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Departments &amp; Divisions\Florida Regulatory\Rate Proceedings\2022 Natural Gas 20220067-GU\ROG's and POD's\OPC\ROG's 1-120\Filing\"/>
    </mc:Choice>
  </mc:AlternateContent>
  <bookViews>
    <workbookView xWindow="0" yWindow="0" windowWidth="28800" windowHeight="12090"/>
  </bookViews>
  <sheets>
    <sheet name="C.Reg" sheetId="5" r:id="rId1"/>
    <sheet name="D.OT" sheetId="6" r:id="rId2"/>
    <sheet name="E.Temps" sheetId="7" r:id="rId3"/>
    <sheet name="F.Other" sheetId="8" r:id="rId4"/>
    <sheet name="PAYROLL_PROJECTION ALL DETAIL" sheetId="2" state="hidden" r:id="rId5"/>
    <sheet name="Payroll 2021 Adjustments" sheetId="3" state="hidden" r:id="rId6"/>
    <sheet name="G2-19g-m Pay_ExpCap" sheetId="4" state="hidden"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s>
  <definedNames>
    <definedName name="_______are2" hidden="1">{#N/A,#N/A,FALSE,"Production  - Total";#N/A,#N/A,FALSE,"Production  - Gulf";#N/A,#N/A,FALSE,"Production - East";#N/A,#N/A,FALSE,"Production  - Other";#N/A,#N/A,FALSE,"Reconciliation - Total";#N/A,#N/A,FALSE,"Reconciliation - Gulf";#N/A,#N/A,FALSE,"Reconciliation - East";#N/A,#N/A,FALSE,"Reconciliation - Other"}</definedName>
    <definedName name="_______QTR2003">'[1]2004Actual'!$AN$9:$AQ$132</definedName>
    <definedName name="_______QTR2007">'[2]2007Actual'!$AJ$9:$AM$134</definedName>
    <definedName name="______are2" hidden="1">{#N/A,#N/A,FALSE,"Production  - Total";#N/A,#N/A,FALSE,"Production  - Gulf";#N/A,#N/A,FALSE,"Production - East";#N/A,#N/A,FALSE,"Production  - Other";#N/A,#N/A,FALSE,"Reconciliation - Total";#N/A,#N/A,FALSE,"Reconciliation - Gulf";#N/A,#N/A,FALSE,"Reconciliation - East";#N/A,#N/A,FALSE,"Reconciliation - Other"}</definedName>
    <definedName name="______QTR2003">'[1]2004Actual'!$AN$9:$AQ$132</definedName>
    <definedName name="______QTR2007">'[2]2007Actual'!$AJ$9:$AM$134</definedName>
    <definedName name="_____are2" hidden="1">{#N/A,#N/A,FALSE,"Production  - Total";#N/A,#N/A,FALSE,"Production  - Gulf";#N/A,#N/A,FALSE,"Production - East";#N/A,#N/A,FALSE,"Production  - Other";#N/A,#N/A,FALSE,"Reconciliation - Total";#N/A,#N/A,FALSE,"Reconciliation - Gulf";#N/A,#N/A,FALSE,"Reconciliation - East";#N/A,#N/A,FALSE,"Reconciliation - Other"}</definedName>
    <definedName name="_____QTR2003">'[1]2004Actual'!$AN$9:$AQ$132</definedName>
    <definedName name="_____QTR2007">'[2]2007Actual'!$AJ$9:$AM$134</definedName>
    <definedName name="____are2" hidden="1">{#N/A,#N/A,FALSE,"Production  - Total";#N/A,#N/A,FALSE,"Production  - Gulf";#N/A,#N/A,FALSE,"Production - East";#N/A,#N/A,FALSE,"Production  - Other";#N/A,#N/A,FALSE,"Reconciliation - Total";#N/A,#N/A,FALSE,"Reconciliation - Gulf";#N/A,#N/A,FALSE,"Reconciliation - East";#N/A,#N/A,FALSE,"Reconciliation - Other"}</definedName>
    <definedName name="____QTR2003">'[3]2004Actual'!$AN$9:$AQ$132</definedName>
    <definedName name="____QTR2007">'[4]2007Actual'!$AJ$9:$AM$134</definedName>
    <definedName name="___are2" hidden="1">{#N/A,#N/A,FALSE,"Production  - Total";#N/A,#N/A,FALSE,"Production  - Gulf";#N/A,#N/A,FALSE,"Production - East";#N/A,#N/A,FALSE,"Production  - Other";#N/A,#N/A,FALSE,"Reconciliation - Total";#N/A,#N/A,FALSE,"Reconciliation - Gulf";#N/A,#N/A,FALSE,"Reconciliation - East";#N/A,#N/A,FALSE,"Reconciliation - Other"}</definedName>
    <definedName name="___QTR2003">'[1]2004Actual'!$AN$9:$AQ$132</definedName>
    <definedName name="___QTR2007">'[2]2007Actual'!$AJ$9:$AM$134</definedName>
    <definedName name="__123Graph_X" localSheetId="1" hidden="1">'[5]BUDGET CASH 2002'!#REF!</definedName>
    <definedName name="__123Graph_X" localSheetId="6" hidden="1">'[5]BUDGET CASH 2002'!#REF!</definedName>
    <definedName name="__123Graph_X" hidden="1">'[5]BUDGET CASH 2002'!#REF!</definedName>
    <definedName name="__are2" hidden="1">{#N/A,#N/A,FALSE,"Production  - Total";#N/A,#N/A,FALSE,"Production  - Gulf";#N/A,#N/A,FALSE,"Production - East";#N/A,#N/A,FALSE,"Production  - Other";#N/A,#N/A,FALSE,"Reconciliation - Total";#N/A,#N/A,FALSE,"Reconciliation - Gulf";#N/A,#N/A,FALSE,"Reconciliation - East";#N/A,#N/A,FALSE,"Reconciliation - Other"}</definedName>
    <definedName name="__FDS_HYPERLINK_TOGGLE_STATE__" hidden="1">"ON"</definedName>
    <definedName name="__QTR2003">'[1]2004Actual'!$AN$9:$AQ$132</definedName>
    <definedName name="__QTR2007">'[2]2007Actual'!$AJ$9:$AM$134</definedName>
    <definedName name="_1997_EPS">[6]Inputs!$B$13</definedName>
    <definedName name="_1998_EPS">[6]Inputs!$B$15</definedName>
    <definedName name="_1D_9">[7]Template!$A$1:$R$48</definedName>
    <definedName name="_are2" hidden="1">{#N/A,#N/A,FALSE,"Production  - Total";#N/A,#N/A,FALSE,"Production  - Gulf";#N/A,#N/A,FALSE,"Production - East";#N/A,#N/A,FALSE,"Production  - Other";#N/A,#N/A,FALSE,"Reconciliation - Total";#N/A,#N/A,FALSE,"Reconciliation - Gulf";#N/A,#N/A,FALSE,"Reconciliation - East";#N/A,#N/A,FALSE,"Reconciliation - Other"}</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001" hidden="1">50</definedName>
    <definedName name="_AtRisk_SimSetting_SimName002" hidden="1">40</definedName>
    <definedName name="_AtRisk_SimSetting_SimName003" hidden="1">30</definedName>
    <definedName name="_AtRisk_SimSetting_SimName004" hidden="1">20</definedName>
    <definedName name="_AtRisk_SimSetting_SimName005" hidden="1">10</definedName>
    <definedName name="_AtRisk_SimSetting_SimName006"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Fill" localSheetId="1" hidden="1">[8]FxdChg!#REF!</definedName>
    <definedName name="_Fill" localSheetId="6" hidden="1">[8]FxdChg!#REF!</definedName>
    <definedName name="_Fill" hidden="1">[8]FxdChg!#REF!</definedName>
    <definedName name="_Key1" localSheetId="1" hidden="1">#REF!</definedName>
    <definedName name="_Key1" localSheetId="6" hidden="1">#REF!</definedName>
    <definedName name="_Key1" hidden="1">#REF!</definedName>
    <definedName name="_Key2" localSheetId="1" hidden="1">#REF!</definedName>
    <definedName name="_Key2" localSheetId="6" hidden="1">#REF!</definedName>
    <definedName name="_Key2" hidden="1">#REF!</definedName>
    <definedName name="_Key3" hidden="1">[9]A!$A$6</definedName>
    <definedName name="_Order1" hidden="1">255</definedName>
    <definedName name="_Order2" hidden="1">255</definedName>
    <definedName name="_QTR2003">'[1]2004Actual'!$AN$9:$AQ$132</definedName>
    <definedName name="_QTR2007">'[2]2007Actual'!$AJ$9:$AM$134</definedName>
    <definedName name="_Regression_X" localSheetId="1" hidden="1">[10]STAFF!#REF!</definedName>
    <definedName name="_Regression_X" localSheetId="6" hidden="1">[10]STAFF!#REF!</definedName>
    <definedName name="_Regression_X" hidden="1">[10]STAFF!#REF!</definedName>
    <definedName name="_Sort" localSheetId="1" hidden="1">#REF!</definedName>
    <definedName name="_Sort" localSheetId="6" hidden="1">#REF!</definedName>
    <definedName name="_Sort" hidden="1">#REF!</definedName>
    <definedName name="_Syn1">[11]Input!$H$191</definedName>
    <definedName name="_Syn2">[11]Input!$I$191</definedName>
    <definedName name="_syn3">[11]Input!$K$191</definedName>
    <definedName name="_Table2_In1" localSheetId="1" hidden="1">#REF!</definedName>
    <definedName name="_Table2_In1" localSheetId="6" hidden="1">#REF!</definedName>
    <definedName name="_Table2_In1" hidden="1">#REF!</definedName>
    <definedName name="_Table2_In2" localSheetId="1" hidden="1">#REF!</definedName>
    <definedName name="_Table2_In2" localSheetId="6" hidden="1">#REF!</definedName>
    <definedName name="_Table2_In2" hidden="1">#REF!</definedName>
    <definedName name="_Table2_Out" localSheetId="1" hidden="1">#REF!</definedName>
    <definedName name="_Table2_Out" localSheetId="6" hidden="1">#REF!</definedName>
    <definedName name="_Table2_Out" hidden="1">#REF!</definedName>
    <definedName name="AccessDatabase" hidden="1">"C:\zips\Copy of NP.MDB"</definedName>
    <definedName name="Accmeth">[11]Input!$R$9</definedName>
    <definedName name="AcqDebt">[11]Input!$S$54</definedName>
    <definedName name="AcqEBITDA">[11]Input!$S$47</definedName>
    <definedName name="AcqEPS1">[11]Input!$S$68</definedName>
    <definedName name="AcqEPS2">[11]Input!$S$69</definedName>
    <definedName name="AcqEPS3">[11]Input!$S$70</definedName>
    <definedName name="AcqNA">[11]Input!$S$50</definedName>
    <definedName name="ACQUIROR_NAME" localSheetId="1">[12]Acquiror!#REF!</definedName>
    <definedName name="ACQUIROR_NAME" localSheetId="6">[12]Acquiror!#REF!</definedName>
    <definedName name="ACQUIROR_NAME">[12]Acquiror!#REF!</definedName>
    <definedName name="ACT_METHOD" localSheetId="1">'[13]Trans Assump'!#REF!</definedName>
    <definedName name="ACT_METHOD" localSheetId="6">'[13]Trans Assump'!#REF!</definedName>
    <definedName name="ACT_METHOD">'[13]Trans Assump'!#REF!</definedName>
    <definedName name="Actual2003">'[1]2004Actual'!$I$9:$U$132</definedName>
    <definedName name="Actual2007">'[2]2007Actual'!$H$9:$T$134</definedName>
    <definedName name="Actuals">[14]Actuals!$C$6:$N$102</definedName>
    <definedName name="ad">'[15]ACCUM DEPR'!$1:$1048576</definedName>
    <definedName name="ad_">'[16]ACCUM DEPR'!$1:$1048576</definedName>
    <definedName name="Addtional_Hedges">[17]AddtnlHedges!$C$4:$N$7</definedName>
    <definedName name="AllTables">{2}</definedName>
    <definedName name="Amort" localSheetId="1">[18]MODEL!#REF!</definedName>
    <definedName name="Amort" localSheetId="6">[18]MODEL!#REF!</definedName>
    <definedName name="Amort">[18]MODEL!#REF!</definedName>
    <definedName name="ANDEX" localSheetId="1">'[19]END BALANCES'!#REF!</definedName>
    <definedName name="ANDEX" localSheetId="6">'[19]END BALANCES'!#REF!</definedName>
    <definedName name="ANDEX">'[19]END BALANCES'!#REF!</definedName>
    <definedName name="are" hidden="1">{#N/A,#N/A,FALSE,"Production  - Total";#N/A,#N/A,FALSE,"Production  - Gulf";#N/A,#N/A,FALSE,"Production - East";#N/A,#N/A,FALSE,"Production  - Other";#N/A,#N/A,FALSE,"Reconciliation - Total";#N/A,#N/A,FALSE,"Reconciliation - Gulf";#N/A,#N/A,FALSE,"Reconciliation - East";#N/A,#N/A,FALSE,"Reconciliation - Other"}</definedName>
    <definedName name="AS2DocOpenMode" hidden="1">"AS2DocumentEdit"</definedName>
    <definedName name="Asset_Beta" localSheetId="1">'[20]B&amp;W WACC'!#REF!</definedName>
    <definedName name="Asset_Beta" localSheetId="6">'[20]B&amp;W WACC'!#REF!</definedName>
    <definedName name="Asset_Beta">'[20]B&amp;W WACC'!#REF!</definedName>
    <definedName name="Asset_Type" localSheetId="1">#REF!</definedName>
    <definedName name="Asset_Type" localSheetId="6">#REF!</definedName>
    <definedName name="Asset_Type">#REF!</definedName>
    <definedName name="Average_Exercise_Price">[6]Inputs!$E$10</definedName>
    <definedName name="BACK_UP" localSheetId="1">#REF!</definedName>
    <definedName name="BACK_UP" localSheetId="6">#REF!</definedName>
    <definedName name="BACK_UP">#REF!</definedName>
    <definedName name="balance">'[21]FMI - ARCHIVE IEC Main FS'!$T$1:$AF$53</definedName>
    <definedName name="BALANCE1" localSheetId="1">#REF!</definedName>
    <definedName name="BALANCE1" localSheetId="6">#REF!</definedName>
    <definedName name="BALANCE1">#REF!</definedName>
    <definedName name="BALANCE2" localSheetId="1">#REF!</definedName>
    <definedName name="BALANCE2" localSheetId="6">#REF!</definedName>
    <definedName name="BALANCE2">#REF!</definedName>
    <definedName name="BALANCE3" localSheetId="1">#REF!</definedName>
    <definedName name="BALANCE3" localSheetId="6">#REF!</definedName>
    <definedName name="BALANCE3">#REF!</definedName>
    <definedName name="Base_Scenario" localSheetId="1">[22]Initiatives!#REF!</definedName>
    <definedName name="Base_Scenario" localSheetId="6">[22]Initiatives!#REF!</definedName>
    <definedName name="Base_Scenario">[22]Initiatives!#REF!</definedName>
    <definedName name="basis" localSheetId="1">#REF!</definedName>
    <definedName name="basis" localSheetId="6">#REF!</definedName>
    <definedName name="basis">#REF!</definedName>
    <definedName name="BATTLEBORO" localSheetId="1">#REF!</definedName>
    <definedName name="BATTLEBORO" localSheetId="6">#REF!</definedName>
    <definedName name="BATTLEBORO">#REF!</definedName>
    <definedName name="bb">[23]Main!$H$8:$S$56,[23]Main!$H$16:$S$132</definedName>
    <definedName name="BBal" localSheetId="1">#REF!</definedName>
    <definedName name="BBal" localSheetId="6">#REF!</definedName>
    <definedName name="BBal">#REF!</definedName>
    <definedName name="BBUAprDec" localSheetId="1">#REF!</definedName>
    <definedName name="BBUAprDec" localSheetId="6">#REF!</definedName>
    <definedName name="BBUAprDec">#REF!</definedName>
    <definedName name="BBUAugDec" localSheetId="1">#REF!</definedName>
    <definedName name="BBUAugDec" localSheetId="6">#REF!</definedName>
    <definedName name="BBUAugDec">#REF!</definedName>
    <definedName name="BigSandy_IS2" hidden="1">{#N/A,#N/A,FALSE,"Production  - Total";#N/A,#N/A,FALSE,"Production  - Gulf";#N/A,#N/A,FALSE,"High lights - Gulf";#N/A,#N/A,FALSE,"Production - East";#N/A,#N/A,FALSE,"High lights - East"}</definedName>
    <definedName name="BOOKINGS">'[24]CY10-2 Bookings'!$Q$25+'[24]CY10-2 Bookings'!$U$25</definedName>
    <definedName name="brdg" localSheetId="1">#REF!</definedName>
    <definedName name="brdg" localSheetId="6">#REF!</definedName>
    <definedName name="brdg">#REF!</definedName>
    <definedName name="brdg2" localSheetId="1">#REF!</definedName>
    <definedName name="brdg2" localSheetId="6">#REF!</definedName>
    <definedName name="brdg2">#REF!</definedName>
    <definedName name="bs" hidden="1">{#N/A,#N/A,FALSE,"Production  - Total";#N/A,#N/A,FALSE,"Production  - Gulf";#N/A,#N/A,FALSE,"Production - East";#N/A,#N/A,FALSE,"Production  - Other";#N/A,#N/A,FALSE,"Reconciliation - Total";#N/A,#N/A,FALSE,"Reconciliation - Gulf";#N/A,#N/A,FALSE,"Reconciliation - East";#N/A,#N/A,FALSE,"Reconciliation - Other"}</definedName>
    <definedName name="BTU_Ratio">[25]Production!$G$7</definedName>
    <definedName name="BUAprDec" localSheetId="1">#REF!</definedName>
    <definedName name="BUAprDec" localSheetId="6">#REF!</definedName>
    <definedName name="BUAprDec">#REF!</definedName>
    <definedName name="BUAugDec" localSheetId="1">#REF!</definedName>
    <definedName name="BUAugDec" localSheetId="6">#REF!</definedName>
    <definedName name="BUAugDec">#REF!</definedName>
    <definedName name="BUDec" localSheetId="1">#REF!</definedName>
    <definedName name="BUDec" localSheetId="6">#REF!</definedName>
    <definedName name="BUDec">#REF!</definedName>
    <definedName name="BUDGET" localSheetId="1">#REF!</definedName>
    <definedName name="BUDGET" localSheetId="6">#REF!</definedName>
    <definedName name="BUDGET">#REF!</definedName>
    <definedName name="BUFebDec" localSheetId="1">#REF!</definedName>
    <definedName name="BUFebDec" localSheetId="6">#REF!</definedName>
    <definedName name="BUFebDec">#REF!</definedName>
    <definedName name="BUJan" localSheetId="1">#REF!</definedName>
    <definedName name="BUJan" localSheetId="6">#REF!</definedName>
    <definedName name="BUJan">#REF!</definedName>
    <definedName name="BUJanApr" localSheetId="1">#REF!</definedName>
    <definedName name="BUJanApr" localSheetId="6">#REF!</definedName>
    <definedName name="BUJanApr">#REF!</definedName>
    <definedName name="BUJanAug" localSheetId="1">#REF!</definedName>
    <definedName name="BUJanAug" localSheetId="6">#REF!</definedName>
    <definedName name="BUJanAug">#REF!</definedName>
    <definedName name="BUJanDec" localSheetId="1">#REF!</definedName>
    <definedName name="BUJanDec" localSheetId="6">#REF!</definedName>
    <definedName name="BUJanDec">#REF!</definedName>
    <definedName name="BUJanFeb" localSheetId="1">#REF!</definedName>
    <definedName name="BUJanFeb" localSheetId="6">#REF!</definedName>
    <definedName name="BUJanFeb">#REF!</definedName>
    <definedName name="BUJanJul" localSheetId="1">#REF!</definedName>
    <definedName name="BUJanJul" localSheetId="6">#REF!</definedName>
    <definedName name="BUJanJul">#REF!</definedName>
    <definedName name="BUJanJun" localSheetId="1">#REF!</definedName>
    <definedName name="BUJanJun" localSheetId="6">#REF!</definedName>
    <definedName name="BUJanJun">#REF!</definedName>
    <definedName name="BUJanMar" localSheetId="1">#REF!</definedName>
    <definedName name="BUJanMar" localSheetId="6">#REF!</definedName>
    <definedName name="BUJanMar">#REF!</definedName>
    <definedName name="BUJanMay" localSheetId="1">#REF!</definedName>
    <definedName name="BUJanMay" localSheetId="6">#REF!</definedName>
    <definedName name="BUJanMay">#REF!</definedName>
    <definedName name="BUJanNov" localSheetId="1">#REF!</definedName>
    <definedName name="BUJanNov" localSheetId="6">#REF!</definedName>
    <definedName name="BUJanNov">#REF!</definedName>
    <definedName name="BUJanOct" localSheetId="1">#REF!</definedName>
    <definedName name="BUJanOct" localSheetId="6">#REF!</definedName>
    <definedName name="BUJanOct">#REF!</definedName>
    <definedName name="BUJanSep" localSheetId="1">#REF!</definedName>
    <definedName name="BUJanSep" localSheetId="6">#REF!</definedName>
    <definedName name="BUJanSep">#REF!</definedName>
    <definedName name="BUJulDec" localSheetId="1">#REF!</definedName>
    <definedName name="BUJulDec" localSheetId="6">#REF!</definedName>
    <definedName name="BUJulDec">#REF!</definedName>
    <definedName name="BUJunDec" localSheetId="1">#REF!</definedName>
    <definedName name="BUJunDec" localSheetId="6">#REF!</definedName>
    <definedName name="BUJunDec">#REF!</definedName>
    <definedName name="BUMarDec" localSheetId="1">#REF!</definedName>
    <definedName name="BUMarDec" localSheetId="6">#REF!</definedName>
    <definedName name="BUMarDec">#REF!</definedName>
    <definedName name="BUMayDec" localSheetId="1">#REF!</definedName>
    <definedName name="BUMayDec" localSheetId="6">#REF!</definedName>
    <definedName name="BUMayDec">#REF!</definedName>
    <definedName name="BUNovDec" localSheetId="1">#REF!</definedName>
    <definedName name="BUNovDec" localSheetId="6">#REF!</definedName>
    <definedName name="BUNovDec">#REF!</definedName>
    <definedName name="BUOctDec" localSheetId="1">#REF!</definedName>
    <definedName name="BUOctDec" localSheetId="6">#REF!</definedName>
    <definedName name="BUOctDec">#REF!</definedName>
    <definedName name="BUSepDec" localSheetId="1">#REF!</definedName>
    <definedName name="BUSepDec" localSheetId="6">#REF!</definedName>
    <definedName name="BUSepDec">#REF!</definedName>
    <definedName name="buyer" localSheetId="1">[26]IncSummary!#REF!</definedName>
    <definedName name="buyer" localSheetId="6">[26]IncSummary!#REF!</definedName>
    <definedName name="buyer">[26]IncSummary!#REF!</definedName>
    <definedName name="BWC_Inis">'[22]BWC Model'!$A$195</definedName>
    <definedName name="BY_MO_W_OVHD" localSheetId="1">#REF!</definedName>
    <definedName name="BY_MO_W_OVHD" localSheetId="6">#REF!</definedName>
    <definedName name="BY_MO_W_OVHD">#REF!</definedName>
    <definedName name="BY_MONTH" localSheetId="1">#REF!</definedName>
    <definedName name="BY_MONTH" localSheetId="6">#REF!</definedName>
    <definedName name="BY_MONTH">#REF!</definedName>
    <definedName name="BY_MONTH_W_OVHD" localSheetId="1">#REF!</definedName>
    <definedName name="BY_MONTH_W_OVHD" localSheetId="6">#REF!</definedName>
    <definedName name="BY_MONTH_W_OVHD">#REF!</definedName>
    <definedName name="calBegDate">#N/A</definedName>
    <definedName name="Calculations" localSheetId="1">#REF!</definedName>
    <definedName name="Calculations" localSheetId="6">#REF!</definedName>
    <definedName name="Calculations">#REF!</definedName>
    <definedName name="calEndDate">#N/A</definedName>
    <definedName name="Cambridge" localSheetId="1">#REF!</definedName>
    <definedName name="Cambridge" localSheetId="6">#REF!</definedName>
    <definedName name="Cambridge">#REF!</definedName>
    <definedName name="Cambridge1" localSheetId="1">#REF!</definedName>
    <definedName name="Cambridge1" localSheetId="6">#REF!</definedName>
    <definedName name="Cambridge1">#REF!</definedName>
    <definedName name="Cap">'[27]2002'!$A$1:$O$101</definedName>
    <definedName name="capexcase" localSheetId="1">[26]Inputs!#REF!</definedName>
    <definedName name="capexcase" localSheetId="6">[26]Inputs!#REF!</definedName>
    <definedName name="capexcase">[26]Inputs!#REF!</definedName>
    <definedName name="CAPITAL" localSheetId="1">#REF!</definedName>
    <definedName name="CAPITAL" localSheetId="6">#REF!</definedName>
    <definedName name="CAPITAL">#REF!</definedName>
    <definedName name="CAprDec" localSheetId="1">#REF!</definedName>
    <definedName name="CAprDec" localSheetId="6">#REF!</definedName>
    <definedName name="CAprDec">#REF!</definedName>
    <definedName name="CAPSUM" localSheetId="1">#REF!</definedName>
    <definedName name="CAPSUM" localSheetId="6">#REF!</definedName>
    <definedName name="CAPSUM">#REF!</definedName>
    <definedName name="capture" localSheetId="1">#REF!</definedName>
    <definedName name="capture" localSheetId="6">#REF!</definedName>
    <definedName name="capture">#REF!</definedName>
    <definedName name="CARRY" localSheetId="1">[28]Fin_Assumptions!#REF!</definedName>
    <definedName name="CARRY" localSheetId="6">[28]Fin_Assumptions!#REF!</definedName>
    <definedName name="CARRY">[28]Fin_Assumptions!#REF!</definedName>
    <definedName name="Carson" localSheetId="1">#REF!</definedName>
    <definedName name="Carson" localSheetId="6">#REF!</definedName>
    <definedName name="Carson">#REF!</definedName>
    <definedName name="Carson1" localSheetId="1">#REF!</definedName>
    <definedName name="Carson1" localSheetId="6">#REF!</definedName>
    <definedName name="Carson1">#REF!</definedName>
    <definedName name="case" localSheetId="1">#REF!</definedName>
    <definedName name="case" localSheetId="6">#REF!</definedName>
    <definedName name="case">#REF!</definedName>
    <definedName name="case_name">[29]Triggers!$A$3</definedName>
    <definedName name="CASE4" localSheetId="1">'[30]DCF Inputs'!#REF!</definedName>
    <definedName name="CASE4" localSheetId="6">'[30]DCF Inputs'!#REF!</definedName>
    <definedName name="CASE4">'[30]DCF Inputs'!#REF!</definedName>
    <definedName name="casename">[31]LDCFinp!$D$18:$E$22</definedName>
    <definedName name="CASES1" localSheetId="1">#REF!</definedName>
    <definedName name="CASES1" localSheetId="6">#REF!</definedName>
    <definedName name="CASES1">#REF!</definedName>
    <definedName name="CASES2" localSheetId="1">#REF!</definedName>
    <definedName name="CASES2" localSheetId="6">#REF!</definedName>
    <definedName name="CASES2">#REF!</definedName>
    <definedName name="casetable" localSheetId="1">#REF!</definedName>
    <definedName name="casetable" localSheetId="6">#REF!</definedName>
    <definedName name="casetable">#REF!</definedName>
    <definedName name="CASH" localSheetId="1">#REF!</definedName>
    <definedName name="CASH" localSheetId="6">#REF!</definedName>
    <definedName name="CASH">#REF!</definedName>
    <definedName name="Cash___Equivalents">[6]Inputs!$B$11</definedName>
    <definedName name="CASH1STMTH" localSheetId="1">#REF!</definedName>
    <definedName name="CASH1STMTH" localSheetId="6">#REF!</definedName>
    <definedName name="CASH1STMTH">#REF!</definedName>
    <definedName name="CASH2NDMTH" localSheetId="1">#REF!</definedName>
    <definedName name="CASH2NDMTH" localSheetId="6">#REF!</definedName>
    <definedName name="CASH2NDMTH">#REF!</definedName>
    <definedName name="CASH3RDMTH" localSheetId="1">#REF!</definedName>
    <definedName name="CASH3RDMTH" localSheetId="6">#REF!</definedName>
    <definedName name="CASH3RDMTH">#REF!</definedName>
    <definedName name="CASHBOOK" localSheetId="1">#REF!</definedName>
    <definedName name="CASHBOOK" localSheetId="6">#REF!</definedName>
    <definedName name="CASHBOOK">#REF!</definedName>
    <definedName name="cashearnrate" localSheetId="1">#REF!</definedName>
    <definedName name="cashearnrate" localSheetId="6">#REF!</definedName>
    <definedName name="cashearnrate">#REF!</definedName>
    <definedName name="cashrate" localSheetId="1">#REF!</definedName>
    <definedName name="cashrate" localSheetId="6">#REF!</definedName>
    <definedName name="cashrate">#REF!</definedName>
    <definedName name="CAugDec" localSheetId="1">#REF!</definedName>
    <definedName name="CAugDec" localSheetId="6">#REF!</definedName>
    <definedName name="CAugDec">#REF!</definedName>
    <definedName name="cboBalDef">#N/A</definedName>
    <definedName name="cboCorp">#N/A</definedName>
    <definedName name="cboForecastType">#N/A</definedName>
    <definedName name="cboPayout">#N/A</definedName>
    <definedName name="cboPro">#N/A</definedName>
    <definedName name="cboRevproducts">#N/A</definedName>
    <definedName name="Charleston">[32]Charleston!$A$1:$L$54</definedName>
    <definedName name="Charleston1">[32]Charleston!$N$1:$S$61</definedName>
    <definedName name="ChartsTable" localSheetId="1">#REF!</definedName>
    <definedName name="ChartsTable" localSheetId="6">#REF!</definedName>
    <definedName name="ChartsTable">#REF!</definedName>
    <definedName name="Chico" localSheetId="1">#REF!</definedName>
    <definedName name="Chico" localSheetId="6">#REF!</definedName>
    <definedName name="Chico">#REF!</definedName>
    <definedName name="chkAvg">#N/A</definedName>
    <definedName name="chkAvgNZ">#N/A</definedName>
    <definedName name="chkBoeTotals">#N/A</definedName>
    <definedName name="chkCfOneLine">#N/A</definedName>
    <definedName name="chkCode">#N/A</definedName>
    <definedName name="chkCompAmtDiff">#N/A</definedName>
    <definedName name="chkComparative">#N/A</definedName>
    <definedName name="chkCompPctDiff">#N/A</definedName>
    <definedName name="chkDataPage">#N/A</definedName>
    <definedName name="chkDed">#N/A</definedName>
    <definedName name="chkDedFc">#N/A</definedName>
    <definedName name="chkDedFcVar">#N/A</definedName>
    <definedName name="chkDedGrs">#N/A</definedName>
    <definedName name="chkDedInclProduct">#N/A</definedName>
    <definedName name="chkDedInclType">#N/A</definedName>
    <definedName name="chkDedNet">#N/A</definedName>
    <definedName name="chkExcludeOtherItems">#N/A</definedName>
    <definedName name="chkExp">#N/A</definedName>
    <definedName name="chkExpFc">#N/A</definedName>
    <definedName name="chkExpFcVar">#N/A</definedName>
    <definedName name="chkExpGrs">#N/A</definedName>
    <definedName name="chkExpInclCat">#N/A</definedName>
    <definedName name="chkExpInclType">#N/A</definedName>
    <definedName name="chkExpNet">#N/A</definedName>
    <definedName name="chkForecastVariance">#N/A</definedName>
    <definedName name="chkFormatData">#N/A</definedName>
    <definedName name="chkInv">#N/A</definedName>
    <definedName name="chkInvFc">#N/A</definedName>
    <definedName name="chkInvFcVar">#N/A</definedName>
    <definedName name="chkInvGrs">#N/A</definedName>
    <definedName name="chkInvInclCat">#N/A</definedName>
    <definedName name="chkInvInclType">#N/A</definedName>
    <definedName name="chkInvNet">#N/A</definedName>
    <definedName name="chkITD">#N/A</definedName>
    <definedName name="chkMcfeTotals">#N/A</definedName>
    <definedName name="chkPgBrks">#N/A</definedName>
    <definedName name="chkPrd">#N/A</definedName>
    <definedName name="chkPrdGrs">#N/A</definedName>
    <definedName name="chkPrdGrsSales">#N/A</definedName>
    <definedName name="chkPrdGrsVal">#N/A</definedName>
    <definedName name="chkPrdGrsValFc">#N/A</definedName>
    <definedName name="chkPrdGrsValFcVar">#N/A</definedName>
    <definedName name="chkPrdGrsVol">#N/A</definedName>
    <definedName name="chkPrdGrsVolFc">#N/A</definedName>
    <definedName name="chkPrdGrsVolFcVar">#N/A</definedName>
    <definedName name="chkPrdInclComponent">#N/A</definedName>
    <definedName name="chkPrdNet">#N/A</definedName>
    <definedName name="chkPrdNetSales">#N/A</definedName>
    <definedName name="chkPrdNetVal">#N/A</definedName>
    <definedName name="chkPrdNetValFc">#N/A</definedName>
    <definedName name="chkPrdNetValFcVar">#N/A</definedName>
    <definedName name="chkPrdNetVol">#N/A</definedName>
    <definedName name="chkPrdNetVolFc">#N/A</definedName>
    <definedName name="chkPrdNetVolFcVar">#N/A</definedName>
    <definedName name="chkPrdPrc">#N/A</definedName>
    <definedName name="chkPrdPrcFc">#N/A</definedName>
    <definedName name="chkPrdPrcFcVar">#N/A</definedName>
    <definedName name="chkPriorYrSum">#N/A</definedName>
    <definedName name="chkProBrk">#N/A</definedName>
    <definedName name="chkRev">#N/A</definedName>
    <definedName name="chkRevGrs">#N/A</definedName>
    <definedName name="chkRevGrsRoy">#N/A</definedName>
    <definedName name="chkRevGrsRoyFc">#N/A</definedName>
    <definedName name="chkRevGrsRoyFcVar">#N/A</definedName>
    <definedName name="chkRevGrsVal">#N/A</definedName>
    <definedName name="chkRevGrsValFc">#N/A</definedName>
    <definedName name="chkRevGrsValFcVar">#N/A</definedName>
    <definedName name="chkRevGrsVol">#N/A</definedName>
    <definedName name="chkRevGrsVolFc">#N/A</definedName>
    <definedName name="chkRevGrsVolFcVar">#N/A</definedName>
    <definedName name="chkRevInclComponent">#N/A</definedName>
    <definedName name="chkRevNet">#N/A</definedName>
    <definedName name="chkRevNetVal">#N/A</definedName>
    <definedName name="chkRevNetValFc">#N/A</definedName>
    <definedName name="chkRevNetValFcVar">#N/A</definedName>
    <definedName name="chkRevNetVol">#N/A</definedName>
    <definedName name="chkRevNetVolFc">#N/A</definedName>
    <definedName name="chkRevNetVolFcVar">#N/A</definedName>
    <definedName name="chkRevPrc">#N/A</definedName>
    <definedName name="chkRevPrcFc">#N/A</definedName>
    <definedName name="chkRevPrcFcVar">#N/A</definedName>
    <definedName name="chkRevPrdBasis">#N/A</definedName>
    <definedName name="chkRevPrdBasisVar">#N/A</definedName>
    <definedName name="chkRevPrdVal">#N/A</definedName>
    <definedName name="chkRevPrdValVar">#N/A</definedName>
    <definedName name="chkRevPrdVol">#N/A</definedName>
    <definedName name="chkRevPrdVolVar">#N/A</definedName>
    <definedName name="chkShowPenalty">#N/A</definedName>
    <definedName name="chkTax">#N/A</definedName>
    <definedName name="chkTaxFc">#N/A</definedName>
    <definedName name="chkTaxFcVar">#N/A</definedName>
    <definedName name="chkTaxGrs">#N/A</definedName>
    <definedName name="chkTaxInclProduct">#N/A</definedName>
    <definedName name="chkTaxInclType">#N/A</definedName>
    <definedName name="chkTaxNet">#N/A</definedName>
    <definedName name="chkTotals">#N/A</definedName>
    <definedName name="chkType">#N/A</definedName>
    <definedName name="chkUseAdvanced">#N/A</definedName>
    <definedName name="chkVarDollar">#N/A</definedName>
    <definedName name="chkVarPercent">#N/A</definedName>
    <definedName name="chkYTD">#N/A</definedName>
    <definedName name="CIPCO" localSheetId="1">#REF!</definedName>
    <definedName name="CIPCO" localSheetId="6">#REF!</definedName>
    <definedName name="CIPCO">#REF!</definedName>
    <definedName name="CIQWBGuid" hidden="1">"Management Deck Worksheet Q3 2012.xlsx"</definedName>
    <definedName name="CJan" localSheetId="1">#REF!</definedName>
    <definedName name="CJan" localSheetId="6">#REF!</definedName>
    <definedName name="CJan">#REF!</definedName>
    <definedName name="CJanApr" localSheetId="1">#REF!</definedName>
    <definedName name="CJanApr" localSheetId="6">#REF!</definedName>
    <definedName name="CJanApr">#REF!</definedName>
    <definedName name="CJanAug" localSheetId="1">#REF!</definedName>
    <definedName name="CJanAug" localSheetId="6">#REF!</definedName>
    <definedName name="CJanAug">#REF!</definedName>
    <definedName name="CJanDec" localSheetId="1">#REF!</definedName>
    <definedName name="CJanDec" localSheetId="6">#REF!</definedName>
    <definedName name="CJanDec">#REF!</definedName>
    <definedName name="CJanFeb" localSheetId="1">#REF!</definedName>
    <definedName name="CJanFeb" localSheetId="6">#REF!</definedName>
    <definedName name="CJanFeb">#REF!</definedName>
    <definedName name="CJanJul" localSheetId="1">#REF!</definedName>
    <definedName name="CJanJul" localSheetId="6">#REF!</definedName>
    <definedName name="CJanJul">#REF!</definedName>
    <definedName name="CJanJun" localSheetId="1">#REF!</definedName>
    <definedName name="CJanJun" localSheetId="6">#REF!</definedName>
    <definedName name="CJanJun">#REF!</definedName>
    <definedName name="CJanMar" localSheetId="1">#REF!</definedName>
    <definedName name="CJanMar" localSheetId="6">#REF!</definedName>
    <definedName name="CJanMar">#REF!</definedName>
    <definedName name="CJanMay" localSheetId="1">#REF!</definedName>
    <definedName name="CJanMay" localSheetId="6">#REF!</definedName>
    <definedName name="CJanMay">#REF!</definedName>
    <definedName name="CJanNov" localSheetId="1">#REF!</definedName>
    <definedName name="CJanNov" localSheetId="6">#REF!</definedName>
    <definedName name="CJanNov">#REF!</definedName>
    <definedName name="CJanOct" localSheetId="1">#REF!</definedName>
    <definedName name="CJanOct" localSheetId="6">#REF!</definedName>
    <definedName name="CJanOct">#REF!</definedName>
    <definedName name="CJanSep" localSheetId="1">#REF!</definedName>
    <definedName name="CJanSep" localSheetId="6">#REF!</definedName>
    <definedName name="CJanSep">#REF!</definedName>
    <definedName name="CJulDec" localSheetId="1">#REF!</definedName>
    <definedName name="CJulDec" localSheetId="6">#REF!</definedName>
    <definedName name="CJulDec">#REF!</definedName>
    <definedName name="CJunDec" localSheetId="1">#REF!</definedName>
    <definedName name="CJunDec" localSheetId="6">#REF!</definedName>
    <definedName name="CJunDec">#REF!</definedName>
    <definedName name="clgjv" localSheetId="1">#REF!</definedName>
    <definedName name="clgjv" localSheetId="6">#REF!</definedName>
    <definedName name="clgjv">#REF!</definedName>
    <definedName name="CMarDec" localSheetId="1">#REF!</definedName>
    <definedName name="CMarDec" localSheetId="6">#REF!</definedName>
    <definedName name="CMarDec">#REF!</definedName>
    <definedName name="CMayDec" localSheetId="1">#REF!</definedName>
    <definedName name="CMayDec" localSheetId="6">#REF!</definedName>
    <definedName name="CMayDec">#REF!</definedName>
    <definedName name="CNGT" localSheetId="1">#REF!</definedName>
    <definedName name="CNGT" localSheetId="6">#REF!</definedName>
    <definedName name="CNGT">#REF!</definedName>
    <definedName name="CNovDec" localSheetId="1">#REF!</definedName>
    <definedName name="CNovDec" localSheetId="6">#REF!</definedName>
    <definedName name="CNovDec">#REF!</definedName>
    <definedName name="COctDec" localSheetId="1">#REF!</definedName>
    <definedName name="COctDec" localSheetId="6">#REF!</definedName>
    <definedName name="COctDec">#REF!</definedName>
    <definedName name="COLLAR_CENTER" localSheetId="1">#REF!</definedName>
    <definedName name="COLLAR_CENTER" localSheetId="6">#REF!</definedName>
    <definedName name="COLLAR_CENTER">#REF!</definedName>
    <definedName name="COLLAR_LEFT" localSheetId="1">#REF!</definedName>
    <definedName name="COLLAR_LEFT" localSheetId="6">#REF!</definedName>
    <definedName name="COLLAR_LEFT">#REF!</definedName>
    <definedName name="COLLAR_RIGHT" localSheetId="1">#REF!</definedName>
    <definedName name="COLLAR_RIGHT" localSheetId="6">#REF!</definedName>
    <definedName name="COLLAR_RIGHT">#REF!</definedName>
    <definedName name="Comb_Qtr" localSheetId="1">#REF!</definedName>
    <definedName name="Comb_Qtr" localSheetId="6">#REF!</definedName>
    <definedName name="Comb_Qtr">#REF!</definedName>
    <definedName name="COMB05VSCOM" localSheetId="1">#REF!</definedName>
    <definedName name="COMB05VSCOM" localSheetId="6">#REF!</definedName>
    <definedName name="COMB05VSCOM">#REF!</definedName>
    <definedName name="COMB06VSCOM" localSheetId="1">#REF!</definedName>
    <definedName name="COMB06VSCOM" localSheetId="6">#REF!</definedName>
    <definedName name="COMB06VSCOM">#REF!</definedName>
    <definedName name="COMB07VSCOM" localSheetId="1">#REF!</definedName>
    <definedName name="COMB07VSCOM" localSheetId="6">#REF!</definedName>
    <definedName name="COMB07VSCOM">#REF!</definedName>
    <definedName name="COMBAOPM03QTD" localSheetId="1">#REF!</definedName>
    <definedName name="COMBAOPM03QTD" localSheetId="6">#REF!</definedName>
    <definedName name="COMBAOPM03QTD">#REF!</definedName>
    <definedName name="COMBAOPMO1" localSheetId="1">#REF!</definedName>
    <definedName name="COMBAOPMO1" localSheetId="6">#REF!</definedName>
    <definedName name="COMBAOPMO1">#REF!</definedName>
    <definedName name="COMBAOPMO2" localSheetId="1">#REF!</definedName>
    <definedName name="COMBAOPMO2" localSheetId="6">#REF!</definedName>
    <definedName name="COMBAOPMO2">#REF!</definedName>
    <definedName name="COMBAOPMO2QTD" localSheetId="1">#REF!</definedName>
    <definedName name="COMBAOPMO2QTD" localSheetId="6">#REF!</definedName>
    <definedName name="COMBAOPMO2QTD">#REF!</definedName>
    <definedName name="COMBAOPMO3" localSheetId="1">#REF!</definedName>
    <definedName name="COMBAOPMO3" localSheetId="6">#REF!</definedName>
    <definedName name="COMBAOPMO3">#REF!</definedName>
    <definedName name="COMBAOPQTR" localSheetId="1">#REF!</definedName>
    <definedName name="COMBAOPQTR" localSheetId="6">#REF!</definedName>
    <definedName name="COMBAOPQTR">#REF!</definedName>
    <definedName name="COMBAOPYR1" localSheetId="1">#REF!</definedName>
    <definedName name="COMBAOPYR1" localSheetId="6">#REF!</definedName>
    <definedName name="COMBAOPYR1">#REF!</definedName>
    <definedName name="COMBAOPYR2" localSheetId="1">#REF!</definedName>
    <definedName name="COMBAOPYR2" localSheetId="6">#REF!</definedName>
    <definedName name="COMBAOPYR2">#REF!</definedName>
    <definedName name="COMBAOPYR3" localSheetId="1">#REF!</definedName>
    <definedName name="COMBAOPYR3" localSheetId="6">#REF!</definedName>
    <definedName name="COMBAOPYR3">#REF!</definedName>
    <definedName name="COMBINE" localSheetId="1">#REF!</definedName>
    <definedName name="COMBINE" localSheetId="6">#REF!</definedName>
    <definedName name="COMBINE">#REF!</definedName>
    <definedName name="COMBINE2" localSheetId="1">#REF!</definedName>
    <definedName name="COMBINE2" localSheetId="6">#REF!</definedName>
    <definedName name="COMBINE2">#REF!</definedName>
    <definedName name="COMBMONTH" localSheetId="1">#REF!</definedName>
    <definedName name="COMBMONTH" localSheetId="6">#REF!</definedName>
    <definedName name="COMBMONTH">#REF!</definedName>
    <definedName name="COMBQTRVSCOM" localSheetId="1">#REF!</definedName>
    <definedName name="COMBQTRVSCOM" localSheetId="6">#REF!</definedName>
    <definedName name="COMBQTRVSCOM">#REF!</definedName>
    <definedName name="commissionrate">'[33]Cost Savings Detail'!$F$144</definedName>
    <definedName name="COMMON" localSheetId="1">#REF!</definedName>
    <definedName name="COMMON" localSheetId="6">#REF!</definedName>
    <definedName name="COMMON">#REF!</definedName>
    <definedName name="comp" localSheetId="1">#REF!</definedName>
    <definedName name="comp" localSheetId="6">#REF!</definedName>
    <definedName name="comp">#REF!</definedName>
    <definedName name="Companies">[34]Company!$A$8:$A$36</definedName>
    <definedName name="Companies2">[34]Company!$A$8+[34]Company!$A$36</definedName>
    <definedName name="Company_Alias">[35]Inputs!$E$2</definedName>
    <definedName name="Company_Alias_2">[35]Inputs!$E$25</definedName>
    <definedName name="Comps" localSheetId="1">#REF!</definedName>
    <definedName name="Comps" localSheetId="6">#REF!</definedName>
    <definedName name="Comps">#REF!</definedName>
    <definedName name="CONSERV" localSheetId="1">#REF!</definedName>
    <definedName name="CONSERV" localSheetId="6">#REF!</definedName>
    <definedName name="CONSERV">#REF!</definedName>
    <definedName name="convention" localSheetId="1">#REF!</definedName>
    <definedName name="convention" localSheetId="6">#REF!</definedName>
    <definedName name="convention">#REF!</definedName>
    <definedName name="CONVERSION" localSheetId="1">[28]Fin_Assumptions!#REF!</definedName>
    <definedName name="CONVERSION" localSheetId="6">[28]Fin_Assumptions!#REF!</definedName>
    <definedName name="CONVERSION">[28]Fin_Assumptions!#REF!</definedName>
    <definedName name="convertcoupon" localSheetId="1">#REF!</definedName>
    <definedName name="convertcoupon" localSheetId="6">#REF!</definedName>
    <definedName name="convertcoupon">#REF!</definedName>
    <definedName name="Corp_Inis">'[22]Corporate Model'!$A$190</definedName>
    <definedName name="Corporate" localSheetId="1">#REF!</definedName>
    <definedName name="Corporate" localSheetId="6">#REF!</definedName>
    <definedName name="Corporate">#REF!</definedName>
    <definedName name="CorporateIT" localSheetId="1">#REF!</definedName>
    <definedName name="CorporateIT" localSheetId="6">#REF!</definedName>
    <definedName name="CorporateIT">#REF!</definedName>
    <definedName name="COSBYCLASS2" localSheetId="1">#REF!</definedName>
    <definedName name="COSBYCLASS2" localSheetId="6">#REF!</definedName>
    <definedName name="COSBYCLASS2">#REF!</definedName>
    <definedName name="costdebtfirm" localSheetId="1">#REF!</definedName>
    <definedName name="costdebtfirm" localSheetId="6">#REF!</definedName>
    <definedName name="costdebtfirm">#REF!</definedName>
    <definedName name="costequity" localSheetId="1">'[36]DCF Model'!#REF!</definedName>
    <definedName name="costequity" localSheetId="6">'[36]DCF Model'!#REF!</definedName>
    <definedName name="costequity">'[36]DCF Model'!#REF!</definedName>
    <definedName name="COSTS" localSheetId="1">#REF!</definedName>
    <definedName name="COSTS" localSheetId="6">#REF!</definedName>
    <definedName name="COSTS">#REF!</definedName>
    <definedName name="COSTWKSHT" localSheetId="1">#REF!</definedName>
    <definedName name="COSTWKSHT" localSheetId="6">#REF!</definedName>
    <definedName name="COSTWKSHT">#REF!</definedName>
    <definedName name="COUNTER" localSheetId="1">#REF!</definedName>
    <definedName name="COUNTER" localSheetId="6">#REF!</definedName>
    <definedName name="COUNTER">#REF!</definedName>
    <definedName name="Coupon" localSheetId="1">#REF!</definedName>
    <definedName name="Coupon" localSheetId="6">#REF!</definedName>
    <definedName name="Coupon">#REF!</definedName>
    <definedName name="COVER" localSheetId="1">#REF!</definedName>
    <definedName name="COVER" localSheetId="6">#REF!</definedName>
    <definedName name="COVER">#REF!</definedName>
    <definedName name="cpi" localSheetId="1">#REF!</definedName>
    <definedName name="cpi" localSheetId="6">#REF!</definedName>
    <definedName name="cpi">#REF!</definedName>
    <definedName name="CREDITGRAPH" localSheetId="1">#REF!</definedName>
    <definedName name="CREDITGRAPH" localSheetId="6">#REF!</definedName>
    <definedName name="CREDITGRAPH">#REF!</definedName>
    <definedName name="CSepDec" localSheetId="1">#REF!</definedName>
    <definedName name="CSepDec" localSheetId="6">#REF!</definedName>
    <definedName name="CSepDec">#REF!</definedName>
    <definedName name="ct" localSheetId="1">#REF!</definedName>
    <definedName name="ct" localSheetId="6">#REF!</definedName>
    <definedName name="ct">#REF!</definedName>
    <definedName name="Cur_Bonus">'[37]JE Output_rev'!$A$87:$J$114</definedName>
    <definedName name="currency">[38]DCEInputs!$A$25</definedName>
    <definedName name="Current_Price">[6]Inputs!$B$4</definedName>
    <definedName name="Current_Price2">[35]Inputs!$B$31</definedName>
    <definedName name="CustomerDataE">'[39]Customer Input_Forecast'!$D$1:$FH$131</definedName>
    <definedName name="cutoff">'[40]Summary History'!$C$2</definedName>
    <definedName name="D_1" localSheetId="1">#REF!</definedName>
    <definedName name="D_1" localSheetId="6">#REF!</definedName>
    <definedName name="D_1">#REF!</definedName>
    <definedName name="D_10A" localSheetId="1">#REF!</definedName>
    <definedName name="D_10A" localSheetId="6">#REF!</definedName>
    <definedName name="D_10A">#REF!</definedName>
    <definedName name="D_10B" localSheetId="1">#REF!</definedName>
    <definedName name="D_10B" localSheetId="6">#REF!</definedName>
    <definedName name="D_10B">#REF!</definedName>
    <definedName name="D_11A" localSheetId="1">#REF!</definedName>
    <definedName name="D_11A" localSheetId="6">#REF!</definedName>
    <definedName name="D_11A">#REF!</definedName>
    <definedName name="D_11B" localSheetId="1">#REF!</definedName>
    <definedName name="D_11B" localSheetId="6">#REF!</definedName>
    <definedName name="D_11B">#REF!</definedName>
    <definedName name="D_11C" localSheetId="1">#REF!</definedName>
    <definedName name="D_11C" localSheetId="6">#REF!</definedName>
    <definedName name="D_11C">#REF!</definedName>
    <definedName name="D_11D" localSheetId="1">#REF!</definedName>
    <definedName name="D_11D" localSheetId="6">#REF!</definedName>
    <definedName name="D_11D">#REF!</definedName>
    <definedName name="D_12A" localSheetId="1">#REF!</definedName>
    <definedName name="D_12A" localSheetId="6">#REF!</definedName>
    <definedName name="D_12A">#REF!</definedName>
    <definedName name="D_12B" localSheetId="1">#REF!</definedName>
    <definedName name="D_12B" localSheetId="6">#REF!</definedName>
    <definedName name="D_12B">#REF!</definedName>
    <definedName name="D_3A" localSheetId="1">#REF!</definedName>
    <definedName name="D_3A" localSheetId="6">#REF!</definedName>
    <definedName name="D_3A">#REF!</definedName>
    <definedName name="D_3B" localSheetId="1">#REF!</definedName>
    <definedName name="D_3B" localSheetId="6">#REF!</definedName>
    <definedName name="D_3B">#REF!</definedName>
    <definedName name="D_4A" localSheetId="1">#REF!</definedName>
    <definedName name="D_4A" localSheetId="6">#REF!</definedName>
    <definedName name="D_4A">#REF!</definedName>
    <definedName name="D_4B" localSheetId="1">#REF!</definedName>
    <definedName name="D_4B" localSheetId="6">#REF!</definedName>
    <definedName name="D_4B">#REF!</definedName>
    <definedName name="D_5" localSheetId="1">#REF!</definedName>
    <definedName name="D_5" localSheetId="6">#REF!</definedName>
    <definedName name="D_5">#REF!</definedName>
    <definedName name="D_6" localSheetId="1">#REF!</definedName>
    <definedName name="D_6" localSheetId="6">#REF!</definedName>
    <definedName name="D_6">#REF!</definedName>
    <definedName name="D_7" localSheetId="1">#REF!</definedName>
    <definedName name="D_7" localSheetId="6">#REF!</definedName>
    <definedName name="D_7">#REF!</definedName>
    <definedName name="D_8" localSheetId="1">#REF!</definedName>
    <definedName name="D_8" localSheetId="6">#REF!</definedName>
    <definedName name="D_8">#REF!</definedName>
    <definedName name="D_9" localSheetId="1">#REF!</definedName>
    <definedName name="D_9" localSheetId="6">#REF!</definedName>
    <definedName name="D_9">#REF!</definedName>
    <definedName name="da">[41]Inputs!$B$2</definedName>
    <definedName name="Data">[42]Data!$A$1:$DY$75</definedName>
    <definedName name="_xlnm.Database" localSheetId="1">#REF!</definedName>
    <definedName name="_xlnm.Database" localSheetId="6">#REF!</definedName>
    <definedName name="_xlnm.Database">#REF!</definedName>
    <definedName name="DATE" localSheetId="1">#REF!</definedName>
    <definedName name="DATE" localSheetId="6">#REF!</definedName>
    <definedName name="DATE">#REF!</definedName>
    <definedName name="DATES" localSheetId="1">#REF!</definedName>
    <definedName name="DATES" localSheetId="6">#REF!</definedName>
    <definedName name="DATES">#REF!</definedName>
    <definedName name="DCF" localSheetId="1">#REF!</definedName>
    <definedName name="DCF" localSheetId="6">#REF!</definedName>
    <definedName name="DCF">#REF!</definedName>
    <definedName name="DCF_NO_YRS" localSheetId="1">#REF!</definedName>
    <definedName name="DCF_NO_YRS" localSheetId="6">#REF!</definedName>
    <definedName name="DCF_NO_YRS">#REF!</definedName>
    <definedName name="DCF_VAL_MNTH" localSheetId="1">#REF!</definedName>
    <definedName name="DCF_VAL_MNTH" localSheetId="6">#REF!</definedName>
    <definedName name="DCF_VAL_MNTH">#REF!</definedName>
    <definedName name="DEAL" localSheetId="1">[28]Fin_Assumptions!#REF!</definedName>
    <definedName name="DEAL" localSheetId="6">[28]Fin_Assumptions!#REF!</definedName>
    <definedName name="DEAL">[28]Fin_Assumptions!#REF!</definedName>
    <definedName name="Debt" localSheetId="1">'[20]B&amp;W WACC'!#REF!</definedName>
    <definedName name="Debt" localSheetId="6">'[20]B&amp;W WACC'!#REF!</definedName>
    <definedName name="Debt">'[20]B&amp;W WACC'!#REF!</definedName>
    <definedName name="Debt_Beta" localSheetId="1">'[20]B&amp;W WACC'!#REF!</definedName>
    <definedName name="Debt_Beta" localSheetId="6">'[20]B&amp;W WACC'!#REF!</definedName>
    <definedName name="Debt_Beta">'[20]B&amp;W WACC'!#REF!</definedName>
    <definedName name="debt_weight" localSheetId="1">#REF!</definedName>
    <definedName name="debt_weight" localSheetId="6">#REF!</definedName>
    <definedName name="debt_weight">#REF!</definedName>
    <definedName name="debtrate" localSheetId="1">#REF!</definedName>
    <definedName name="debtrate" localSheetId="6">#REF!</definedName>
    <definedName name="debtrate">#REF!</definedName>
    <definedName name="deferred" localSheetId="1">[28]Fin_Assumptions!#REF!</definedName>
    <definedName name="deferred" localSheetId="6">[28]Fin_Assumptions!#REF!</definedName>
    <definedName name="deferred">[28]Fin_Assumptions!#REF!</definedName>
    <definedName name="DEFERRED_TAX" localSheetId="1">#REF!</definedName>
    <definedName name="DEFERRED_TAX" localSheetId="6">#REF!</definedName>
    <definedName name="DEFERRED_TAX">#REF!</definedName>
    <definedName name="DEFTAXES" localSheetId="1">#REF!</definedName>
    <definedName name="DEFTAXES" localSheetId="6">#REF!</definedName>
    <definedName name="DEFTAXES">#REF!</definedName>
    <definedName name="DELCUST" localSheetId="1">#REF!</definedName>
    <definedName name="DELCUST" localSheetId="6">#REF!</definedName>
    <definedName name="DELCUST">#REF!</definedName>
    <definedName name="DELINC" localSheetId="1">#REF!</definedName>
    <definedName name="DELINC" localSheetId="6">#REF!</definedName>
    <definedName name="DELINC">#REF!</definedName>
    <definedName name="DELIVINCREM" localSheetId="1">#REF!</definedName>
    <definedName name="DELIVINCREM" localSheetId="6">#REF!</definedName>
    <definedName name="DELIVINCREM">#REF!</definedName>
    <definedName name="DELUNIT" localSheetId="1">#REF!</definedName>
    <definedName name="DELUNIT" localSheetId="6">#REF!</definedName>
    <definedName name="DELUNIT">#REF!</definedName>
    <definedName name="Department_Costs" localSheetId="1">#REF!</definedName>
    <definedName name="Department_Costs" localSheetId="6">#REF!</definedName>
    <definedName name="Department_Costs">#REF!</definedName>
    <definedName name="DEPRBYDIST">[43]DeprCoDetail:DeprSum!$A$1:$G$36</definedName>
    <definedName name="Detail" localSheetId="1">#REF!</definedName>
    <definedName name="Detail" localSheetId="6">#REF!</definedName>
    <definedName name="Detail">#REF!</definedName>
    <definedName name="DETAILHESTER" localSheetId="1">#REF!</definedName>
    <definedName name="DETAILHESTER" localSheetId="6">#REF!</definedName>
    <definedName name="DETAILHESTER">#REF!</definedName>
    <definedName name="dfdfdf" localSheetId="1" hidden="1">[8]FxdChg!#REF!</definedName>
    <definedName name="dfdfdf" localSheetId="6" hidden="1">[8]FxdChg!#REF!</definedName>
    <definedName name="dfdfdf" hidden="1">[8]FxdChg!#REF!</definedName>
    <definedName name="DIR" localSheetId="1">[12]Inputs!#REF!</definedName>
    <definedName name="DIR" localSheetId="6">[12]Inputs!#REF!</definedName>
    <definedName name="DIR">[12]Inputs!#REF!</definedName>
    <definedName name="Direct_AA_MG110">'[37]JE Output_rev'!$A$122:$J$124</definedName>
    <definedName name="Direct_AA_MG128">'[37]JE Output_rev'!$A$125:$J$127</definedName>
    <definedName name="Discounted" localSheetId="1">#REF!</definedName>
    <definedName name="Discounted" localSheetId="6">#REF!</definedName>
    <definedName name="Discounted">#REF!</definedName>
    <definedName name="DISKFILE" localSheetId="1">#REF!</definedName>
    <definedName name="DISKFILE" localSheetId="6">#REF!</definedName>
    <definedName name="DISKFILE">#REF!</definedName>
    <definedName name="DisplaySelectedSheetsMacroButton" localSheetId="1">#REF!</definedName>
    <definedName name="DisplaySelectedSheetsMacroButton" localSheetId="6">#REF!</definedName>
    <definedName name="DisplaySelectedSheetsMacroButton">#REF!</definedName>
    <definedName name="DIST_MTCE_1" localSheetId="1">#REF!</definedName>
    <definedName name="DIST_MTCE_1" localSheetId="6">#REF!</definedName>
    <definedName name="DIST_MTCE_1">#REF!</definedName>
    <definedName name="DIST_OP_1" localSheetId="1">#REF!</definedName>
    <definedName name="DIST_OP_1" localSheetId="6">#REF!</definedName>
    <definedName name="DIST_OP_1">#REF!</definedName>
    <definedName name="div" localSheetId="1">#REF!</definedName>
    <definedName name="div" localSheetId="6">#REF!</definedName>
    <definedName name="div">#REF!</definedName>
    <definedName name="dividend" localSheetId="1">#REF!</definedName>
    <definedName name="dividend" localSheetId="6">#REF!</definedName>
    <definedName name="dividend">#REF!</definedName>
    <definedName name="DIVIDENDS" localSheetId="1">#REF!</definedName>
    <definedName name="DIVIDENDS" localSheetId="6">#REF!</definedName>
    <definedName name="DIVIDENDS">#REF!</definedName>
    <definedName name="DocType" localSheetId="1">Word</definedName>
    <definedName name="DocType" localSheetId="6">Word</definedName>
    <definedName name="DocType">Word</definedName>
    <definedName name="dollar2" localSheetId="1">'[44]Dollar for Dollar'!#REF!</definedName>
    <definedName name="dollar2" localSheetId="6">'[44]Dollar for Dollar'!#REF!</definedName>
    <definedName name="dollar2">'[44]Dollar for Dollar'!#REF!</definedName>
    <definedName name="downside" localSheetId="1">[45]Transaction!#REF!</definedName>
    <definedName name="downside" localSheetId="6">[45]Transaction!#REF!</definedName>
    <definedName name="downside">[45]Transaction!#REF!</definedName>
    <definedName name="DP" localSheetId="1">[46]Schedules!#REF!</definedName>
    <definedName name="DP" localSheetId="6">[46]Schedules!#REF!</definedName>
    <definedName name="DP">[46]Schedules!#REF!</definedName>
    <definedName name="DRAFT" localSheetId="1">#REF!</definedName>
    <definedName name="DRAFT" localSheetId="6">#REF!</definedName>
    <definedName name="DRAFT">#REF!</definedName>
    <definedName name="DUMMY" localSheetId="1">#REF!</definedName>
    <definedName name="DUMMY" localSheetId="6">#REF!</definedName>
    <definedName name="DUMMY">#REF!</definedName>
    <definedName name="e_cust" localSheetId="1">[47]Lookups!#REF!</definedName>
    <definedName name="e_cust" localSheetId="6">[47]Lookups!#REF!</definedName>
    <definedName name="e_cust">[47]Lookups!#REF!</definedName>
    <definedName name="e_gen" localSheetId="1">[47]Lookups!#REF!</definedName>
    <definedName name="e_gen" localSheetId="6">[47]Lookups!#REF!</definedName>
    <definedName name="e_gen">[47]Lookups!#REF!</definedName>
    <definedName name="e_labor" localSheetId="1">[47]Lookups!#REF!</definedName>
    <definedName name="e_labor" localSheetId="6">[47]Lookups!#REF!</definedName>
    <definedName name="e_labor">[47]Lookups!#REF!</definedName>
    <definedName name="e_mat" localSheetId="1">[47]Lookups!#REF!</definedName>
    <definedName name="e_mat" localSheetId="6">[47]Lookups!#REF!</definedName>
    <definedName name="e_mat">[47]Lookups!#REF!</definedName>
    <definedName name="e_ohead" localSheetId="1">[47]Lookups!#REF!</definedName>
    <definedName name="e_ohead" localSheetId="6">[47]Lookups!#REF!</definedName>
    <definedName name="e_ohead">[47]Lookups!#REF!</definedName>
    <definedName name="e_sell" localSheetId="1">[47]Lookups!#REF!</definedName>
    <definedName name="e_sell" localSheetId="6">[47]Lookups!#REF!</definedName>
    <definedName name="e_sell">[47]Lookups!#REF!</definedName>
    <definedName name="e_sell2" localSheetId="1">[47]Lookups!#REF!</definedName>
    <definedName name="e_sell2" localSheetId="6">[47]Lookups!#REF!</definedName>
    <definedName name="e_sell2">[47]Lookups!#REF!</definedName>
    <definedName name="earn" localSheetId="1">#REF!</definedName>
    <definedName name="earn" localSheetId="6">#REF!</definedName>
    <definedName name="earn">#REF!</definedName>
    <definedName name="ebsens">'[48]Trans Assump'!$G$56</definedName>
    <definedName name="EEM" localSheetId="1">#REF!</definedName>
    <definedName name="EEM" localSheetId="6">#REF!</definedName>
    <definedName name="EEM">#REF!</definedName>
    <definedName name="EffPr2007" localSheetId="1">#REF!</definedName>
    <definedName name="EffPr2007" localSheetId="6">#REF!</definedName>
    <definedName name="EffPr2007">#REF!</definedName>
    <definedName name="EffPr2008" localSheetId="1">#REF!</definedName>
    <definedName name="EffPr2008" localSheetId="6">#REF!</definedName>
    <definedName name="EffPr2008">#REF!</definedName>
    <definedName name="EffPr2009" localSheetId="1">#REF!</definedName>
    <definedName name="EffPr2009" localSheetId="6">#REF!</definedName>
    <definedName name="EffPr2009">#REF!</definedName>
    <definedName name="EffPr2010" localSheetId="1">#REF!</definedName>
    <definedName name="EffPr2010" localSheetId="6">#REF!</definedName>
    <definedName name="EffPr2010">#REF!</definedName>
    <definedName name="EffPr2011" localSheetId="1">#REF!</definedName>
    <definedName name="EffPr2011" localSheetId="6">#REF!</definedName>
    <definedName name="EffPr2011">#REF!</definedName>
    <definedName name="em_sales" localSheetId="1">[47]Lookups!#REF!</definedName>
    <definedName name="em_sales" localSheetId="6">[47]Lookups!#REF!</definedName>
    <definedName name="em_sales">[47]Lookups!#REF!</definedName>
    <definedName name="EMINTOPGAS" localSheetId="1">#REF!</definedName>
    <definedName name="EMINTOPGAS" localSheetId="6">#REF!</definedName>
    <definedName name="EMINTOPGAS">#REF!</definedName>
    <definedName name="ENINV" localSheetId="1">'[19]END BALANCES'!#REF!</definedName>
    <definedName name="ENINV" localSheetId="6">'[19]END BALANCES'!#REF!</definedName>
    <definedName name="ENINV">'[19]END BALANCES'!#REF!</definedName>
    <definedName name="ENVIRO" localSheetId="1">#REF!</definedName>
    <definedName name="ENVIRO" localSheetId="6">#REF!</definedName>
    <definedName name="ENVIRO">#REF!</definedName>
    <definedName name="Eqtrans" localSheetId="1">#REF!</definedName>
    <definedName name="Eqtrans" localSheetId="6">#REF!</definedName>
    <definedName name="Eqtrans">#REF!</definedName>
    <definedName name="Equitrans" localSheetId="1">#REF!</definedName>
    <definedName name="Equitrans" localSheetId="6">#REF!</definedName>
    <definedName name="Equitrans">#REF!</definedName>
    <definedName name="equity">'[49]LBO Analysis'!$AB$23</definedName>
    <definedName name="ERISVS" localSheetId="1">'[19]END BALANCES'!#REF!</definedName>
    <definedName name="ERISVS" localSheetId="6">'[19]END BALANCES'!#REF!</definedName>
    <definedName name="ERISVS">'[19]END BALANCES'!#REF!</definedName>
    <definedName name="ERSCO" localSheetId="1">'[19]END BALANCES'!#REF!</definedName>
    <definedName name="ERSCO" localSheetId="6">'[19]END BALANCES'!#REF!</definedName>
    <definedName name="ERSCO">'[19]END BALANCES'!#REF!</definedName>
    <definedName name="euro">[50]BRKT!$C$11</definedName>
    <definedName name="EV__DECIMALSYMBOL__" hidden="1">"."</definedName>
    <definedName name="EV__EVCOM_OPTIONS__" hidden="1">8</definedName>
    <definedName name="EV__EXPOPTIONS__" hidden="1">1</definedName>
    <definedName name="EV__LASTREFTIME__" hidden="1">"(GMT-05:00)1/17/2012 10:03:55 AM"</definedName>
    <definedName name="EV__LOCKEDCVW__BUDGET" hidden="1">"50596,JUN12FCST,ALL_COMP_CODES,2901262,TOTALADJ,ALL_PROFIT_CTR,USD,2012.PER03,YTD,"</definedName>
    <definedName name="EV__LOCKEDCVW__CONSOL" hidden="1">"MGMT,ACTUAL,LC,TOPCUSTOM1,TOPCUSTOM2,TOPCUSTOM3,TOPCUSTOM4,TOTALADJ,C512,F_TOP,BW,ALLICP,1998.TOTAL,YTD,"</definedName>
    <definedName name="EV__LOCKEDCVW__DISTRIBUTIONS" hidden="1">"50596,ACTBUD,ALL_COMP_CODES,BWXTTOTALPGG,TRANSFER_CC,TOTALADJ,ALL_PROFIT_CTR,CAD,2001.TOTAL,PERIODIC,"</definedName>
    <definedName name="EV__LOCKEDCVW__FORECAST" hidden="1">"MGMT,MAR12FORECAST,USD,TOPCUSTOM1,TOPCUSTOM2,TOPCUSTOM3,TOPCUSTOM4,TOTALADJ,PGGFCSTADJ,F_TOP,BW,ALLICP,2012.MAR,PERIODIC,"</definedName>
    <definedName name="EV__LOCKEDCVW__RATE" hidden="1">"ACTBUD,CAD,AVG,GLOBAL,2001.TOTAL,PERIODIC,"</definedName>
    <definedName name="EV__LOCKSTATUS__" hidden="1">4</definedName>
    <definedName name="EV__MAXEXPCOLS__" hidden="1">100</definedName>
    <definedName name="EV__MAXEXPROWS__" hidden="1">1000</definedName>
    <definedName name="EV__MEMORYCVW__" hidden="1">0</definedName>
    <definedName name="EV__MEMORYCVW__00_R_ACTUALS_REPORT_TEMPLATE11" hidden="1">"CONSOL"</definedName>
    <definedName name="EV__MEMORYCVW__00_UNIT_TEST_CHECKLIST_TAB.XLT" hidden="1">"FORECAST"</definedName>
    <definedName name="EV__MEMORYCVW__00_UNIT_TEST_CHECKLIST_TAB.XLT_ACCOUNT" hidden="1">"CC123"</definedName>
    <definedName name="EV__MEMORYCVW__00_UNIT_TEST_CHECKLIST_TAB.XLT_CATEGORY" hidden="1">"ACTUAL"</definedName>
    <definedName name="EV__MEMORYCVW__00_UNIT_TEST_CHECKLIST_TAB.XLT_CURRENCY" hidden="1">"USD"</definedName>
    <definedName name="EV__MEMORYCVW__00_UNIT_TEST_CHECKLIST_TAB.XLT_CUSTOM1" hidden="1">"C1_NONE"</definedName>
    <definedName name="EV__MEMORYCVW__00_UNIT_TEST_CHECKLIST_TAB.XLT_CUSTOM2" hidden="1">"C2_NONE"</definedName>
    <definedName name="EV__MEMORYCVW__00_UNIT_TEST_CHECKLIST_TAB.XLT_CUSTOM3" hidden="1">"C3_NONE"</definedName>
    <definedName name="EV__MEMORYCVW__00_UNIT_TEST_CHECKLIST_TAB.XLT_CUSTOM4" hidden="1">"C4_NONE"</definedName>
    <definedName name="EV__MEMORYCVW__00_UNIT_TEST_CHECKLIST_TAB.XLT_DATASRC" hidden="1">"INPUT"</definedName>
    <definedName name="EV__MEMORYCVW__00_UNIT_TEST_CHECKLIST_TAB.XLT_ENTITY" hidden="1">"C1876"</definedName>
    <definedName name="EV__MEMORYCVW__00_UNIT_TEST_CHECKLIST_TAB.XLT_ICP" hidden="1">"NONICP"</definedName>
    <definedName name="EV__MEMORYCVW__00_UNIT_TEST_CHECKLIST_TAB.XLT_MEASURES" hidden="1">"PERIODIC"</definedName>
    <definedName name="EV__MEMORYCVW__00_UNIT_TEST_CHECKLIST_TAB.XLT_TIME" hidden="1">"2010.TOTAL"</definedName>
    <definedName name="EV__MEMORYCVW__00UNITTESTGUIDELINES11.XLS" hidden="1">"FORECAST"</definedName>
    <definedName name="EV__MEMORYCVW__00UNITTESTGUIDELINES11.XLS_ACCOUNT" hidden="1">"BAL10QK"</definedName>
    <definedName name="EV__MEMORYCVW__00UNITTESTGUIDELINES11.XLS_CATEGORY" hidden="1">"JUN09FORECAST"</definedName>
    <definedName name="EV__MEMORYCVW__00UNITTESTGUIDELINES11.XLS_CURRENCY" hidden="1">"USD"</definedName>
    <definedName name="EV__MEMORYCVW__00UNITTESTGUIDELINES11.XLS_CUSTOM1" hidden="1">"TOPCUSTOM1"</definedName>
    <definedName name="EV__MEMORYCVW__00UNITTESTGUIDELINES11.XLS_CUSTOM2" hidden="1">"TOPCUSTOM2"</definedName>
    <definedName name="EV__MEMORYCVW__00UNITTESTGUIDELINES11.XLS_CUSTOM3" hidden="1">"TOPCUSTOM3"</definedName>
    <definedName name="EV__MEMORYCVW__00UNITTESTGUIDELINES11.XLS_CUSTOM4" hidden="1">"TOPCUSTOM4"</definedName>
    <definedName name="EV__MEMORYCVW__00UNITTESTGUIDELINES11.XLS_DATASRC" hidden="1">"TOTALADJ"</definedName>
    <definedName name="EV__MEMORYCVW__00UNITTESTGUIDELINES11.XLS_ENTITY" hidden="1">"NOENTITY"</definedName>
    <definedName name="EV__MEMORYCVW__00UNITTESTGUIDELINES11.XLS_ICP" hidden="1">"ALLICP"</definedName>
    <definedName name="EV__MEMORYCVW__00UNITTESTGUIDELINES11.XLS_MEASURES" hidden="1">"PERIODIC"</definedName>
    <definedName name="EV__MEMORYCVW__00UNITTESTGUIDELINES11.XLS_TIME" hidden="1">"2009.TOTAL"</definedName>
    <definedName name="EV__MEMORYCVW__AAAA_R_EXECCORP_BS_CORP1" hidden="1">"CONSOL"</definedName>
    <definedName name="EV__MEMORYCVW__BOOK1" hidden="1">"FORECAST"</definedName>
    <definedName name="EV__MEMORYCVW__BOOK1_ACCOUNT" hidden="1">2210</definedName>
    <definedName name="EV__MEMORYCVW__BOOK1_CATEGORY" hidden="1">"DEC09FORECAST"</definedName>
    <definedName name="EV__MEMORYCVW__BOOK1_CURRENCY" hidden="1">"USD"</definedName>
    <definedName name="EV__MEMORYCVW__BOOK1_CUSTOM1" hidden="1">"TOPCUSTOM1"</definedName>
    <definedName name="EV__MEMORYCVW__BOOK1_CUSTOM2" hidden="1">"TOPCUSTOM2"</definedName>
    <definedName name="EV__MEMORYCVW__BOOK1_CUSTOM3" hidden="1">"TOPCUSTOM3"</definedName>
    <definedName name="EV__MEMORYCVW__BOOK1_CUSTOM4" hidden="1">"TOPCUSTOM4"</definedName>
    <definedName name="EV__MEMORYCVW__BOOK1_DATASRC" hidden="1">"ENTFOR"</definedName>
    <definedName name="EV__MEMORYCVW__BOOK1_ENTITY" hidden="1">"NOENTITY"</definedName>
    <definedName name="EV__MEMORYCVW__BOOK1_ICP" hidden="1">"ALLICP"</definedName>
    <definedName name="EV__MEMORYCVW__BOOK1_MEASURES" hidden="1">"PERIODIC"</definedName>
    <definedName name="EV__MEMORYCVW__BOOK1_TIME" hidden="1">"2009.Q4"</definedName>
    <definedName name="EV__MEMORYCVW__BOOK13" hidden="1">"FORECAST"</definedName>
    <definedName name="EV__MEMORYCVW__BOOK13_ACCOUNT" hidden="1">"MGMT"</definedName>
    <definedName name="EV__MEMORYCVW__BOOK13_CATEGORY" hidden="1">"DEC09FORECAST"</definedName>
    <definedName name="EV__MEMORYCVW__BOOK13_CURRENCY" hidden="1">"USD"</definedName>
    <definedName name="EV__MEMORYCVW__BOOK13_CUSTOM1" hidden="1">"TOPCUSTOM1"</definedName>
    <definedName name="EV__MEMORYCVW__BOOK13_CUSTOM2" hidden="1">"TOPCUSTOM2"</definedName>
    <definedName name="EV__MEMORYCVW__BOOK13_CUSTOM3" hidden="1">"TOPCUSTOM3"</definedName>
    <definedName name="EV__MEMORYCVW__BOOK13_CUSTOM4" hidden="1">"TOPCUSTOM4"</definedName>
    <definedName name="EV__MEMORYCVW__BOOK13_DATASRC" hidden="1">"TOTALADJ"</definedName>
    <definedName name="EV__MEMORYCVW__BOOK13_ENTITY" hidden="1">"C532"</definedName>
    <definedName name="EV__MEMORYCVW__BOOK13_ICP" hidden="1">"ALLICP"</definedName>
    <definedName name="EV__MEMORYCVW__BOOK13_MEASURES" hidden="1">"PERIODIC"</definedName>
    <definedName name="EV__MEMORYCVW__BOOK13_TIME" hidden="1">"2009.TOTAL"</definedName>
    <definedName name="EV__MEMORYCVW__BOOK3" hidden="1">"CONSOL"</definedName>
    <definedName name="EV__MEMORYCVW__BOOK3_ACCOUNT" hidden="1">"MGMT"</definedName>
    <definedName name="EV__MEMORYCVW__BOOK3_CATEGORY" hidden="1">"ACTUAL"</definedName>
    <definedName name="EV__MEMORYCVW__BOOK3_CURRENCY" hidden="1">"USD"</definedName>
    <definedName name="EV__MEMORYCVW__BOOK3_CUSTOM1" hidden="1">"TOPCUSTOM1"</definedName>
    <definedName name="EV__MEMORYCVW__BOOK3_CUSTOM2" hidden="1">"TOPCUSTOM2"</definedName>
    <definedName name="EV__MEMORYCVW__BOOK3_CUSTOM3" hidden="1">"TOPCUSTOM3"</definedName>
    <definedName name="EV__MEMORYCVW__BOOK3_CUSTOM4" hidden="1">"TOPCUSTOM4"</definedName>
    <definedName name="EV__MEMORYCVW__BOOK3_DATASRC" hidden="1">"TOTALADJ"</definedName>
    <definedName name="EV__MEMORYCVW__BOOK3_ENTITY" hidden="1">"BWHICON"</definedName>
    <definedName name="EV__MEMORYCVW__BOOK3_ICP" hidden="1">"ALLICP"</definedName>
    <definedName name="EV__MEMORYCVW__BOOK3_MEASURES" hidden="1">"PERIODIC"</definedName>
    <definedName name="EV__MEMORYCVW__BOOK3_TIME" hidden="1">"2009.DEC"</definedName>
    <definedName name="EV__MEMORYCVW__BOOK4" hidden="1">"CONSOL"</definedName>
    <definedName name="EV__MEMORYCVW__BOOK4_ACCOUNT" hidden="1">"BS12"</definedName>
    <definedName name="EV__MEMORYCVW__BOOK4_CATEGORY" hidden="1">"ACTUAL"</definedName>
    <definedName name="EV__MEMORYCVW__BOOK4_CURRENCY" hidden="1">"USD"</definedName>
    <definedName name="EV__MEMORYCVW__BOOK4_CUSTOM1" hidden="1">"TOPCUSTOM1"</definedName>
    <definedName name="EV__MEMORYCVW__BOOK4_CUSTOM2" hidden="1">"TOPCUSTOM2"</definedName>
    <definedName name="EV__MEMORYCVW__BOOK4_CUSTOM3" hidden="1">"TOPCUSTOM3"</definedName>
    <definedName name="EV__MEMORYCVW__BOOK4_CUSTOM4" hidden="1">"TOPCUSTOM4"</definedName>
    <definedName name="EV__MEMORYCVW__BOOK4_DATASRC" hidden="1">"TOTALADJ"</definedName>
    <definedName name="EV__MEMORYCVW__BOOK4_ENTITY" hidden="1">"MCDCON"</definedName>
    <definedName name="EV__MEMORYCVW__BOOK4_ICP" hidden="1">"ALLICP"</definedName>
    <definedName name="EV__MEMORYCVW__BOOK4_MEASURES" hidden="1">"YTD"</definedName>
    <definedName name="EV__MEMORYCVW__BOOK4_TIME" hidden="1">"2010.JUN"</definedName>
    <definedName name="EV__MEMORYCVW__BOOK5" hidden="1">"CONSOL"</definedName>
    <definedName name="EV__MEMORYCVW__BOOK5_ACCOUNT" hidden="1">1022</definedName>
    <definedName name="EV__MEMORYCVW__BOOK5_CATEGORY" hidden="1">"ACTUAL"</definedName>
    <definedName name="EV__MEMORYCVW__BOOK5_CURRENCY" hidden="1">"USD"</definedName>
    <definedName name="EV__MEMORYCVW__BOOK5_CUSTOM1" hidden="1">"TOPCUSTOM1"</definedName>
    <definedName name="EV__MEMORYCVW__BOOK5_CUSTOM2" hidden="1">"TOPCUSTOM2"</definedName>
    <definedName name="EV__MEMORYCVW__BOOK5_CUSTOM3" hidden="1">"TOPCUSTOM3"</definedName>
    <definedName name="EV__MEMORYCVW__BOOK5_CUSTOM4" hidden="1">"TOPCUSTOM4"</definedName>
    <definedName name="EV__MEMORYCVW__BOOK5_DATASRC" hidden="1">"TOTALADJ"</definedName>
    <definedName name="EV__MEMORYCVW__BOOK5_ENTITY" hidden="1">"NOENTITY"</definedName>
    <definedName name="EV__MEMORYCVW__BOOK5_ICP" hidden="1">"ALLICP"</definedName>
    <definedName name="EV__MEMORYCVW__BOOK5_MEASURES" hidden="1">"YTD"</definedName>
    <definedName name="EV__MEMORYCVW__BOOK5_TIME" hidden="1">"2010.JUN"</definedName>
    <definedName name="EV__MEMORYCVW__BW_CONSOLIDATIONS_FRICE.XLSX" hidden="1">"FORECAST"</definedName>
    <definedName name="EV__MEMORYCVW__BW_CONSOLIDATIONS_FRICE.XLSX_ACCOUNT" hidden="1">"9010IC"</definedName>
    <definedName name="EV__MEMORYCVW__BW_CONSOLIDATIONS_FRICE.XLSX_CATEGORY" hidden="1">"DEC09FORECAST"</definedName>
    <definedName name="EV__MEMORYCVW__BW_CONSOLIDATIONS_FRICE.XLSX_CURRENCY" hidden="1">"USD"</definedName>
    <definedName name="EV__MEMORYCVW__BW_CONSOLIDATIONS_FRICE.XLSX_CUSTOM1" hidden="1">"TOPCUSTOM1"</definedName>
    <definedName name="EV__MEMORYCVW__BW_CONSOLIDATIONS_FRICE.XLSX_CUSTOM2" hidden="1">"TOPCUSTOM2"</definedName>
    <definedName name="EV__MEMORYCVW__BW_CONSOLIDATIONS_FRICE.XLSX_CUSTOM3" hidden="1">"TOPCUSTOM3"</definedName>
    <definedName name="EV__MEMORYCVW__BW_CONSOLIDATIONS_FRICE.XLSX_CUSTOM4" hidden="1">"TOPCUSTOM4"</definedName>
    <definedName name="EV__MEMORYCVW__BW_CONSOLIDATIONS_FRICE.XLSX_DATASRC" hidden="1">"TOTALADJ"</definedName>
    <definedName name="EV__MEMORYCVW__BW_CONSOLIDATIONS_FRICE.XLSX_ENTITY" hidden="1">"BW9999"</definedName>
    <definedName name="EV__MEMORYCVW__BW_CONSOLIDATIONS_FRICE.XLSX_ICP" hidden="1">"ALLICP"</definedName>
    <definedName name="EV__MEMORYCVW__BW_CONSOLIDATIONS_FRICE.XLSX_MEASURES" hidden="1">"PERIODIC"</definedName>
    <definedName name="EV__MEMORYCVW__BW_CONSOLIDATIONS_FRICE.XLSX_TIME" hidden="1">"2008.TOTAL"</definedName>
    <definedName name="EV__MEMORYCVW__FGP_AND_SGA_ACCOUNTS.XLSX" hidden="1">"CONSOL"</definedName>
    <definedName name="EV__MEMORYCVW__FGP_AND_SGA_ACCOUNTS.XLSX_ACCOUNT" hidden="1">"CF78"</definedName>
    <definedName name="EV__MEMORYCVW__FGP_AND_SGA_ACCOUNTS.XLSX_CATEGORY" hidden="1">"DEC09FORECAST"</definedName>
    <definedName name="EV__MEMORYCVW__FGP_AND_SGA_ACCOUNTS.XLSX_CURRENCY" hidden="1">"USD"</definedName>
    <definedName name="EV__MEMORYCVW__FGP_AND_SGA_ACCOUNTS.XLSX_CUSTOM1" hidden="1">"TOPCUSTOM1"</definedName>
    <definedName name="EV__MEMORYCVW__FGP_AND_SGA_ACCOUNTS.XLSX_CUSTOM2" hidden="1">"TOPCUSTOM2"</definedName>
    <definedName name="EV__MEMORYCVW__FGP_AND_SGA_ACCOUNTS.XLSX_CUSTOM3" hidden="1">"TOPCUSTOM3"</definedName>
    <definedName name="EV__MEMORYCVW__FGP_AND_SGA_ACCOUNTS.XLSX_CUSTOM4" hidden="1">"TOPCUSTOM4"</definedName>
    <definedName name="EV__MEMORYCVW__FGP_AND_SGA_ACCOUNTS.XLSX_DATASRC" hidden="1">"TOTALADJ"</definedName>
    <definedName name="EV__MEMORYCVW__FGP_AND_SGA_ACCOUNTS.XLSX_ENTITY" hidden="1">"BWHICON"</definedName>
    <definedName name="EV__MEMORYCVW__FGP_AND_SGA_ACCOUNTS.XLSX_ICP" hidden="1">"ALLICP"</definedName>
    <definedName name="EV__MEMORYCVW__FGP_AND_SGA_ACCOUNTS.XLSX_MEASURES" hidden="1">"PERIODIC"</definedName>
    <definedName name="EV__MEMORYCVW__FGP_AND_SGA_ACCOUNTS.XLSX_TIME" hidden="1">"2009.Q1"</definedName>
    <definedName name="EV__MEMORYCVW__FIRCE_FILE_NAMES.XLSX" hidden="1">"FORECAST"</definedName>
    <definedName name="EV__MEMORYCVW__FIRCE_FILE_NAMES.XLSX_ACCOUNT" hidden="1">8008</definedName>
    <definedName name="EV__MEMORYCVW__FIRCE_FILE_NAMES.XLSX_CATEGORY" hidden="1">"SEP09FORECAST"</definedName>
    <definedName name="EV__MEMORYCVW__FIRCE_FILE_NAMES.XLSX_CURRENCY" hidden="1">"USD"</definedName>
    <definedName name="EV__MEMORYCVW__FIRCE_FILE_NAMES.XLSX_CUSTOM1" hidden="1">"TOPCUSTOM1"</definedName>
    <definedName name="EV__MEMORYCVW__FIRCE_FILE_NAMES.XLSX_CUSTOM2" hidden="1">"TOPCUSTOM2"</definedName>
    <definedName name="EV__MEMORYCVW__FIRCE_FILE_NAMES.XLSX_CUSTOM3" hidden="1">"TOPCUSTOM3"</definedName>
    <definedName name="EV__MEMORYCVW__FIRCE_FILE_NAMES.XLSX_CUSTOM4" hidden="1">"TOPCUSTOM4"</definedName>
    <definedName name="EV__MEMORYCVW__FIRCE_FILE_NAMES.XLSX_DATASRC" hidden="1">"ENTFOR"</definedName>
    <definedName name="EV__MEMORYCVW__FIRCE_FILE_NAMES.XLSX_ENTITY" hidden="1">"MCDCON"</definedName>
    <definedName name="EV__MEMORYCVW__FIRCE_FILE_NAMES.XLSX_ICP" hidden="1">"ALLICP"</definedName>
    <definedName name="EV__MEMORYCVW__FIRCE_FILE_NAMES.XLSX_MEASURES" hidden="1">"PERIODIC"</definedName>
    <definedName name="EV__MEMORYCVW__FIRCE_FILE_NAMES.XLSX_TIME" hidden="1">"2009.Q3"</definedName>
    <definedName name="EV__MEMORYCVW__INP_FORECAST_ACCOUNTS1" hidden="1">"FORECAST"</definedName>
    <definedName name="EV__MEMORYCVW__R_EXECCORP_BOOKINGSBACKLOG_CORP.XLT" hidden="1">"CONSOL"</definedName>
    <definedName name="EV__MEMORYCVW__R_EXECCORP_BS_CORP.XLT" hidden="1">"CONSOL"</definedName>
    <definedName name="EV__MEMORYCVW__R_EXECCORP_BS_CORP.XLT_ACCOUNT" hidden="1">"CF78"</definedName>
    <definedName name="EV__MEMORYCVW__R_EXECCORP_BS_CORP.XLT_CATEGORY" hidden="1">"DEC09FORECAST"</definedName>
    <definedName name="EV__MEMORYCVW__R_EXECCORP_BS_CORP.XLT_CURRENCY" hidden="1">"USD"</definedName>
    <definedName name="EV__MEMORYCVW__R_EXECCORP_BS_CORP.XLT_CUSTOM1" hidden="1">"TOPCUSTOM1"</definedName>
    <definedName name="EV__MEMORYCVW__R_EXECCORP_BS_CORP.XLT_CUSTOM2" hidden="1">"TOPCUSTOM2"</definedName>
    <definedName name="EV__MEMORYCVW__R_EXECCORP_BS_CORP.XLT_CUSTOM3" hidden="1">"TOPCUSTOM3"</definedName>
    <definedName name="EV__MEMORYCVW__R_EXECCORP_BS_CORP.XLT_CUSTOM4" hidden="1">"TOPCUSTOM4"</definedName>
    <definedName name="EV__MEMORYCVW__R_EXECCORP_BS_CORP.XLT_DATASRC" hidden="1">"TOTALADJ"</definedName>
    <definedName name="EV__MEMORYCVW__R_EXECCORP_BS_CORP.XLT_ENTITY" hidden="1">"BWHICON"</definedName>
    <definedName name="EV__MEMORYCVW__R_EXECCORP_BS_CORP.XLT_ICP" hidden="1">"ALLICP"</definedName>
    <definedName name="EV__MEMORYCVW__R_EXECCORP_BS_CORP.XLT_MEASURES" hidden="1">"PERIODIC"</definedName>
    <definedName name="EV__MEMORYCVW__R_EXECCORP_BS_CORP.XLT_TIME" hidden="1">"2009.TOTAL"</definedName>
    <definedName name="EV__MEMORYCVW__R_EXECCORP_BS_CORP1" hidden="1">"CONSOL"</definedName>
    <definedName name="EV__MEMORYCVW__R_EXECCORP_BS_CORP1.XLT" hidden="1">"CONSOL"</definedName>
    <definedName name="EV__MEMORYCVW__R_EXECCORP_BS_CORP1_ACCOUNT" hidden="1">"MGMT"</definedName>
    <definedName name="EV__MEMORYCVW__R_EXECCORP_BS_CORP1_CATEGORY" hidden="1">"ACTUAL"</definedName>
    <definedName name="EV__MEMORYCVW__R_EXECCORP_BS_CORP1_CURRENCY" hidden="1">"USD"</definedName>
    <definedName name="EV__MEMORYCVW__R_EXECCORP_BS_CORP1_CUSTOM1" hidden="1">"TOPCUSTOM1"</definedName>
    <definedName name="EV__MEMORYCVW__R_EXECCORP_BS_CORP1_CUSTOM2" hidden="1">"TOPCUSTOM2"</definedName>
    <definedName name="EV__MEMORYCVW__R_EXECCORP_BS_CORP1_CUSTOM3" hidden="1">"TOPCUSTOM3"</definedName>
    <definedName name="EV__MEMORYCVW__R_EXECCORP_BS_CORP1_CUSTOM4" hidden="1">"TOPCUSTOM4"</definedName>
    <definedName name="EV__MEMORYCVW__R_EXECCORP_BS_CORP1_DATASRC" hidden="1">"TOTALADJ"</definedName>
    <definedName name="EV__MEMORYCVW__R_EXECCORP_BS_CORP1_ENTITY" hidden="1">"BWCDOL"</definedName>
    <definedName name="EV__MEMORYCVW__R_EXECCORP_BS_CORP1_ICP" hidden="1">"ALLICP"</definedName>
    <definedName name="EV__MEMORYCVW__R_EXECCORP_BS_CORP1_MEASURES" hidden="1">"YTD"</definedName>
    <definedName name="EV__MEMORYCVW__R_EXECCORP_BS_CORP1_TIME" hidden="1">"2009.Q2"</definedName>
    <definedName name="EV__MEMORYCVW__R_EXECCORP_BS_CORP11" hidden="1">"CONSOL"</definedName>
    <definedName name="EV__MEMORYCVW__R_EXECCORP_BS_CORP131" hidden="1">"CONSOL"</definedName>
    <definedName name="EV__MEMORYCVW__R_EXECCORP_BS_CORP141" hidden="1">"CONSOL"</definedName>
    <definedName name="EV__MEMORYCVW__R_EXECCORP_BS_CORP151" hidden="1">"CONSOL"</definedName>
    <definedName name="EV__MEMORYCVW__R_EXECCORP_BS_CORP16V21" hidden="1">"CONSOL"</definedName>
    <definedName name="EV__MEMORYCVW__R_EXECCORP_BSDTL_CORP.XLT" hidden="1">"CONSOL"</definedName>
    <definedName name="EV__MEMORYCVW__R_EXECCORP_BSDTL_CORP.XLT_ACCOUNT" hidden="1">"MGMT"</definedName>
    <definedName name="EV__MEMORYCVW__R_EXECCORP_BSDTL_CORP.XLT_CATEGORY" hidden="1">"ACTUAL"</definedName>
    <definedName name="EV__MEMORYCVW__R_EXECCORP_BSDTL_CORP.XLT_CURRENCY" hidden="1">"USD"</definedName>
    <definedName name="EV__MEMORYCVW__R_EXECCORP_BSDTL_CORP.XLT_CUSTOM1" hidden="1">"TOPCUSTOM1"</definedName>
    <definedName name="EV__MEMORYCVW__R_EXECCORP_BSDTL_CORP.XLT_CUSTOM2" hidden="1">"TOPCUSTOM2"</definedName>
    <definedName name="EV__MEMORYCVW__R_EXECCORP_BSDTL_CORP.XLT_CUSTOM3" hidden="1">"TOPCUSTOM3"</definedName>
    <definedName name="EV__MEMORYCVW__R_EXECCORP_BSDTL_CORP.XLT_CUSTOM4" hidden="1">"TOPCUSTOM4"</definedName>
    <definedName name="EV__MEMORYCVW__R_EXECCORP_BSDTL_CORP.XLT_DATASRC" hidden="1">"TOTALADJ"</definedName>
    <definedName name="EV__MEMORYCVW__R_EXECCORP_BSDTL_CORP.XLT_ENTITY" hidden="1">"BWCDOL"</definedName>
    <definedName name="EV__MEMORYCVW__R_EXECCORP_BSDTL_CORP.XLT_ICP" hidden="1">"ALLICP"</definedName>
    <definedName name="EV__MEMORYCVW__R_EXECCORP_BSDTL_CORP.XLT_MEASURES" hidden="1">"YTD"</definedName>
    <definedName name="EV__MEMORYCVW__R_EXECCORP_BSDTL_CORP.XLT_TIME" hidden="1">"2009.Q2"</definedName>
    <definedName name="EV__MEMORYCVW__R_EXECCORP_BSDTL_CORP_21" hidden="1">"CONSOL"</definedName>
    <definedName name="EV__MEMORYCVW__R_EXECCORP_BSDTL_CORP1" hidden="1">"CONSOL"</definedName>
    <definedName name="EV__MEMORYCVW__R_EXECCORP_BSDTL_CORP1.XLT" hidden="1">"CONSOL"</definedName>
    <definedName name="EV__MEMORYCVW__R_EXECCORP_BSDTL_CORP11" hidden="1">"CONSOL"</definedName>
    <definedName name="EV__MEMORYCVW__R_EXECCORP_CF_CORP1" hidden="1">"CONSOL"</definedName>
    <definedName name="EV__MEMORYCVW__R_EXECCORP_CF_CORP1_ACCOUNT" hidden="1">"MGMT"</definedName>
    <definedName name="EV__MEMORYCVW__R_EXECCORP_CF_CORP1_CATEGORY" hidden="1">"ACTUAL"</definedName>
    <definedName name="EV__MEMORYCVW__R_EXECCORP_CF_CORP1_CURRENCY" hidden="1">"USD"</definedName>
    <definedName name="EV__MEMORYCVW__R_EXECCORP_CF_CORP1_CUSTOM1" hidden="1">"TOPCUSTOM1"</definedName>
    <definedName name="EV__MEMORYCVW__R_EXECCORP_CF_CORP1_CUSTOM2" hidden="1">"TOPCUSTOM2"</definedName>
    <definedName name="EV__MEMORYCVW__R_EXECCORP_CF_CORP1_CUSTOM3" hidden="1">"TOPCUSTOM3"</definedName>
    <definedName name="EV__MEMORYCVW__R_EXECCORP_CF_CORP1_CUSTOM4" hidden="1">"TOPCUSTOM4"</definedName>
    <definedName name="EV__MEMORYCVW__R_EXECCORP_CF_CORP1_DATASRC" hidden="1">"TOTALADJ"</definedName>
    <definedName name="EV__MEMORYCVW__R_EXECCORP_CF_CORP1_ENTITY" hidden="1">"C743"</definedName>
    <definedName name="EV__MEMORYCVW__R_EXECCORP_CF_CORP1_ICP" hidden="1">"ALLICP"</definedName>
    <definedName name="EV__MEMORYCVW__R_EXECCORP_CF_CORP1_MEASURES" hidden="1">"YTD"</definedName>
    <definedName name="EV__MEMORYCVW__R_EXECCORP_CF_CORP1_TIME" hidden="1">"2010.JUN"</definedName>
    <definedName name="EV__MEMORYCVW__R_EXECCORP_CFDTL_CORP.XLT" hidden="1">"CONSOL"</definedName>
    <definedName name="EV__MEMORYCVW__R_EXECCORP_CFDTL_CORP.XLT_ACCOUNT" hidden="1">"MGMT"</definedName>
    <definedName name="EV__MEMORYCVW__R_EXECCORP_CFDTL_CORP.XLT_CATEGORY" hidden="1">"ACTUAL"</definedName>
    <definedName name="EV__MEMORYCVW__R_EXECCORP_CFDTL_CORP.XLT_CURRENCY" hidden="1">"USD"</definedName>
    <definedName name="EV__MEMORYCVW__R_EXECCORP_CFDTL_CORP.XLT_CUSTOM1" hidden="1">"TOPCUSTOM1"</definedName>
    <definedName name="EV__MEMORYCVW__R_EXECCORP_CFDTL_CORP.XLT_CUSTOM2" hidden="1">"TOPCUSTOM2"</definedName>
    <definedName name="EV__MEMORYCVW__R_EXECCORP_CFDTL_CORP.XLT_CUSTOM3" hidden="1">"TOPCUSTOM3"</definedName>
    <definedName name="EV__MEMORYCVW__R_EXECCORP_CFDTL_CORP.XLT_CUSTOM4" hidden="1">"TOPCUSTOM4"</definedName>
    <definedName name="EV__MEMORYCVW__R_EXECCORP_CFDTL_CORP.XLT_DATASRC" hidden="1">"TOTALADJ"</definedName>
    <definedName name="EV__MEMORYCVW__R_EXECCORP_CFDTL_CORP.XLT_ENTITY" hidden="1">"BWCDOL"</definedName>
    <definedName name="EV__MEMORYCVW__R_EXECCORP_CFDTL_CORP.XLT_ICP" hidden="1">"ALLICP"</definedName>
    <definedName name="EV__MEMORYCVW__R_EXECCORP_CFDTL_CORP.XLT_MEASURES" hidden="1">"YTD"</definedName>
    <definedName name="EV__MEMORYCVW__R_EXECCORP_CFDTL_CORP.XLT_TIME" hidden="1">"2010.TOTAL"</definedName>
    <definedName name="EV__MEMORYCVW__R_EXECCORP_CFDTL_CORP1" hidden="1">"CONSOL"</definedName>
    <definedName name="EV__MEMORYCVW__R_EXECCORP_CFDTL_CORP1_ACCOUNT" hidden="1">"MGMT"</definedName>
    <definedName name="EV__MEMORYCVW__R_EXECCORP_CFDTL_CORP1_CATEGORY" hidden="1">"DEC10FORECAST"</definedName>
    <definedName name="EV__MEMORYCVW__R_EXECCORP_CFDTL_CORP1_CURRENCY" hidden="1">"USD"</definedName>
    <definedName name="EV__MEMORYCVW__R_EXECCORP_CFDTL_CORP1_CUSTOM1" hidden="1">"TOPCUSTOM1"</definedName>
    <definedName name="EV__MEMORYCVW__R_EXECCORP_CFDTL_CORP1_CUSTOM2" hidden="1">"TOPCUSTOM2"</definedName>
    <definedName name="EV__MEMORYCVW__R_EXECCORP_CFDTL_CORP1_CUSTOM3" hidden="1">"TOPCUSTOM3"</definedName>
    <definedName name="EV__MEMORYCVW__R_EXECCORP_CFDTL_CORP1_CUSTOM4" hidden="1">"TOPCUSTOM4"</definedName>
    <definedName name="EV__MEMORYCVW__R_EXECCORP_CFDTL_CORP1_DATASRC" hidden="1">"TOTALADJ"</definedName>
    <definedName name="EV__MEMORYCVW__R_EXECCORP_CFDTL_CORP1_ENTITY" hidden="1">"BWJV"</definedName>
    <definedName name="EV__MEMORYCVW__R_EXECCORP_CFDTL_CORP1_ICP" hidden="1">"ALLICP"</definedName>
    <definedName name="EV__MEMORYCVW__R_EXECCORP_CFDTL_CORP1_MEASURES" hidden="1">"YTD"</definedName>
    <definedName name="EV__MEMORYCVW__R_EXECCORP_CFDTL_CORP1_TIME" hidden="1">"1999.TOTAL"</definedName>
    <definedName name="EV__MEMORYCVW__R_EXECCORP_CHNGCASHCASHEQUIV.XLT" hidden="1">"CONSOL"</definedName>
    <definedName name="EV__MEMORYCVW__R_EXECCORP_CONSOLBS1" hidden="1">"CONSOL"</definedName>
    <definedName name="EV__MEMORYCVW__R_EXECCORP_CONSOLBS1_081020101" hidden="1">"CONSOL"</definedName>
    <definedName name="EV__MEMORYCVW__R_EXECCORP_CONSOLBS1_081020101.XLT" hidden="1">"CONSOL"</definedName>
    <definedName name="EV__MEMORYCVW__R_EXECCORP_CONSOLBS1_081020101V31" hidden="1">"CONSOL"</definedName>
    <definedName name="EV__MEMORYCVW__R_EXECCORP_FINSTATS_CORP.XLT" hidden="1">"CONSOL"</definedName>
    <definedName name="EV__MEMORYCVW__R_EXECCORP_FINSTATS_CORPDEP.XLT" hidden="1">"CONSOL"</definedName>
    <definedName name="EV__MEMORYCVW__R_EXECCORP_FINSTATS_CORPDEP.XLT_ACCOUNT" hidden="1">"MGMT"</definedName>
    <definedName name="EV__MEMORYCVW__R_EXECCORP_FINSTATS_CORPDEP.XLT_CATEGORY" hidden="1">"ACTUAL"</definedName>
    <definedName name="EV__MEMORYCVW__R_EXECCORP_FINSTATS_CORPDEP.XLT_CURRENCY" hidden="1">"USD"</definedName>
    <definedName name="EV__MEMORYCVW__R_EXECCORP_FINSTATS_CORPDEP.XLT_CUSTOM1" hidden="1">"TOPCUSTOM1"</definedName>
    <definedName name="EV__MEMORYCVW__R_EXECCORP_FINSTATS_CORPDEP.XLT_CUSTOM2" hidden="1">"TOPCUSTOM2"</definedName>
    <definedName name="EV__MEMORYCVW__R_EXECCORP_FINSTATS_CORPDEP.XLT_CUSTOM3" hidden="1">"TOPCUSTOM3"</definedName>
    <definedName name="EV__MEMORYCVW__R_EXECCORP_FINSTATS_CORPDEP.XLT_CUSTOM4" hidden="1">"TOPCUSTOM4"</definedName>
    <definedName name="EV__MEMORYCVW__R_EXECCORP_FINSTATS_CORPDEP.XLT_DATASRC" hidden="1">"TOTALADJ"</definedName>
    <definedName name="EV__MEMORYCVW__R_EXECCORP_FINSTATS_CORPDEP.XLT_ENTITY" hidden="1">"BWMGMT"</definedName>
    <definedName name="EV__MEMORYCVW__R_EXECCORP_FINSTATS_CORPDEP.XLT_ICP" hidden="1">"ALLICP"</definedName>
    <definedName name="EV__MEMORYCVW__R_EXECCORP_FINSTATS_CORPDEP.XLT_MEASURES" hidden="1">"YTD"</definedName>
    <definedName name="EV__MEMORYCVW__R_EXECCORP_FINSTATS_CORPDEP.XLT_TIME" hidden="1">"2009.JUN"</definedName>
    <definedName name="EV__MEMORYCVW__R_EXECCORP_FINSTATS_CORPDEP_31" hidden="1">"CONSOL"</definedName>
    <definedName name="EV__MEMORYCVW__R_EXECCORP_FINSTATS_CORPDEP_311" hidden="1">"CONSOL"</definedName>
    <definedName name="EV__MEMORYCVW__R_EXECCORP_FINSTATS_CORPDEP_FINAL.XLT" hidden="1">"CONSOL"</definedName>
    <definedName name="EV__MEMORYCVW__R_EXECCORP_FINSTATS_CORPDEP1" hidden="1">"CONSOL"</definedName>
    <definedName name="EV__MEMORYCVW__R_EXECCORP_FINSTATS_CORPDEP1_ACCOUNT" hidden="1">"MGMT"</definedName>
    <definedName name="EV__MEMORYCVW__R_EXECCORP_FINSTATS_CORPDEP1_CATEGORY" hidden="1">"DEC08FORECAST"</definedName>
    <definedName name="EV__MEMORYCVW__R_EXECCORP_FINSTATS_CORPDEP1_CURRENCY" hidden="1">"LC"</definedName>
    <definedName name="EV__MEMORYCVW__R_EXECCORP_FINSTATS_CORPDEP1_CUSTOM1" hidden="1">"TOPCUSTOM1"</definedName>
    <definedName name="EV__MEMORYCVW__R_EXECCORP_FINSTATS_CORPDEP1_CUSTOM2" hidden="1">"TOPCUSTOM2"</definedName>
    <definedName name="EV__MEMORYCVW__R_EXECCORP_FINSTATS_CORPDEP1_CUSTOM3" hidden="1">"TOPCUSTOM3"</definedName>
    <definedName name="EV__MEMORYCVW__R_EXECCORP_FINSTATS_CORPDEP1_CUSTOM4" hidden="1">"TOPCUSTOM4"</definedName>
    <definedName name="EV__MEMORYCVW__R_EXECCORP_FINSTATS_CORPDEP1_DATASRC" hidden="1">"TOT_NOELIM"</definedName>
    <definedName name="EV__MEMORYCVW__R_EXECCORP_FINSTATS_CORPDEP1_ENTITY" hidden="1">"NOENTITY"</definedName>
    <definedName name="EV__MEMORYCVW__R_EXECCORP_FINSTATS_CORPDEP1_FLOW" hidden="1">"F_CLO"</definedName>
    <definedName name="EV__MEMORYCVW__R_EXECCORP_FINSTATS_CORPDEP1_GROUPS" hidden="1">"BW"</definedName>
    <definedName name="EV__MEMORYCVW__R_EXECCORP_FINSTATS_CORPDEP1_ICP" hidden="1">"ALLICP"</definedName>
    <definedName name="EV__MEMORYCVW__R_EXECCORP_FINSTATS_CORPDEP1_MEASURES" hidden="1">"YTD"</definedName>
    <definedName name="EV__MEMORYCVW__R_EXECCORP_FINSTATS_CORPDEP1_TIME" hidden="1">"2009.Q4"</definedName>
    <definedName name="EV__MEMORYCVW__R_EXECCORP_INCSTMTOTHER_CORP.XLT" hidden="1">"CONSOL"</definedName>
    <definedName name="EV__MEMORYCVW__R_EXECCORP_INCSTMTOTHER_CORP1" hidden="1">"CONSOL"</definedName>
    <definedName name="EV__MEMORYCVW__R_EXECOU_BSDTL.XLT" hidden="1">"CONSOL"</definedName>
    <definedName name="EV__MEMORYCVW__R_EXECOU_BSDTL.XLT_ACCOUNT" hidden="1">"MGMT"</definedName>
    <definedName name="EV__MEMORYCVW__R_EXECOU_BSDTL.XLT_CATEGORY" hidden="1">"JUN10FORECAST"</definedName>
    <definedName name="EV__MEMORYCVW__R_EXECOU_BSDTL.XLT_CURRENCY" hidden="1">"USD"</definedName>
    <definedName name="EV__MEMORYCVW__R_EXECOU_BSDTL.XLT_CUSTOM1" hidden="1">"TOPCUSTOM1"</definedName>
    <definedName name="EV__MEMORYCVW__R_EXECOU_BSDTL.XLT_CUSTOM2" hidden="1">"TOPCUSTOM2"</definedName>
    <definedName name="EV__MEMORYCVW__R_EXECOU_BSDTL.XLT_CUSTOM3" hidden="1">"TOPCUSTOM3"</definedName>
    <definedName name="EV__MEMORYCVW__R_EXECOU_BSDTL.XLT_CUSTOM4" hidden="1">"TOPCUSTOM4"</definedName>
    <definedName name="EV__MEMORYCVW__R_EXECOU_BSDTL.XLT_DATASRC" hidden="1">"TOTALADJ"</definedName>
    <definedName name="EV__MEMORYCVW__R_EXECOU_BSDTL.XLT_ENTITY" hidden="1">"NOENTITY"</definedName>
    <definedName name="EV__MEMORYCVW__R_EXECOU_BSDTL.XLT_ICP" hidden="1">"ALLICP"</definedName>
    <definedName name="EV__MEMORYCVW__R_EXECOU_BSDTL.XLT_MEASURES" hidden="1">"YTD"</definedName>
    <definedName name="EV__MEMORYCVW__R_EXECOU_BSDTL.XLT_TIME" hidden="1">"2010.TOTAL"</definedName>
    <definedName name="EV__MEMORYCVW__R_EXECOU_ENDBACKLOGREVBACKLOG1" hidden="1">"CONSOL"</definedName>
    <definedName name="EV__MEMORYCVW__R_EXECOU_ENDBACKLOGREVBACKLOG1_ACCOUNT" hidden="1">"MGMT"</definedName>
    <definedName name="EV__MEMORYCVW__R_EXECOU_ENDBACKLOGREVBACKLOG1_CATEGORY" hidden="1">"DEC09FORECAST"</definedName>
    <definedName name="EV__MEMORYCVW__R_EXECOU_ENDBACKLOGREVBACKLOG1_CURRENCY" hidden="1">"USD"</definedName>
    <definedName name="EV__MEMORYCVW__R_EXECOU_ENDBACKLOGREVBACKLOG1_CUSTOM1" hidden="1">"TOPCUSTOM1"</definedName>
    <definedName name="EV__MEMORYCVW__R_EXECOU_ENDBACKLOGREVBACKLOG1_CUSTOM2" hidden="1">"TOPCUSTOM2"</definedName>
    <definedName name="EV__MEMORYCVW__R_EXECOU_ENDBACKLOGREVBACKLOG1_CUSTOM3" hidden="1">"TOPCUSTOM3"</definedName>
    <definedName name="EV__MEMORYCVW__R_EXECOU_ENDBACKLOGREVBACKLOG1_CUSTOM4" hidden="1">"TOPCUSTOM4"</definedName>
    <definedName name="EV__MEMORYCVW__R_EXECOU_ENDBACKLOGREVBACKLOG1_DATASRC" hidden="1">"TOTALADJ"</definedName>
    <definedName name="EV__MEMORYCVW__R_EXECOU_ENDBACKLOGREVBACKLOG1_ENTITY" hidden="1">"BWHICON"</definedName>
    <definedName name="EV__MEMORYCVW__R_EXECOU_ENDBACKLOGREVBACKLOG1_ICP" hidden="1">"ALLICP"</definedName>
    <definedName name="EV__MEMORYCVW__R_EXECOU_ENDBACKLOGREVBACKLOG1_MEASURES" hidden="1">"YTD"</definedName>
    <definedName name="EV__MEMORYCVW__R_EXECOU_ENDBACKLOGREVBACKLOG1_TIME" hidden="1">"2009.TOTAL"</definedName>
    <definedName name="EV__MEMORYCVW__R_FCST_1_INCSTMTCF.XLT" hidden="1">"FORECAST"</definedName>
    <definedName name="EV__MEMORYCVW__R_FCST_1_INCSTMTCF.XLT_ACCOUNT" hidden="1">"9010IC"</definedName>
    <definedName name="EV__MEMORYCVW__R_FCST_1_INCSTMTCF.XLT_CATEGORY" hidden="1">"SEP09FORECAST"</definedName>
    <definedName name="EV__MEMORYCVW__R_FCST_1_INCSTMTCF.XLT_CURRENCY" hidden="1">"USD"</definedName>
    <definedName name="EV__MEMORYCVW__R_FCST_1_INCSTMTCF.XLT_CUSTOM1" hidden="1">"TOPCUSTOM1"</definedName>
    <definedName name="EV__MEMORYCVW__R_FCST_1_INCSTMTCF.XLT_CUSTOM2" hidden="1">"TOPCUSTOM2"</definedName>
    <definedName name="EV__MEMORYCVW__R_FCST_1_INCSTMTCF.XLT_CUSTOM3" hidden="1">"TOPCUSTOM3"</definedName>
    <definedName name="EV__MEMORYCVW__R_FCST_1_INCSTMTCF.XLT_CUSTOM4" hidden="1">"TOPCUSTOM4"</definedName>
    <definedName name="EV__MEMORYCVW__R_FCST_1_INCSTMTCF.XLT_DATASRC" hidden="1">"TOTALADJ"</definedName>
    <definedName name="EV__MEMORYCVW__R_FCST_1_INCSTMTCF.XLT_ENTITY" hidden="1">"NOENTITY"</definedName>
    <definedName name="EV__MEMORYCVW__R_FCST_1_INCSTMTCF.XLT_ICP" hidden="1">"ALLICP"</definedName>
    <definedName name="EV__MEMORYCVW__R_FCST_1_INCSTMTCF.XLT_MEASURES" hidden="1">"PERIODIC"</definedName>
    <definedName name="EV__MEMORYCVW__R_FCST_1_INCSTMTCF.XLT_TIME" hidden="1">"2010.TOTAL"</definedName>
    <definedName name="EV__MEMORYCVW__R_FCST_1_INCSTMTCF_V2.1.XLS" hidden="1">"FORECAST"</definedName>
    <definedName name="EV__MEMORYCVW__R_FCST_1INCSTMTQTR_V1.0_NJK.XLS" hidden="1">"FORECAST"</definedName>
    <definedName name="EV__MEMORYCVW__R_FCST_2_INCSTMT_QTR_4.0.XLS" hidden="1">"FORECAST"</definedName>
    <definedName name="EV__MEMORYCVW__R_FCST_2_INCSTMT_QTR_5.0.XLS" hidden="1">"FORECAST"</definedName>
    <definedName name="EV__MEMORYCVW__R_FCST_2_INCSTMT_QTR_5.2.XLS" hidden="1">"FORECAST"</definedName>
    <definedName name="EV__MEMORYCVW__R_FCST_2_INCSTMT_QTR1" hidden="1">"FORECAST"</definedName>
    <definedName name="EV__MEMORYCVW__R_FCST_2_INCSTMT_QTR2.4.XLS" hidden="1">"FORECAST"</definedName>
    <definedName name="EV__MEMORYCVW__R_FCST_2_INCSTMT_QTR2.61" hidden="1">"FORECAST"</definedName>
    <definedName name="EV__MEMORYCVW__R_FCST_2_INCSTMT_QTR2.71" hidden="1">"FORECAST"</definedName>
    <definedName name="EV__MEMORYCVW__R_FCST_2_INCSTMT_QTR3.0.XLS" hidden="1">"FORECAST"</definedName>
    <definedName name="EV__MEMORYCVW__R_FCST_2_INCSTMT_QTR3.1.XLS" hidden="1">"FORECAST"</definedName>
    <definedName name="EV__MEMORYCVW__R_FCST_2_INCSTMT_QTR3.11" hidden="1">"FORECAST"</definedName>
    <definedName name="EV__MEMORYCVW__R_FCST_2A_INCSTMTTREND.XLS" hidden="1">"FORECAST"</definedName>
    <definedName name="EV__MEMORYCVW__R_FCST_2A_INCSTMTTREND_1.3.XLS" hidden="1">"FORECAST"</definedName>
    <definedName name="EV__MEMORYCVW__R_FCST_2A_INCSTMTTREND_1.41" hidden="1">"FORECAST"</definedName>
    <definedName name="EV__MEMORYCVW__R_FCST_2A_INCSTMTTREND_1.51" hidden="1">"FORECAST"</definedName>
    <definedName name="EV__MEMORYCVW__R_FCST_2A_INCSTMTTREND_1.61" hidden="1">"FORECAST"</definedName>
    <definedName name="EV__MEMORYCVW__R_FCST_2A_INCSTMTTREND_3.1.XLS" hidden="1">"FORECAST"</definedName>
    <definedName name="EV__MEMORYCVW__R_FCST_2A_INCSTMTTREND_3.3.XLS" hidden="1">"FORECAST"</definedName>
    <definedName name="EV__MEMORYCVW__R_FCST_2A_INCSTMTTREND_3.31" hidden="1">"FORECAST"</definedName>
    <definedName name="EV__MEMORYCVW__R_FCST_2INCSTMTQTR_V1.1_NJK.XLS" hidden="1">"FORECAST"</definedName>
    <definedName name="EV__MEMORYCVW__R_FCST_2INCSTMTQTR_V1.2_NJK.XLS" hidden="1">"FORECAST"</definedName>
    <definedName name="EV__MEMORYCVW__R_FCST_2INCSTMTQTR_V1.3_NJK.XLS" hidden="1">"FORECAST"</definedName>
    <definedName name="EV__MEMORYCVW__R_FCST_2INCSTMTQTR_V1.5_NJK.XLS" hidden="1">"FORECAST"</definedName>
    <definedName name="EV__MEMORYCVW__R_FCST_2INCSTMTQTR_V1.5_NJK.XLS_ACCOUNT" hidden="1">"PL16"</definedName>
    <definedName name="EV__MEMORYCVW__R_FCST_2INCSTMTQTR_V1.5_NJK.XLS_CATEGORY" hidden="1">"DEC09FORECAST"</definedName>
    <definedName name="EV__MEMORYCVW__R_FCST_2INCSTMTQTR_V1.5_NJK.XLS_CURRENCY" hidden="1">"USD"</definedName>
    <definedName name="EV__MEMORYCVW__R_FCST_2INCSTMTQTR_V1.5_NJK.XLS_CUSTOM1" hidden="1">"TOPCUSTOM1"</definedName>
    <definedName name="EV__MEMORYCVW__R_FCST_2INCSTMTQTR_V1.5_NJK.XLS_CUSTOM2" hidden="1">"TOPCUSTOM2"</definedName>
    <definedName name="EV__MEMORYCVW__R_FCST_2INCSTMTQTR_V1.5_NJK.XLS_CUSTOM3" hidden="1">"TOPCUSTOM3"</definedName>
    <definedName name="EV__MEMORYCVW__R_FCST_2INCSTMTQTR_V1.5_NJK.XLS_CUSTOM4" hidden="1">"TOPCUSTOM4"</definedName>
    <definedName name="EV__MEMORYCVW__R_FCST_2INCSTMTQTR_V1.5_NJK.XLS_DATASRC" hidden="1">"ENTFOR"</definedName>
    <definedName name="EV__MEMORYCVW__R_FCST_2INCSTMTQTR_V1.5_NJK.XLS_ENTITY" hidden="1">"BWC"</definedName>
    <definedName name="EV__MEMORYCVW__R_FCST_2INCSTMTQTR_V1.5_NJK.XLS_ICP" hidden="1">"ALLICP"</definedName>
    <definedName name="EV__MEMORYCVW__R_FCST_2INCSTMTQTR_V1.5_NJK.XLS_MEASURES" hidden="1">"PERIODIC"</definedName>
    <definedName name="EV__MEMORYCVW__R_FCST_2INCSTMTQTR_V1.5_NJK.XLS_TIME" hidden="1">"2009.TOTAL"</definedName>
    <definedName name="EV__MEMORYCVW__R_FCST_2INCSTMTQTR_V2.1_NJK.XLS" hidden="1">"FORECAST"</definedName>
    <definedName name="EV__MEMORYCVW__R_FCST_2INCSTMTQTR_V2.1_NJK1" hidden="1">"FORECAST"</definedName>
    <definedName name="EV__MEMORYCVW__R_FCST_2V_INCSTMT_VAR_PR_FCST_1.0.XLS" hidden="1">"FORECAST"</definedName>
    <definedName name="EV__MEMORYCVW__R_FCST_2V_INCSTMT_VAR_PR_FCST_1.0.XLS_ACCOUNT" hidden="1">8008</definedName>
    <definedName name="EV__MEMORYCVW__R_FCST_2V_INCSTMT_VAR_PR_FCST_1.0.XLS_CATEGORY" hidden="1">"DEC09FORECAST"</definedName>
    <definedName name="EV__MEMORYCVW__R_FCST_2V_INCSTMT_VAR_PR_FCST_1.0.XLS_CURRENCY" hidden="1">"USD"</definedName>
    <definedName name="EV__MEMORYCVW__R_FCST_2V_INCSTMT_VAR_PR_FCST_1.0.XLS_CUSTOM1" hidden="1">"TOPCUSTOM1"</definedName>
    <definedName name="EV__MEMORYCVW__R_FCST_2V_INCSTMT_VAR_PR_FCST_1.0.XLS_CUSTOM2" hidden="1">"TOPCUSTOM2"</definedName>
    <definedName name="EV__MEMORYCVW__R_FCST_2V_INCSTMT_VAR_PR_FCST_1.0.XLS_CUSTOM3" hidden="1">"TOPCUSTOM3"</definedName>
    <definedName name="EV__MEMORYCVW__R_FCST_2V_INCSTMT_VAR_PR_FCST_1.0.XLS_CUSTOM4" hidden="1">"TOPCUSTOM4"</definedName>
    <definedName name="EV__MEMORYCVW__R_FCST_2V_INCSTMT_VAR_PR_FCST_1.0.XLS_DATASRC" hidden="1">"ENTFOR"</definedName>
    <definedName name="EV__MEMORYCVW__R_FCST_2V_INCSTMT_VAR_PR_FCST_1.0.XLS_ENTITY" hidden="1">"MCDCON"</definedName>
    <definedName name="EV__MEMORYCVW__R_FCST_2V_INCSTMT_VAR_PR_FCST_1.0.XLS_ICP" hidden="1">"ALLICP"</definedName>
    <definedName name="EV__MEMORYCVW__R_FCST_2V_INCSTMT_VAR_PR_FCST_1.0.XLS_MEASURES" hidden="1">"PERIODIC"</definedName>
    <definedName name="EV__MEMORYCVW__R_FCST_2V_INCSTMT_VAR_PR_FCST_1.0.XLS_TIME" hidden="1">"2009.Q4"</definedName>
    <definedName name="EV__MEMORYCVW__R_FCST_2V_INCSTMT_VAR_PR_FCST_1.2.XLS" hidden="1">"FORECAST"</definedName>
    <definedName name="EV__MEMORYCVW__R_FCST_2V_INCSTMT_VAR_PR_FCST_1.21" hidden="1">"FORECAST"</definedName>
    <definedName name="EV__MEMORYCVW__R_FCST_2V1_INCSTMT_VAR_PR_DEC_1.1.XLS" hidden="1">"FORECAST"</definedName>
    <definedName name="EV__MEMORYCVW__R_FCST_2V1_INCSTMT_VAR_PR_DEC_2.2.XLS" hidden="1">"FORECAST"</definedName>
    <definedName name="EV__MEMORYCVW__R_FCST_2V1_INCSTMT_VAR_PR_DEC_2.3.XLS" hidden="1">"FORECAST"</definedName>
    <definedName name="EV__MEMORYCVW__R_FCST_2V1_INCSTMT_VAR_PR_DEC_2.41" hidden="1">"FORECAST"</definedName>
    <definedName name="EV__MEMORYCVW__R_FCST_BS_8_FULL_SCENARIOS_1.0.XLS" hidden="1">"FORECAST"</definedName>
    <definedName name="EV__MEMORYCVW__R_FCST_BS_8_FULL_SCENARIOS_1.2.XLS" hidden="1">"FORECAST"</definedName>
    <definedName name="EV__MEMORYCVW__R_FCST_BS_8_FULL_SCENARIOS_1.21" hidden="1">"FORECAST"</definedName>
    <definedName name="EV__MEMORYCVW__R_FCST_BS_8_FULL_SCENARIOS_1.211" hidden="1">"FORECAST"</definedName>
    <definedName name="EV__MEMORYCVW__R_FCST_BS_8_FULL_SCENARIOS_6.0.XLS" hidden="1">"FORECAST"</definedName>
    <definedName name="EV__MEMORYCVW__R_FCST_BS_8_SA__FULL_SCENARIOS_1.0.XLS" hidden="1">"FORECAST"</definedName>
    <definedName name="EV__MEMORYCVW__R_FCST_BS_8_SA__FULL_SCENARIOS_1.0.XLS_ACCOUNT" hidden="1">"PL16"</definedName>
    <definedName name="EV__MEMORYCVW__R_FCST_BS_8_SA__FULL_SCENARIOS_1.0.XLS_CATEGORY" hidden="1">"DEC09FORECAST"</definedName>
    <definedName name="EV__MEMORYCVW__R_FCST_BS_8_SA__FULL_SCENARIOS_1.0.XLS_CURRENCY" hidden="1">"USD"</definedName>
    <definedName name="EV__MEMORYCVW__R_FCST_BS_8_SA__FULL_SCENARIOS_1.0.XLS_CUSTOM1" hidden="1">"TOPCUSTOM1"</definedName>
    <definedName name="EV__MEMORYCVW__R_FCST_BS_8_SA__FULL_SCENARIOS_1.0.XLS_CUSTOM2" hidden="1">"TOPCUSTOM2"</definedName>
    <definedName name="EV__MEMORYCVW__R_FCST_BS_8_SA__FULL_SCENARIOS_1.0.XLS_CUSTOM3" hidden="1">"TOPCUSTOM3"</definedName>
    <definedName name="EV__MEMORYCVW__R_FCST_BS_8_SA__FULL_SCENARIOS_1.0.XLS_CUSTOM4" hidden="1">"TOPCUSTOM4"</definedName>
    <definedName name="EV__MEMORYCVW__R_FCST_BS_8_SA__FULL_SCENARIOS_1.0.XLS_DATASRC" hidden="1">"ENTFOR"</definedName>
    <definedName name="EV__MEMORYCVW__R_FCST_BS_8_SA__FULL_SCENARIOS_1.0.XLS_ENTITY" hidden="1">"MCDCON"</definedName>
    <definedName name="EV__MEMORYCVW__R_FCST_BS_8_SA__FULL_SCENARIOS_1.0.XLS_ICP" hidden="1">"ALLICP"</definedName>
    <definedName name="EV__MEMORYCVW__R_FCST_BS_8_SA__FULL_SCENARIOS_1.0.XLS_MEASURES" hidden="1">"PERIODIC"</definedName>
    <definedName name="EV__MEMORYCVW__R_FCST_BS_8_SA__FULL_SCENARIOS_1.0.XLS_TIME" hidden="1">"2009.TOTAL"</definedName>
    <definedName name="EV__MEMORYCVW__R_FCST_TEMPLATE_TRENDV1.XLT" hidden="1">"FORECAST"</definedName>
    <definedName name="EV__MEMORYCVW__R_FCST_TEMPLATE_TRENDV11" hidden="1">"FORECAST"</definedName>
    <definedName name="EV__MEMORYCVW__R_FCST_TEMPLATE1_TRENDV1.XLSX" hidden="1">"FORECAST"</definedName>
    <definedName name="EV__MEMORYCVW__RAJU11" hidden="1">"CONSOL"</definedName>
    <definedName name="EV__MEMORYCVW__RAJU11_ACCOUNT" hidden="1">2050</definedName>
    <definedName name="EV__MEMORYCVW__RAJU11_CATEGORY" hidden="1">"ACTUAL"</definedName>
    <definedName name="EV__MEMORYCVW__RAJU11_CURRENCY" hidden="1">"USD"</definedName>
    <definedName name="EV__MEMORYCVW__RAJU11_CUSTOM1" hidden="1">"TOPCUSTOM1"</definedName>
    <definedName name="EV__MEMORYCVW__RAJU11_CUSTOM2" hidden="1">"TOPCUSTOM2"</definedName>
    <definedName name="EV__MEMORYCVW__RAJU11_CUSTOM3" hidden="1">"TOPCUSTOM3"</definedName>
    <definedName name="EV__MEMORYCVW__RAJU11_CUSTOM4" hidden="1">"TOPCUSTOM4"</definedName>
    <definedName name="EV__MEMORYCVW__RAJU11_DATASRC" hidden="1">"TOTALADJ"</definedName>
    <definedName name="EV__MEMORYCVW__RAJU11_ENTITY" hidden="1">"NOENTITY"</definedName>
    <definedName name="EV__MEMORYCVW__RAJU11_ICP" hidden="1">"ALLICP"</definedName>
    <definedName name="EV__MEMORYCVW__RAJU11_MEASURES" hidden="1">"YTD"</definedName>
    <definedName name="EV__MEMORYCVW__RAJU11_TIME" hidden="1">"2008.MAR"</definedName>
    <definedName name="EV__WBEVMODE__" hidden="1">0</definedName>
    <definedName name="EV__WBREFOPTIONS__" hidden="1">134217735</definedName>
    <definedName name="EV__WBVERSION__" hidden="1">0</definedName>
    <definedName name="EV__WSINFO__" hidden="1">123</definedName>
    <definedName name="EXCESS" localSheetId="1">[28]Fin_Assumptions!#REF!</definedName>
    <definedName name="EXCESS" localSheetId="6">[28]Fin_Assumptions!#REF!</definedName>
    <definedName name="EXCESS">[28]Fin_Assumptions!#REF!</definedName>
    <definedName name="EXCHANGE" localSheetId="1">[28]Fin_Assumptions!#REF!</definedName>
    <definedName name="EXCHANGE" localSheetId="6">[28]Fin_Assumptions!#REF!</definedName>
    <definedName name="EXCHANGE">[28]Fin_Assumptions!#REF!</definedName>
    <definedName name="exchangerate">[38]DCEInputs!$I$8</definedName>
    <definedName name="excl_data" localSheetId="1">#REF!</definedName>
    <definedName name="excl_data" localSheetId="6">#REF!</definedName>
    <definedName name="excl_data">#REF!</definedName>
    <definedName name="EXDATE" localSheetId="1">#REF!</definedName>
    <definedName name="EXDATE" localSheetId="6">#REF!</definedName>
    <definedName name="EXDATE">#REF!</definedName>
    <definedName name="EXEC" localSheetId="1">#REF!</definedName>
    <definedName name="EXEC" localSheetId="6">#REF!</definedName>
    <definedName name="EXEC">#REF!</definedName>
    <definedName name="exit" localSheetId="1">#REF!</definedName>
    <definedName name="exit" localSheetId="6">#REF!</definedName>
    <definedName name="exit">#REF!</definedName>
    <definedName name="exit_own" localSheetId="1">'[13]Deal Summary'!#REF!</definedName>
    <definedName name="exit_own" localSheetId="6">'[13]Deal Summary'!#REF!</definedName>
    <definedName name="exit_own">'[13]Deal Summary'!#REF!</definedName>
    <definedName name="exitentvalue" localSheetId="1">[51]Transaction!#REF!</definedName>
    <definedName name="exitentvalue" localSheetId="6">[51]Transaction!#REF!</definedName>
    <definedName name="exitentvalue">[51]Transaction!#REF!</definedName>
    <definedName name="exitmult" localSheetId="1">#REF!</definedName>
    <definedName name="exitmult" localSheetId="6">#REF!</definedName>
    <definedName name="exitmult">#REF!</definedName>
    <definedName name="exitstart" localSheetId="1">#REF!</definedName>
    <definedName name="exitstart" localSheetId="6">#REF!</definedName>
    <definedName name="exitstart">#REF!</definedName>
    <definedName name="exitstep" localSheetId="1">#REF!</definedName>
    <definedName name="exitstep" localSheetId="6">#REF!</definedName>
    <definedName name="exitstep">#REF!</definedName>
    <definedName name="Exp_Prod" localSheetId="1">#REF!</definedName>
    <definedName name="Exp_Prod" localSheetId="6">#REF!</definedName>
    <definedName name="Exp_Prod">#REF!</definedName>
    <definedName name="Exp_Prod_Exp_Detail" localSheetId="1">#REF!</definedName>
    <definedName name="Exp_Prod_Exp_Detail" localSheetId="6">#REF!</definedName>
    <definedName name="Exp_Prod_Exp_Detail">#REF!</definedName>
    <definedName name="Exp_Prod1" localSheetId="1">#REF!</definedName>
    <definedName name="Exp_Prod1" localSheetId="6">#REF!</definedName>
    <definedName name="Exp_Prod1">#REF!</definedName>
    <definedName name="EXTAB" localSheetId="1">#REF!</definedName>
    <definedName name="EXTAB" localSheetId="6">#REF!</definedName>
    <definedName name="EXTAB">#REF!</definedName>
    <definedName name="f" localSheetId="1">Word</definedName>
    <definedName name="f" localSheetId="6">Word</definedName>
    <definedName name="f">Word</definedName>
    <definedName name="F_1" localSheetId="1">#REF!</definedName>
    <definedName name="F_1" localSheetId="6">#REF!</definedName>
    <definedName name="F_1">#REF!</definedName>
    <definedName name="F_2" localSheetId="1">#REF!</definedName>
    <definedName name="F_2" localSheetId="6">#REF!</definedName>
    <definedName name="F_2">#REF!</definedName>
    <definedName name="F_2_2" localSheetId="1">#REF!</definedName>
    <definedName name="F_2_2" localSheetId="6">#REF!</definedName>
    <definedName name="F_2_2">#REF!</definedName>
    <definedName name="F_3" localSheetId="1">#REF!</definedName>
    <definedName name="F_3" localSheetId="6">#REF!</definedName>
    <definedName name="F_3">#REF!</definedName>
    <definedName name="F_3_2" localSheetId="1">#REF!</definedName>
    <definedName name="F_3_2" localSheetId="6">#REF!</definedName>
    <definedName name="F_3_2">#REF!</definedName>
    <definedName name="F_3_3" localSheetId="1">#REF!</definedName>
    <definedName name="F_3_3" localSheetId="6">#REF!</definedName>
    <definedName name="F_3_3">#REF!</definedName>
    <definedName name="F_4" localSheetId="1">#REF!</definedName>
    <definedName name="F_4" localSheetId="6">#REF!</definedName>
    <definedName name="F_4">#REF!</definedName>
    <definedName name="F_5" localSheetId="1">#REF!</definedName>
    <definedName name="F_5" localSheetId="6">#REF!</definedName>
    <definedName name="F_5">#REF!</definedName>
    <definedName name="F_5_2" localSheetId="1">#REF!</definedName>
    <definedName name="F_5_2" localSheetId="6">#REF!</definedName>
    <definedName name="F_5_2">#REF!</definedName>
    <definedName name="F_6" localSheetId="1">#REF!</definedName>
    <definedName name="F_6" localSheetId="6">#REF!</definedName>
    <definedName name="F_6">#REF!</definedName>
    <definedName name="F_7" localSheetId="1">#REF!</definedName>
    <definedName name="F_7" localSheetId="6">#REF!</definedName>
    <definedName name="F_7">#REF!</definedName>
    <definedName name="F_8" localSheetId="1">#REF!</definedName>
    <definedName name="F_8" localSheetId="6">#REF!</definedName>
    <definedName name="F_8">#REF!</definedName>
    <definedName name="FACTORS2" localSheetId="1">#REF!</definedName>
    <definedName name="FACTORS2" localSheetId="6">#REF!</definedName>
    <definedName name="FACTORS2">#REF!</definedName>
    <definedName name="FARFWD">'[52]FARFWD  By account'!$A$12:$IV$7035</definedName>
    <definedName name="FASB106" localSheetId="1">#REF!</definedName>
    <definedName name="FASB106" localSheetId="6">#REF!</definedName>
    <definedName name="FASB106">#REF!</definedName>
    <definedName name="FCST2004" localSheetId="1">[53]Forecast!#REF!</definedName>
    <definedName name="FCST2004" localSheetId="6">[53]Forecast!#REF!</definedName>
    <definedName name="FCST2004">[53]Forecast!#REF!</definedName>
    <definedName name="FCSTYTD04" localSheetId="1">[53]Forecast!#REF!</definedName>
    <definedName name="FCSTYTD04" localSheetId="6">[53]Forecast!#REF!</definedName>
    <definedName name="FCSTYTD04">[53]Forecast!#REF!</definedName>
    <definedName name="FD" localSheetId="1">'[30]DCF Matrix'!#REF!</definedName>
    <definedName name="FD" localSheetId="6">'[30]DCF Matrix'!#REF!</definedName>
    <definedName name="FD">'[30]DCF Matrix'!#REF!</definedName>
    <definedName name="fds">'[54]FRCT INPUT-CFG'!$D$41:$H$41</definedName>
    <definedName name="FERNCUST" localSheetId="1">#REF!</definedName>
    <definedName name="FERNCUST" localSheetId="6">#REF!</definedName>
    <definedName name="FERNCUST">#REF!</definedName>
    <definedName name="FERNINC" localSheetId="1">#REF!</definedName>
    <definedName name="FERNINC" localSheetId="6">#REF!</definedName>
    <definedName name="FERNINC">#REF!</definedName>
    <definedName name="FERNUNIT" localSheetId="1">#REF!</definedName>
    <definedName name="FERNUNIT" localSheetId="6">#REF!</definedName>
    <definedName name="FERNUNIT">#REF!</definedName>
    <definedName name="FileName">[55]Sheet1!$D$2</definedName>
    <definedName name="FINAL" localSheetId="1">#REF!</definedName>
    <definedName name="FINAL" localSheetId="6">#REF!</definedName>
    <definedName name="FINAL">#REF!</definedName>
    <definedName name="financialcase">[33]Model!$D$8</definedName>
    <definedName name="Fincase" localSheetId="1">#REF!</definedName>
    <definedName name="Fincase" localSheetId="6">#REF!</definedName>
    <definedName name="Fincase">#REF!</definedName>
    <definedName name="finfees?" localSheetId="1">#REF!</definedName>
    <definedName name="finfees?" localSheetId="6">#REF!</definedName>
    <definedName name="finfees?">#REF!</definedName>
    <definedName name="fire" hidden="1">{#N/A,#N/A,FALSE,"Production  - Total";#N/A,#N/A,FALSE,"Production  - Gulf";#N/A,#N/A,FALSE,"Production - East";#N/A,#N/A,FALSE,"Production  - Other";#N/A,#N/A,FALSE,"Reconciliation - Total";#N/A,#N/A,FALSE,"Reconciliation - Gulf";#N/A,#N/A,FALSE,"Reconciliation - East";#N/A,#N/A,FALSE,"Reconciliation - Other"}</definedName>
    <definedName name="fix" localSheetId="1">#REF!</definedName>
    <definedName name="fix" localSheetId="6">#REF!</definedName>
    <definedName name="fix">#REF!</definedName>
    <definedName name="fixed" localSheetId="1">[28]Controls!#REF!</definedName>
    <definedName name="fixed" localSheetId="6">[28]Controls!#REF!</definedName>
    <definedName name="fixed">[28]Controls!#REF!</definedName>
    <definedName name="fixedmargin">[33]Model!$AA$178</definedName>
    <definedName name="FLO" localSheetId="1">#REF!</definedName>
    <definedName name="FLO" localSheetId="6">#REF!</definedName>
    <definedName name="FLO">#REF!</definedName>
    <definedName name="FNAME" localSheetId="1">[12]Inputs!#REF!</definedName>
    <definedName name="FNAME" localSheetId="6">[12]Inputs!#REF!</definedName>
    <definedName name="FNAME">[12]Inputs!#REF!</definedName>
    <definedName name="FPUC_10_year" localSheetId="1">#REF!</definedName>
    <definedName name="FPUC_10_year" localSheetId="6">#REF!</definedName>
    <definedName name="FPUC_10_year">#REF!</definedName>
    <definedName name="FPUINC" localSheetId="1">[56]FPUINC!#REF!</definedName>
    <definedName name="FPUINC" localSheetId="6">[56]FPUINC!#REF!</definedName>
    <definedName name="FPUINC">[56]FPUINC!#REF!</definedName>
    <definedName name="FPUP1R" localSheetId="1">#REF!</definedName>
    <definedName name="FPUP1R" localSheetId="6">#REF!</definedName>
    <definedName name="FPUP1R">#REF!</definedName>
    <definedName name="FPUP2AL" localSheetId="1">#REF!</definedName>
    <definedName name="FPUP2AL" localSheetId="6">#REF!</definedName>
    <definedName name="FPUP2AL">#REF!</definedName>
    <definedName name="FPUP2L" localSheetId="1">#REF!</definedName>
    <definedName name="FPUP2L" localSheetId="6">#REF!</definedName>
    <definedName name="FPUP2L">#REF!</definedName>
    <definedName name="FROM_MERGER" localSheetId="1">[12]Inputs!#REF!</definedName>
    <definedName name="FROM_MERGER" localSheetId="6">[12]Inputs!#REF!</definedName>
    <definedName name="FROM_MERGER">[12]Inputs!#REF!</definedName>
    <definedName name="ftdexit" localSheetId="1">#REF!</definedName>
    <definedName name="ftdexit" localSheetId="6">#REF!</definedName>
    <definedName name="ftdexit">#REF!</definedName>
    <definedName name="ftdlev" localSheetId="1">[45]Transaction!#REF!</definedName>
    <definedName name="ftdlev" localSheetId="6">[45]Transaction!#REF!</definedName>
    <definedName name="ftdlev">[45]Transaction!#REF!</definedName>
    <definedName name="ftdpm" localSheetId="1">[45]Transaction!#REF!</definedName>
    <definedName name="ftdpm" localSheetId="6">[45]Transaction!#REF!</definedName>
    <definedName name="ftdpm">[45]Transaction!#REF!</definedName>
    <definedName name="ftdprice" localSheetId="1">[45]Transaction!#REF!</definedName>
    <definedName name="ftdprice" localSheetId="6">[45]Transaction!#REF!</definedName>
    <definedName name="ftdprice">[45]Transaction!#REF!</definedName>
    <definedName name="FUTURES" localSheetId="1">'[19]END BALANCES'!#REF!</definedName>
    <definedName name="FUTURES" localSheetId="6">'[19]END BALANCES'!#REF!</definedName>
    <definedName name="FUTURES">'[19]END BALANCES'!#REF!</definedName>
    <definedName name="FX" localSheetId="1">'[19]END BALANCES'!#REF!</definedName>
    <definedName name="FX" localSheetId="6">'[19]END BALANCES'!#REF!</definedName>
    <definedName name="FX">'[19]END BALANCES'!#REF!</definedName>
    <definedName name="fyf" localSheetId="1">#REF!</definedName>
    <definedName name="fyf" localSheetId="6">#REF!</definedName>
    <definedName name="fyf">#REF!</definedName>
    <definedName name="Gas_Day">[57]Patriot!$A$12:$A$42</definedName>
    <definedName name="GasDay">'[58]Daily Position'!$B$6:$B$35</definedName>
    <definedName name="GASEN" localSheetId="1">'[19]END BALANCES'!#REF!</definedName>
    <definedName name="GASEN" localSheetId="6">'[19]END BALANCES'!#REF!</definedName>
    <definedName name="GASEN">'[19]END BALANCES'!#REF!</definedName>
    <definedName name="GasMonth">'[58]Monthly Position'!$A$3:$A$232</definedName>
    <definedName name="GMAprDec" localSheetId="1">#REF!</definedName>
    <definedName name="GMAprDec" localSheetId="6">#REF!</definedName>
    <definedName name="GMAprDec">#REF!</definedName>
    <definedName name="GMAugDec" localSheetId="1">#REF!</definedName>
    <definedName name="GMAugDec" localSheetId="6">#REF!</definedName>
    <definedName name="GMAugDec">#REF!</definedName>
    <definedName name="GMDec" localSheetId="1">#REF!</definedName>
    <definedName name="GMDec" localSheetId="6">#REF!</definedName>
    <definedName name="GMDec">#REF!</definedName>
    <definedName name="GMFebDec" localSheetId="1">#REF!</definedName>
    <definedName name="GMFebDec" localSheetId="6">#REF!</definedName>
    <definedName name="GMFebDec">#REF!</definedName>
    <definedName name="GMJan" localSheetId="1">#REF!</definedName>
    <definedName name="GMJan" localSheetId="6">#REF!</definedName>
    <definedName name="GMJan">#REF!</definedName>
    <definedName name="GMJanApr" localSheetId="1">#REF!</definedName>
    <definedName name="GMJanApr" localSheetId="6">#REF!</definedName>
    <definedName name="GMJanApr">#REF!</definedName>
    <definedName name="GMJanAug" localSheetId="1">#REF!</definedName>
    <definedName name="GMJanAug" localSheetId="6">#REF!</definedName>
    <definedName name="GMJanAug">#REF!</definedName>
    <definedName name="GMJanDec" localSheetId="1">#REF!</definedName>
    <definedName name="GMJanDec" localSheetId="6">#REF!</definedName>
    <definedName name="GMJanDec">#REF!</definedName>
    <definedName name="GMJanFeb" localSheetId="1">#REF!</definedName>
    <definedName name="GMJanFeb" localSheetId="6">#REF!</definedName>
    <definedName name="GMJanFeb">#REF!</definedName>
    <definedName name="GMJanJul" localSheetId="1">#REF!</definedName>
    <definedName name="GMJanJul" localSheetId="6">#REF!</definedName>
    <definedName name="GMJanJul">#REF!</definedName>
    <definedName name="GMJanJun" localSheetId="1">#REF!</definedName>
    <definedName name="GMJanJun" localSheetId="6">#REF!</definedName>
    <definedName name="GMJanJun">#REF!</definedName>
    <definedName name="GMJanMar" localSheetId="1">#REF!</definedName>
    <definedName name="GMJanMar" localSheetId="6">#REF!</definedName>
    <definedName name="GMJanMar">#REF!</definedName>
    <definedName name="GMJanMay">'[59]FRCT INPUT-FE'!$D$41:$H$41</definedName>
    <definedName name="GMJanNov" localSheetId="1">#REF!</definedName>
    <definedName name="GMJanNov" localSheetId="6">#REF!</definedName>
    <definedName name="GMJanNov">#REF!</definedName>
    <definedName name="GMJanOct" localSheetId="1">#REF!</definedName>
    <definedName name="GMJanOct" localSheetId="6">#REF!</definedName>
    <definedName name="GMJanOct">#REF!</definedName>
    <definedName name="GMJanSep" localSheetId="1">#REF!</definedName>
    <definedName name="GMJanSep" localSheetId="6">#REF!</definedName>
    <definedName name="GMJanSep">#REF!</definedName>
    <definedName name="GMJulDec" localSheetId="1">#REF!</definedName>
    <definedName name="GMJulDec" localSheetId="6">#REF!</definedName>
    <definedName name="GMJulDec">#REF!</definedName>
    <definedName name="GMJunDec" localSheetId="1">#REF!</definedName>
    <definedName name="GMJunDec" localSheetId="6">#REF!</definedName>
    <definedName name="GMJunDec">#REF!</definedName>
    <definedName name="GMMarDec" localSheetId="1">#REF!</definedName>
    <definedName name="GMMarDec" localSheetId="6">#REF!</definedName>
    <definedName name="GMMarDec">#REF!</definedName>
    <definedName name="GMMayDec" localSheetId="1">#REF!</definedName>
    <definedName name="GMMayDec" localSheetId="6">#REF!</definedName>
    <definedName name="GMMayDec">#REF!</definedName>
    <definedName name="GMNovDec" localSheetId="1">#REF!</definedName>
    <definedName name="GMNovDec" localSheetId="6">#REF!</definedName>
    <definedName name="GMNovDec">#REF!</definedName>
    <definedName name="GMOctDec" localSheetId="1">#REF!</definedName>
    <definedName name="GMOctDec" localSheetId="6">#REF!</definedName>
    <definedName name="GMOctDec">#REF!</definedName>
    <definedName name="GMSepDec" localSheetId="1">#REF!</definedName>
    <definedName name="GMSepDec" localSheetId="6">#REF!</definedName>
    <definedName name="GMSepDec">#REF!</definedName>
    <definedName name="gnsusd" localSheetId="1">#REF!</definedName>
    <definedName name="gnsusd" localSheetId="6">#REF!</definedName>
    <definedName name="gnsusd">#REF!</definedName>
    <definedName name="goodwill">[33]Model!$D$11</definedName>
    <definedName name="GRAPH" localSheetId="1">#REF!</definedName>
    <definedName name="GRAPH" localSheetId="6">#REF!</definedName>
    <definedName name="GRAPH">#REF!</definedName>
    <definedName name="growth">[38]DCEInputs!$I$24</definedName>
    <definedName name="h10IRR" localSheetId="1">[60]Model!#REF!</definedName>
    <definedName name="h10IRR" localSheetId="6">[60]Model!#REF!</definedName>
    <definedName name="h10IRR">[60]Model!#REF!</definedName>
    <definedName name="hdebtserv" localSheetId="1">[13]Rolex!#REF!</definedName>
    <definedName name="hdebtserv" localSheetId="6">[13]Rolex!#REF!</definedName>
    <definedName name="hdebtserv">[13]Rolex!#REF!</definedName>
    <definedName name="HedgeType">'[61]Financing Assumptions'!$N$12</definedName>
    <definedName name="helmsum" localSheetId="1">#REF!</definedName>
    <definedName name="helmsum" localSheetId="6">#REF!</definedName>
    <definedName name="helmsum">#REF!</definedName>
    <definedName name="HIST" localSheetId="1">#REF!</definedName>
    <definedName name="HIST" localSheetId="6">#REF!</definedName>
    <definedName name="HIST">#REF!</definedName>
    <definedName name="HISTGRAPH" localSheetId="1">#REF!</definedName>
    <definedName name="HISTGRAPH" localSheetId="6">#REF!</definedName>
    <definedName name="HISTGRAPH">#REF!</definedName>
    <definedName name="HISTINPUTS" localSheetId="1">#REF!</definedName>
    <definedName name="HISTINPUTS" localSheetId="6">#REF!</definedName>
    <definedName name="HISTINPUTS">#REF!</definedName>
    <definedName name="HTML_CodePage" hidden="1">1252</definedName>
    <definedName name="HTML_Description" hidden="1">""</definedName>
    <definedName name="HTML_Email" hidden="1">""</definedName>
    <definedName name="HTML_Header" hidden="1">""</definedName>
    <definedName name="HTML_LastUpdate" hidden="1">"6/2/98"</definedName>
    <definedName name="HTML_LineAfter" hidden="1">FALSE</definedName>
    <definedName name="HTML_LineBefore" hidden="1">FALSE</definedName>
    <definedName name="HTML_Name" hidden="1">"Arti Choxi -"</definedName>
    <definedName name="HTML_OBDlg2" hidden="1">TRUE</definedName>
    <definedName name="HTML_OBDlg4" hidden="1">TRUE</definedName>
    <definedName name="HTML_OS" hidden="1">0</definedName>
    <definedName name="HTML_PathFile" hidden="1">"H:\PRJ\STEO_NEW\5TABB.htm"</definedName>
    <definedName name="HTML_Title" hidden="1">""</definedName>
    <definedName name="IDENTIFIER" localSheetId="1">[12]Inputs!#REF!</definedName>
    <definedName name="IDENTIFIER" localSheetId="6">[12]Inputs!#REF!</definedName>
    <definedName name="IDENTIFIER">[12]Inputs!#REF!</definedName>
    <definedName name="IEC" localSheetId="1">'[19]END BALANCES'!#REF!</definedName>
    <definedName name="IEC" localSheetId="6">'[19]END BALANCES'!#REF!</definedName>
    <definedName name="IEC">'[19]END BALANCES'!#REF!</definedName>
    <definedName name="in" localSheetId="1">#REF!</definedName>
    <definedName name="in" localSheetId="6">#REF!</definedName>
    <definedName name="in">#REF!</definedName>
    <definedName name="Incentive" localSheetId="1">#REF!</definedName>
    <definedName name="Incentive" localSheetId="6">#REF!</definedName>
    <definedName name="Incentive">#REF!</definedName>
    <definedName name="incl_data" localSheetId="1">#REF!</definedName>
    <definedName name="incl_data" localSheetId="6">#REF!</definedName>
    <definedName name="incl_data">#REF!</definedName>
    <definedName name="INCREMCOS" localSheetId="1">#REF!</definedName>
    <definedName name="INCREMCOS" localSheetId="6">#REF!</definedName>
    <definedName name="INCREMCOS">#REF!</definedName>
    <definedName name="INCREMDELIV" localSheetId="1">#REF!</definedName>
    <definedName name="INCREMDELIV" localSheetId="6">#REF!</definedName>
    <definedName name="INCREMDELIV">#REF!</definedName>
    <definedName name="INCREMDTMILES" localSheetId="1">#REF!</definedName>
    <definedName name="INCREMDTMILES" localSheetId="6">#REF!</definedName>
    <definedName name="INCREMDTMILES">#REF!</definedName>
    <definedName name="INCREMINPUT" localSheetId="1">#REF!</definedName>
    <definedName name="INCREMINPUT" localSheetId="6">#REF!</definedName>
    <definedName name="INCREMINPUT">#REF!</definedName>
    <definedName name="INDEX" localSheetId="1">#REF!</definedName>
    <definedName name="INDEX" localSheetId="6">#REF!</definedName>
    <definedName name="INDEX">#REF!</definedName>
    <definedName name="IndexDate" localSheetId="1">#REF!</definedName>
    <definedName name="IndexDate" localSheetId="6">#REF!</definedName>
    <definedName name="IndexDate">#REF!</definedName>
    <definedName name="IndexLocation" localSheetId="1">#REF!</definedName>
    <definedName name="IndexLocation" localSheetId="6">#REF!</definedName>
    <definedName name="IndexLocation">#REF!</definedName>
    <definedName name="IndexValue" localSheetId="1">#REF!</definedName>
    <definedName name="IndexValue" localSheetId="6">#REF!</definedName>
    <definedName name="IndexValue">#REF!</definedName>
    <definedName name="industrial" localSheetId="1">[62]TRANSACTION!#REF!</definedName>
    <definedName name="industrial" localSheetId="6">[62]TRANSACTION!#REF!</definedName>
    <definedName name="industrial">[62]TRANSACTION!#REF!</definedName>
    <definedName name="inflation">'[33]Cost Savings Detail'!$F$143</definedName>
    <definedName name="inflator" localSheetId="1">#REF!</definedName>
    <definedName name="inflator" localSheetId="6">#REF!</definedName>
    <definedName name="inflator">#REF!</definedName>
    <definedName name="INPUT1" localSheetId="1">#REF!</definedName>
    <definedName name="INPUT1" localSheetId="6">#REF!</definedName>
    <definedName name="INPUT1">#REF!</definedName>
    <definedName name="INPUT2" localSheetId="1">#REF!</definedName>
    <definedName name="INPUT2" localSheetId="6">#REF!</definedName>
    <definedName name="INPUT2">#REF!</definedName>
    <definedName name="INPUT3" localSheetId="1">#REF!</definedName>
    <definedName name="INPUT3" localSheetId="6">#REF!</definedName>
    <definedName name="INPUT3">#REF!</definedName>
    <definedName name="INPUT4" localSheetId="1">#REF!</definedName>
    <definedName name="INPUT4" localSheetId="6">#REF!</definedName>
    <definedName name="INPUT4">#REF!</definedName>
    <definedName name="INPUTINCREMDEL" localSheetId="1">#REF!</definedName>
    <definedName name="INPUTINCREMDEL" localSheetId="6">#REF!</definedName>
    <definedName name="INPUTINCREMDEL">#REF!</definedName>
    <definedName name="INPUTINCREMMILE" localSheetId="1">#REF!</definedName>
    <definedName name="INPUTINCREMMILE" localSheetId="6">#REF!</definedName>
    <definedName name="INPUTINCREMMILE">#REF!</definedName>
    <definedName name="INPUTOTHERMILES" localSheetId="1">#REF!</definedName>
    <definedName name="INPUTOTHERMILES" localSheetId="6">#REF!</definedName>
    <definedName name="INPUTOTHERMILES">#REF!</definedName>
    <definedName name="INPUTS" localSheetId="1">#REF!</definedName>
    <definedName name="INPUTS" localSheetId="6">#REF!</definedName>
    <definedName name="INPUTS">#REF!</definedName>
    <definedName name="INPUTSTORLABOR" localSheetId="1">#REF!</definedName>
    <definedName name="INPUTSTORLABOR" localSheetId="6">#REF!</definedName>
    <definedName name="INPUTSTORLABOR">#REF!</definedName>
    <definedName name="INPUTSTORMAT" localSheetId="1">#REF!</definedName>
    <definedName name="INPUTSTORMAT" localSheetId="6">#REF!</definedName>
    <definedName name="INPUTSTORMAT">#REF!</definedName>
    <definedName name="INPUTSTORPRINT" localSheetId="1">#REF!</definedName>
    <definedName name="INPUTSTORPRINT" localSheetId="6">#REF!</definedName>
    <definedName name="INPUTSTORPRINT">#REF!</definedName>
    <definedName name="INT" localSheetId="1">[46]Schedules!#REF!</definedName>
    <definedName name="INT" localSheetId="6">[46]Schedules!#REF!</definedName>
    <definedName name="INT">[46]Schedules!#REF!</definedName>
    <definedName name="INT_FY86" localSheetId="1">#REF!</definedName>
    <definedName name="INT_FY86" localSheetId="6">#REF!</definedName>
    <definedName name="INT_FY86">#REF!</definedName>
    <definedName name="interco" localSheetId="1">[62]TRANSACTION!#REF!</definedName>
    <definedName name="interco" localSheetId="6">[62]TRANSACTION!#REF!</definedName>
    <definedName name="interco">[62]TRANSACTION!#REF!</definedName>
    <definedName name="Interest" localSheetId="1">#REF!</definedName>
    <definedName name="Interest" localSheetId="6">#REF!</definedName>
    <definedName name="Interest">#REF!</definedName>
    <definedName name="Interest1" localSheetId="1">#REF!</definedName>
    <definedName name="Interest1" localSheetId="6">#REF!</definedName>
    <definedName name="Interest1">#REF!</definedName>
    <definedName name="INTERIM" localSheetId="1">#REF!</definedName>
    <definedName name="INTERIM" localSheetId="6">#REF!</definedName>
    <definedName name="INTERIM">#REF!</definedName>
    <definedName name="IntExternalPres" localSheetId="1">#REF!</definedName>
    <definedName name="IntExternalPres" localSheetId="6">#REF!</definedName>
    <definedName name="IntExternalPres">#REF!</definedName>
    <definedName name="IntExternalWrksht" localSheetId="1">#REF!</definedName>
    <definedName name="IntExternalWrksht" localSheetId="6">#REF!</definedName>
    <definedName name="IntExternalWrksht">#REF!</definedName>
    <definedName name="Intref">'[49]LBO FINS'!$E$216</definedName>
    <definedName name="Intsub">'[49]LBO Analysis'!$J$10</definedName>
    <definedName name="ipocase">[33]Model!$D$41</definedName>
    <definedName name="ipoyear">[33]Model!$D$49</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RED_BY_REPORTING_BANK_FDIC" hidden="1">"c6535"</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_PROD_FARM_LOANS_DOM_QUARTERLY_AVG_FFIEC" hidden="1">"c15477"</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DIVIDEND" hidden="1">"c229"</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ORROWED_MONEY_QUARTERLY_AVG_FFIEC" hidden="1">"c13091"</definedName>
    <definedName name="IQ_BORROWINGS_LESS_1YR_ASSETS_TOT_FFIEC" hidden="1">"c13450"</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OVER_SHARES" hidden="1">"c1349"</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CE_FDIC" hidden="1">"c6296"</definedName>
    <definedName name="IQ_CDS_ASK" hidden="1">"c6027"</definedName>
    <definedName name="IQ_CDS_BID" hidden="1">"c6026"</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EST" hidden="1">"c1667"</definedName>
    <definedName name="IQ_CFPS_GUIDANCE_CIQ" hidden="1">"c4782"</definedName>
    <definedName name="IQ_CFPS_GUIDANCE_CIQ_COL" hidden="1">"c11429"</definedName>
    <definedName name="IQ_CFPS_HIGH_EST" hidden="1">"c1669"</definedName>
    <definedName name="IQ_CFPS_HIGH_GUIDANCE_CIQ" hidden="1">"c4579"</definedName>
    <definedName name="IQ_CFPS_HIGH_GUIDANCE_CIQ_COL" hidden="1">"c11228"</definedName>
    <definedName name="IQ_CFPS_LOW_EST" hidden="1">"c1670"</definedName>
    <definedName name="IQ_CFPS_LOW_GUIDANCE_CIQ" hidden="1">"c4619"</definedName>
    <definedName name="IQ_CFPS_LOW_GUIDANCE_CIQ_COL" hidden="1">"c11268"</definedName>
    <definedName name="IQ_CFPS_MEDIAN_EST" hidden="1">"c1668"</definedName>
    <definedName name="IQ_CFPS_NUM_EST" hidden="1">"c1671"</definedName>
    <definedName name="IQ_CFPS_STDDEV_EST" hidden="1">"c1672"</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ASSB_OUTSTANDING_BS_DATE" hidden="1">"c1972"</definedName>
    <definedName name="IQ_CLASSB_OUTSTANDING_FILING_DATE" hidden="1">"c1974"</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MO_FDIC" hidden="1">"c6406"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ECTION_DOMESTIC_FDIC" hidden="1">"c6387"</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S_OTHER_COMMODITIES_EQUITIES._FDIC" hidden="1">"c6522"</definedName>
    <definedName name="IQ_CONTRACTS_OTHER_COMMODITIES_EQUITIES_FDIC" hidden="1">"c6522"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A_PROCESSING_EXP_FFIEC" hidden="1">"c13047"</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EST" hidden="1">"c1674"</definedName>
    <definedName name="IQ_DPS_GUIDANCE_CIQ" hidden="1">"c4827"</definedName>
    <definedName name="IQ_DPS_GUIDANCE_CIQ_COL" hidden="1">"c11474"</definedName>
    <definedName name="IQ_DPS_HIGH_EST" hidden="1">"c1676"</definedName>
    <definedName name="IQ_DPS_HIGH_GUIDANCE_CIQ" hidden="1">"c4580"</definedName>
    <definedName name="IQ_DPS_HIGH_GUIDANCE_CIQ_COL" hidden="1">"c11229"</definedName>
    <definedName name="IQ_DPS_LOW_EST" hidden="1">"c1677"</definedName>
    <definedName name="IQ_DPS_LOW_GUIDANCE_CIQ" hidden="1">"c4620"</definedName>
    <definedName name="IQ_DPS_LOW_GUIDANCE_CIQ_COL" hidden="1">"c11269"</definedName>
    <definedName name="IQ_DPS_MEDIAN_EST" hidden="1">"c1675"</definedName>
    <definedName name="IQ_DPS_NUM_EST" hidden="1">"c1678"</definedName>
    <definedName name="IQ_DPS_STDDEV_EST" hidden="1">"c1679"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_FFIEC" hidden="1">"c13032"</definedName>
    <definedName name="IQ_EARNINGS_CONT_OPS_HOMEBUILDING_SALES" hidden="1">"c15817"</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K" hidden="1">"IQ_EBIT_10K"</definedName>
    <definedName name="IQ_EBIT_10Q" hidden="1">"IQ_EBIT_10Q"</definedName>
    <definedName name="IQ_EBIT_10Q1" hidden="1">"IQ_EBIT_10Q1"</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ROWTH_1" hidden="1">"c157"</definedName>
    <definedName name="IQ_EBIT_GROWTH_2" hidden="1">"c161"</definedName>
    <definedName name="IQ_EBIT_GUIDANCE_CIQ" hidden="1">"c4828"</definedName>
    <definedName name="IQ_EBIT_GUIDANCE_CIQ_COL" hidden="1">"c11475"</definedName>
    <definedName name="IQ_EBIT_GW_ACT_OR_EST" hidden="1">"c4306"</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EST" hidden="1">"c1683"</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NUM_EST" hidden="1">"c1685"</definedName>
    <definedName name="IQ_EBIT_OVER_IE" hidden="1">"c1369"</definedName>
    <definedName name="IQ_EBIT_SBC_ACT_OR_EST" hidden="1">"c4316"</definedName>
    <definedName name="IQ_EBIT_SBC_ACT_OR_EST_CIQ" hidden="1">"c4841"</definedName>
    <definedName name="IQ_EBIT_SBC_GUIDANCE" hidden="1">"c4317"</definedName>
    <definedName name="IQ_EBIT_SBC_GUIDANCE_CIQ" hidden="1">"c4842"</definedName>
    <definedName name="IQ_EBIT_SBC_GUIDANCE_CIQ_COL" hidden="1">"c11489"</definedName>
    <definedName name="IQ_EBIT_SBC_GW_ACT_OR_EST" hidden="1">"c4320"</definedName>
    <definedName name="IQ_EBIT_SBC_GW_ACT_OR_EST_CIQ" hidden="1">"c4845"</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GROWTH_1" hidden="1">"c156"</definedName>
    <definedName name="IQ_EBITDA_GROWTH_2" hidden="1">"c160"</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EST_REUT" hidden="1">"c3642"</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EST_REUT" hidden="1">"c3643"</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 hidden="1">"c4350"</definedName>
    <definedName name="IQ_EBT_SBC_ACT_OR_EST_CIQ" hidden="1">"c4875"</definedName>
    <definedName name="IQ_EBT_SBC_GUIDANCE" hidden="1">"c4351"</definedName>
    <definedName name="IQ_EBT_SBC_GUIDANCE_CIQ" hidden="1">"c4876"</definedName>
    <definedName name="IQ_EBT_SBC_GUIDANCE_CIQ_COL" hidden="1">"c11523"</definedName>
    <definedName name="IQ_EBT_SBC_GW_ACT_OR_EST" hidden="1">"c4354"</definedName>
    <definedName name="IQ_EBT_SBC_GW_ACT_OR_EST_CIQ" hidden="1">"c4879"</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"c5584"</definedName>
    <definedName name="IQ_ECS_NUM_SHAREHOLDERS_ABS" hidden="1">"c5598"</definedName>
    <definedName name="IQ_ECS_NUM_SHAREHOLDERS_OTHER" hidden="1">"c15615"</definedName>
    <definedName name="IQ_ECS_NUM_SHAREHOLDERS_OTHER_ABS" hidden="1">"c15632"</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K" hidden="1">"IQ_EPS_10K"</definedName>
    <definedName name="IQ_EPS_10Q" hidden="1">"IQ_EPS_10Q"</definedName>
    <definedName name="IQ_EPS_10Q1" hidden="1">"IQ_EPS_10Q1"</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P" hidden="1">"c8880"</definedName>
    <definedName name="IQ_EPS_AP_ABS" hidden="1">"c8899"</definedName>
    <definedName name="IQ_EPS_EST" hidden="1">"c399"</definedName>
    <definedName name="IQ_EPS_EST_1" hidden="1">"c189"</definedName>
    <definedName name="IQ_EPS_EST_BOTTOM_UP_CIQ" hidden="1">"c12026"</definedName>
    <definedName name="IQ_EPS_EST_CIQ" hidden="1">"c4994"</definedName>
    <definedName name="IQ_EPS_EST_REUT" hidden="1">"c5453"</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EST_REUT" hidden="1">"c5389"</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EST_REUT" hidden="1">"c5391"</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EST_REUT" hidden="1">"c5392"</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GUIDANCE" hidden="1">"c4377"</definedName>
    <definedName name="IQ_EPS_SBC_GUIDANCE_CIQ" hidden="1">"c4902"</definedName>
    <definedName name="IQ_EPS_SBC_GUIDANCE_CIQ_COL" hidden="1">"c11549"</definedName>
    <definedName name="IQ_EPS_SBC_GW_ACT_OR_EST" hidden="1">"c4380"</definedName>
    <definedName name="IQ_EPS_SBC_GW_ACT_OR_EST_CIQ" hidden="1">"c4905"</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PS_STDDEV_EST_REUT" hidden="1">"c5452"</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FDIC" hidden="1">"c6304"</definedName>
    <definedName name="IQ_EQUITY_SECURITIES_QUARTERLY_AVG_FFIEC" hidden="1">"c15474"</definedName>
    <definedName name="IQ_EQUITY_SECURITIES_WITHOUT_FAIR_VALUES_FFIEC" hidden="1">"c12846"</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CFPS" hidden="1">"c1673"</definedName>
    <definedName name="IQ_EST_ACT_DPS" hidden="1">"c1680"</definedName>
    <definedName name="IQ_EST_ACT_EBIT" hidden="1">"c1687"</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FFO" hidden="1">"c1666"</definedName>
    <definedName name="IQ_EST_ACT_FFO_REUT" hidden="1">"c3843"</definedName>
    <definedName name="IQ_EST_ACT_FFO_THOM" hidden="1">"c4005"</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ACT_REV_CIQ" hidden="1">"c3666"</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1YR_REUT" hidden="1">"c3646"</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REUT" hidden="1">"c3633"</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EPS_SEQ_GROWTH_Q" hidden="1">"c1764"</definedName>
    <definedName name="IQ_EST_EPS_SEQ_GROWTH_Q_CIQ" hidden="1">"c3690"</definedName>
    <definedName name="IQ_EST_EPS_SURPRISE" hidden="1">"c1635"</definedName>
    <definedName name="IQ_EST_EPS_SURPRISE_PERCENT" hidden="1">"c1635"</definedName>
    <definedName name="IQ_EST_EPS_SURPRISE_PERCENT_CIQ" hidden="1">"c5000"</definedName>
    <definedName name="IQ_EST_FAIR_VALUE_MORT_SERVICING_ASSETS_FFIEC" hidden="1">"c12956"</definedName>
    <definedName name="IQ_EST_FFO_DIFF" hidden="1">"c1869"</definedName>
    <definedName name="IQ_EST_FFO_DIFF_REUT" hidden="1">"c3890"</definedName>
    <definedName name="IQ_EST_FFO_DIFF_THOM" hidden="1">"c5186"</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FFO_SURPRISE_PERCENT_REUT" hidden="1">"c3891"</definedName>
    <definedName name="IQ_EST_FFO_SURPRISE_PERCENT_THOM" hidden="1">"c5187"</definedName>
    <definedName name="IQ_EST_FOOTNOTE" hidden="1">"c4540"</definedName>
    <definedName name="IQ_EST_FOOTNOTE_CIQ" hidden="1">"c12022"</definedName>
    <definedName name="IQ_EST_NAV_DIFF" hidden="1">"c1895"</definedName>
    <definedName name="IQ_EST_NAV_SURPRISE_PERCENT" hidden="1">"c1896"</definedName>
    <definedName name="IQ_EST_NEXT_EARNINGS_DATE" hidden="1">"c13591"</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BUY_CIQ" hidden="1">"c3700"</definedName>
    <definedName name="IQ_EST_NUM_BUY_REUT" hidden="1">"c3869"</definedName>
    <definedName name="IQ_EST_NUM_BUY_THOM" hidden="1">"c5165"</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HOLD_CIQ" hidden="1">"c3702"</definedName>
    <definedName name="IQ_EST_NUM_HOLD_REUT" hidden="1">"c3871"</definedName>
    <definedName name="IQ_EST_NUM_HOLD_THOM" hidden="1">"c5167"</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OUTPERFORM_CIQ" hidden="1">"c3701"</definedName>
    <definedName name="IQ_EST_NUM_OUTPERFORM_REUT" hidden="1">"c3870"</definedName>
    <definedName name="IQ_EST_NUM_OUTPERFORM_THOM" hidden="1">"c5166"</definedName>
    <definedName name="IQ_EST_NUM_SELL" hidden="1">"c1763"</definedName>
    <definedName name="IQ_EST_NUM_SELL_CIQ" hidden="1">"c3704"</definedName>
    <definedName name="IQ_EST_NUM_SELL_REUT" hidden="1">"c3873"</definedName>
    <definedName name="IQ_EST_NUM_SELL_THOM" hidden="1">"c5169"</definedName>
    <definedName name="IQ_EST_NUM_UNDERPERFORM" hidden="1">"c1762"</definedName>
    <definedName name="IQ_EST_NUM_UNDERPERFORM_CIQ" hidden="1">"c3703"</definedName>
    <definedName name="IQ_EST_NUM_UNDERPERFORM_REUT" hidden="1">"c3872"</definedName>
    <definedName name="IQ_EST_NUM_UNDERPERFORM_THOM" hidden="1">"c5168"</definedName>
    <definedName name="IQ_EST_OPER_INC_DIFF" hidden="1">"c1877"</definedName>
    <definedName name="IQ_EST_OPER_INC_SURPRISE_PERCENT" hidden="1">"c1878"</definedName>
    <definedName name="IQ_EST_PERIOD_ID" hidden="1">"c13923"</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"c165"</definedName>
    <definedName name="IQ_EV_OVER_REVENUE_EST_1" hidden="1">"c166"</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DIC" hidden="1">"c6427"</definedName>
    <definedName name="IQ_FAIR_VALUE_FIN_INSTRUMENTS_NAV" hidden="1">"c16002"</definedName>
    <definedName name="IQ_FAIR_VALUE_FIN_INSTRUMENTS_NNAV" hidden="1">"c16006"</definedName>
    <definedName name="IQ_FAIR_VALUE_TRADING_PROP" hidden="1">"c16001"</definedName>
    <definedName name="IQ_FARM_LOANS_NET_FDIC" hidden="1">"c6316"</definedName>
    <definedName name="IQ_FARM_LOANS_TOT_LOANS_FFIEC" hidden="1">"c13870"</definedName>
    <definedName name="IQ_FARM_LOANS_TOTAL_LOANS_FOREIGN_FDIC" hidden="1">"c6450"</definedName>
    <definedName name="IQ_FARMLAND_DOM_FFIEC" hidden="1">"c15268"</definedName>
    <definedName name="IQ_FARMLAND_LOANS_FDIC" hidden="1">"c6314"</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CT_OR_EST" hidden="1">"c2216"</definedName>
    <definedName name="IQ_FFO_ADJ_ACT_OR_EST" hidden="1">"c4435"</definedName>
    <definedName name="IQ_FFO_ADJ_ACT_OR_EST_CIQ" hidden="1">"c4960"</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 hidden="1">"c418"</definedName>
    <definedName name="IQ_FFO_EST_REUT" hidden="1">"c3837"</definedName>
    <definedName name="IQ_FFO_EST_THOM" hidden="1">"c3999"</definedName>
    <definedName name="IQ_FFO_GUIDANCE_CIQ" hidden="1">"c4968"</definedName>
    <definedName name="IQ_FFO_GUIDANCE_CIQ_COL" hidden="1">"c11615"</definedName>
    <definedName name="IQ_FFO_HIGH_EST" hidden="1">"c419"</definedName>
    <definedName name="IQ_FFO_HIGH_EST_REUT" hidden="1">"c3839"</definedName>
    <definedName name="IQ_FFO_HIGH_EST_THOM" hidden="1">"c4001"</definedName>
    <definedName name="IQ_FFO_HIGH_GUIDANCE_CIQ" hidden="1">"c4596"</definedName>
    <definedName name="IQ_FFO_HIGH_GUIDANCE_CIQ_COL" hidden="1">"c11245"</definedName>
    <definedName name="IQ_FFO_LOW_EST" hidden="1">"c420"</definedName>
    <definedName name="IQ_FFO_LOW_EST_REUT" hidden="1">"c3840"</definedName>
    <definedName name="IQ_FFO_LOW_EST_THOM" hidden="1">"c4002"</definedName>
    <definedName name="IQ_FFO_LOW_GUIDANCE_CIQ" hidden="1">"c4636"</definedName>
    <definedName name="IQ_FFO_LOW_GUIDANCE_CIQ_COL" hidden="1">"c11285"</definedName>
    <definedName name="IQ_FFO_MEDIAN_EST" hidden="1">"c1665"</definedName>
    <definedName name="IQ_FFO_MEDIAN_EST_REUT" hidden="1">"c3838"</definedName>
    <definedName name="IQ_FFO_MEDIAN_EST_THOM" hidden="1">"c4000"</definedName>
    <definedName name="IQ_FFO_NUM_EST" hidden="1">"c421"</definedName>
    <definedName name="IQ_FFO_NUM_EST_REUT" hidden="1">"c3841"</definedName>
    <definedName name="IQ_FFO_NUM_EST_THOM" hidden="1">"c4003"</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 hidden="1">"c422"</definedName>
    <definedName name="IQ_FFO_STDDEV_EST_REUT" hidden="1">"c3842"</definedName>
    <definedName name="IQ_FFO_STDDEV_EST_THOM" hidden="1">"c4004"</definedName>
    <definedName name="IQ_FFO_TOTAL_REVENUE" hidden="1">"c16060"</definedName>
    <definedName name="IQ_FH" hidden="1">100000</definedName>
    <definedName name="IQ_FHLB_ADVANCES_FDIC" hidden="1">"c6366"</definedName>
    <definedName name="IQ_FHLB_DEBT" hidden="1">"c423"</definedName>
    <definedName name="IQ_FHLB_DUE_AFTER_FIVE" hidden="1">"c2086"</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AMOUNT" hidden="1">"c240"</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_YEAR_FIXED_AND_FLOATING_RATE_FDIC" hidden="1">"c6422"</definedName>
    <definedName name="IQ_FIVE_YEAR_MORTGAGE_PASS_THROUGHS_FDIC" hidden="1">"c6414"</definedName>
    <definedName name="IQ_FIVEPERCENT_OWNER" hidden="1">"c239"</definedName>
    <definedName name="IQ_FIVEPERCENT_PERCENT" hidden="1">"c443"</definedName>
    <definedName name="IQ_FIVEPERCENT_SHARES" hidden="1">"c444"</definedName>
    <definedName name="IQ_FIXED_ASSET_TURNS" hidden="1">"c445"</definedName>
    <definedName name="IQ_FIXED_INCOME_LIST" hidden="1">"c13504"</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OTAL_DEPOSITS" hidden="1">"c15719"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FEE_INC_NON_INT_INC_FFIEC" hidden="1">"c13493"</definedName>
    <definedName name="IQ_FUND_NAV" hidden="1">"c15225"</definedName>
    <definedName name="IQ_FUND_PRIMARY_ADVISOR" hidden="1">"c19091"</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_TARGET_PRICE_REUT" hidden="1">"c5317"</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DIC" hidden="1">"c6582"</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TYPE" hidden="1">"c15223"</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 hidden="1">"c1534"</definedName>
    <definedName name="IQ_INSIDER_3MTH_BOUGHT_PCT" hidden="1">"c1534"</definedName>
    <definedName name="IQ_INSIDER_3MTH_NET" hidden="1">"c1535"</definedName>
    <definedName name="IQ_INSIDER_3MTH_NET_PCT" hidden="1">"c1535"</definedName>
    <definedName name="IQ_INSIDER_3MTH_SOLD" hidden="1">"c1533"</definedName>
    <definedName name="IQ_INSIDER_3MTH_SOLD_PCT" hidden="1">"c1533"</definedName>
    <definedName name="IQ_INSIDER_6MTH_BOUGHT" hidden="1">"c1537"</definedName>
    <definedName name="IQ_INSIDER_6MTH_BOUGHT_PCT" hidden="1">"c1537"</definedName>
    <definedName name="IQ_INSIDER_6MTH_NET" hidden="1">"c1538"</definedName>
    <definedName name="IQ_INSIDER_6MTH_NET_PCT" hidden="1">"c1538"</definedName>
    <definedName name="IQ_INSIDER_6MTH_SOLD" hidden="1">"c1536"</definedName>
    <definedName name="IQ_INSIDER_6MTH_SOLD_PCT" hidden="1">"c1536"</definedName>
    <definedName name="IQ_INSIDER_AMOUNT" hidden="1">"c238"</definedName>
    <definedName name="IQ_INSIDER_CIQID" hidden="1">"c19101"</definedName>
    <definedName name="IQ_INSIDER_DERIVATIVES" hidden="1">"c19102"</definedName>
    <definedName name="IQ_INSIDER_LOANS_FDIC" hidden="1">"c6365"</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AMOUNT" hidden="1">"c236"</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EXPENSE_AVG_ASSET" hidden="1">"c15705"</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EBIT_MARGIN" hidden="1">"c151"</definedName>
    <definedName name="IQ_LAST_EBITDA_MARGIN" hidden="1">"c150"</definedName>
    <definedName name="IQ_LAST_GROSS_MARGIN" hidden="1">"c149"</definedName>
    <definedName name="IQ_LAST_NET_INC_MARGIN" hidden="1">"c152"</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TRANSACTION" hidden="1">"c18886"</definedName>
    <definedName name="IQ_LATESTK" hidden="1">1000</definedName>
    <definedName name="IQ_LATESTKFR" hidden="1">"100"</definedName>
    <definedName name="IQ_LATESTQ" hidden="1">500</definedName>
    <definedName name="IQ_LATESTQFR" hidden="1">"50"</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_PERF_ASSETS_FFIEC" hidden="1">"c13912"</definedName>
    <definedName name="IQ_LOAN_LOSS_ALLOWANCE_NONCURRENT_LOANS_FDIC" hidden="1">"c6740"</definedName>
    <definedName name="IQ_LOAN_LOSS_PROVISION_FOREIGN_FFIEC" hidden="1">"c15382"</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ATURITY_ONE_YEAR_LESS_FDIC" hidden="1">"c6425"</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LTIFAMILY_RESIDENTIAL_LOANS_FDIC" hidden="1">"c6311"</definedName>
    <definedName name="IQ_MUNICIPAL_INVEST_SECURITIES_FFIEC" hidden="1">"c13459"</definedName>
    <definedName name="IQ_MUTUAL_FUND_LIST" hidden="1">"c19092"</definedName>
    <definedName name="IQ_NAMES_REVISION_DATE_" hidden="1">41200.5212847222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RE" hidden="1">"c15996"</definedName>
    <definedName name="IQ_NAV_SHARE_RE" hidden="1">"c16011"</definedName>
    <definedName name="IQ_NAV_STDDEV_EST" hidden="1">"c1756"</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"c158"</definedName>
    <definedName name="IQ_NET_INC_GROWTH_2" hidden="1">"c162"</definedName>
    <definedName name="IQ_NET_INC_MARGIN" hidden="1">"c1398"</definedName>
    <definedName name="IQ_NET_INCOME_FDIC" hidden="1">"c6587"</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LOSSES" hidden="1">"c15873"</definedName>
    <definedName name="IQ_NET_NONINTEREST_INC_EXP_INTERNATIONAL_OPS_FFIEC" hidden="1">"c15387"</definedName>
    <definedName name="IQ_NET_OPERATING_INCOME_ASSETS_FDIC" hidden="1">"c6729"</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EST" hidden="1">"c1723"</definedName>
    <definedName name="IQ_NI_GW_GUIDANCE_CIQ" hidden="1">"c5009"</definedName>
    <definedName name="IQ_NI_GW_GUIDANCE_CIQ_COL" hidden="1">"c11656"</definedName>
    <definedName name="IQ_NI_GW_HIGH_EST" hidden="1">"c1725"</definedName>
    <definedName name="IQ_NI_GW_HIGH_GUIDANCE_CIQ" hidden="1">"c4590"</definedName>
    <definedName name="IQ_NI_GW_HIGH_GUIDANCE_CIQ_COL" hidden="1">"c11239"</definedName>
    <definedName name="IQ_NI_GW_LOW_EST" hidden="1">"c1726"</definedName>
    <definedName name="IQ_NI_GW_LOW_GUIDANCE_CIQ" hidden="1">"c4630"</definedName>
    <definedName name="IQ_NI_GW_LOW_GUIDANCE_CIQ_COL" hidden="1">"c11279"</definedName>
    <definedName name="IQ_NI_GW_MEDIAN_EST" hidden="1">"c1724"</definedName>
    <definedName name="IQ_NI_GW_NUM_EST" hidden="1">"c1727"</definedName>
    <definedName name="IQ_NI_GW_STDDEV_EST" hidden="1">"c1728"</definedName>
    <definedName name="IQ_NI_HIGH_EST" hidden="1">"c1718"</definedName>
    <definedName name="IQ_NI_HIGH_GUIDANCE_CIQ" hidden="1">"c4588"</definedName>
    <definedName name="IQ_NI_HIGH_GUIDANCE_CIQ_COL" hidden="1">"c11237"</definedName>
    <definedName name="IQ_NI_LOW_EST" hidden="1">"c1719"</definedName>
    <definedName name="IQ_NI_LOW_GUIDANCE_CIQ" hidden="1">"c4628"</definedName>
    <definedName name="IQ_NI_LOW_GUIDANCE_CIQ_COL" hidden="1">"c11277"</definedName>
    <definedName name="IQ_NI_MARGIN" hidden="1">"c794"</definedName>
    <definedName name="IQ_NI_MEDIAN_EST" hidden="1">"c1717"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ACT_OR_EST_CIQ" hidden="1">"c5012"</definedName>
    <definedName name="IQ_NI_SBC_GUIDANCE" hidden="1">"c4475"</definedName>
    <definedName name="IQ_NI_SBC_GUIDANCE_CIQ" hidden="1">"c5013"</definedName>
    <definedName name="IQ_NI_SBC_GUIDANCE_CIQ_COL" hidden="1">"c11660"</definedName>
    <definedName name="IQ_NI_SBC_GW_ACT_OR_EST" hidden="1">"c4478"</definedName>
    <definedName name="IQ_NI_SBC_GW_ACT_OR_EST_CIQ" hidden="1">"c5016"</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TDDEV_EST" hidden="1">"c1721"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_OFFICES" hidden="1">"c2088"</definedName>
    <definedName name="IQ_NUMBER_ADRHOLDERS" hidden="1">"c1970"</definedName>
    <definedName name="IQ_NUMBER_CELL_SITES" hidden="1">"c15762"</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CLASSB" hidden="1">"c1969"</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 hidden="1">"c1999"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CERCISED" hidden="1">"c2116"</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FOREIGN_FFIEC" hidden="1">"c15273"</definedName>
    <definedName name="IQ_OREO_MULTI_FAMILY_RESIDENTIAL_FDIC" hidden="1">"c6455"</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DOMESTIC_DEBT_SECURITIES_FDIC" hidden="1">"c6302"</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UTSTANDING_FILING_DATE_TOTAL" hidden="1">"c2107"</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 hidden="1">"c5244"</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 hidden="1">"c5274"</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FLOAT" hidden="1">"c227"</definedName>
    <definedName name="IQ_PERCENT_INSURED_FDIC" hidden="1">"c6374"</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ETAX_INC_AFTER_CAP_ALLOCATION_FOREIGN_FFIEC" hidden="1">"c15390"</definedName>
    <definedName name="IQ_PRETAX_INC_BEFORE_CAP_ALLOCATION_FOREIGN_FFIEC" hidden="1">"c15388"</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OPERATING_INC_AVG_ASSETS_FFIEC" hidden="1">"c13365"</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EVIOUS_TIME_RT" hidden="1">"PREVIOUSLASTTIME"</definedName>
    <definedName name="IQ_PRICE_CFPS_FWD" hidden="1">"c2237"</definedName>
    <definedName name="IQ_PRICE_OVER_BVPS" hidden="1">"c1412"</definedName>
    <definedName name="IQ_PRICE_OVER_EPS_EST" hidden="1">"c174"</definedName>
    <definedName name="IQ_PRICE_OVER_EPS_EST_1" hidden="1">"c175"</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TARGET_REUT" hidden="1">"c3631"</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DATE" hidden="1">"c1069"</definedName>
    <definedName name="IQ_PRICEDATETIME" hidden="1">"IQ_PRICEDATETIME"</definedName>
    <definedName name="IQ_PRICING_DATE" hidden="1">"c1613"</definedName>
    <definedName name="IQ_PRIMARY_EPS_TYPE" hidden="1">"c4498"</definedName>
    <definedName name="IQ_PRIMARY_EPS_TYPE_CIQ" hidden="1">"c5036"</definedName>
    <definedName name="IQ_PRIMARY_EPS_TYPE_THOM" hidden="1">"c5297"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OAL" hidden="1">"c15934"</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 hidden="1">"c4508"</definedName>
    <definedName name="IQ_RECURRING_PROFIT_SHARE_ACT_OR_EST_CIQ" hidden="1">"c5046"</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ALUATION_NON_TRADING_PROP" hidden="1">"c15999"</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ACT_OR_EST_CIQ" hidden="1">"c5059"</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1" hidden="1">"c190"</definedName>
    <definedName name="IQ_REVENUE_EST_BOTTOM_UP_CIQ" hidden="1">"c12025"</definedName>
    <definedName name="IQ_REVENUE_EST_CIQ" hidden="1">"c3616"</definedName>
    <definedName name="IQ_REVENUE_EST_REUT" hidden="1">"c3634"</definedName>
    <definedName name="IQ_REVENUE_GROWTH_1" hidden="1">"c155"</definedName>
    <definedName name="IQ_REVENUE_GROWTH_2" hidden="1">"c159"</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EST_REUT" hidden="1">"c3636"</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EST_REUT" hidden="1">"c3637"</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40213.6641666667</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FDIC" hidden="1">"c6370"</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ARY_FDIC" hidden="1">"c6576"</definedName>
    <definedName name="IQ_SALE_COMMON_GROSS_FFIEC" hidden="1">"c12963"</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HELD_MATURITY_FFIEC" hidden="1">"c12777"</definedName>
    <definedName name="IQ_SECURITIES_ISSUED_STATES_FDIC" hidden="1">"c6300"</definedName>
    <definedName name="IQ_SECURITIES_ISSUED_US_FFIEC" hidden="1">"c12781"</definedName>
    <definedName name="IQ_SECURITIES_LENT_FDIC" hidden="1">"c6532"</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INTEREST_VOLUME" hidden="1">"c228"</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DIC" hidden="1">"c6351"</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LASTCLOSE" hidden="1">"c1855"</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DIC" hidden="1">"c6339"</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DOM_FFIEC" hidden="1">"c15313"</definedName>
    <definedName name="IQ_TOTAL_DEPOSITS_FDIC" hidden="1">"c6342"</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DIC" hidden="1">"c6348"</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rrtarget" localSheetId="1">#REF!</definedName>
    <definedName name="irrtarget" localSheetId="6">#REF!</definedName>
    <definedName name="irrtarget">#REF!</definedName>
    <definedName name="IS" localSheetId="1">#REF!</definedName>
    <definedName name="IS" localSheetId="6">#REF!</definedName>
    <definedName name="IS">#REF!</definedName>
    <definedName name="isisval" localSheetId="1">#REF!</definedName>
    <definedName name="isisval" localSheetId="6">#REF!</definedName>
    <definedName name="isisval">#REF!</definedName>
    <definedName name="ISS_OFF_LINE1" localSheetId="1">#REF!</definedName>
    <definedName name="ISS_OFF_LINE1" localSheetId="6">#REF!</definedName>
    <definedName name="ISS_OFF_LINE1">#REF!</definedName>
    <definedName name="ISS_OFF_LOOP" localSheetId="1">#REF!</definedName>
    <definedName name="ISS_OFF_LOOP" localSheetId="6">#REF!</definedName>
    <definedName name="ISS_OFF_LOOP">#REF!</definedName>
    <definedName name="ISS_OFF_RANGE" localSheetId="1">#REF!</definedName>
    <definedName name="ISS_OFF_RANGE" localSheetId="6">#REF!</definedName>
    <definedName name="ISS_OFF_RANGE">#REF!</definedName>
    <definedName name="ISS_OFF_RESULTS" localSheetId="1">#REF!</definedName>
    <definedName name="ISS_OFF_RESULTS" localSheetId="6">#REF!</definedName>
    <definedName name="ISS_OFF_RESULTS">#REF!</definedName>
    <definedName name="ISS_OFF_RUN" localSheetId="1">#REF!</definedName>
    <definedName name="ISS_OFF_RUN" localSheetId="6">#REF!</definedName>
    <definedName name="ISS_OFF_RUN">#REF!</definedName>
    <definedName name="ITC" localSheetId="1">#REF!</definedName>
    <definedName name="ITC" localSheetId="6">#REF!</definedName>
    <definedName name="ITC">#REF!</definedName>
    <definedName name="J_2.6" localSheetId="1">'[63]J-2(EQT)'!#REF!</definedName>
    <definedName name="J_2.6" localSheetId="6">'[63]J-2(EQT)'!#REF!</definedName>
    <definedName name="J_2.6">'[63]J-2(EQT)'!#REF!</definedName>
    <definedName name="j2.1" localSheetId="1">#REF!</definedName>
    <definedName name="j2.1" localSheetId="6">#REF!</definedName>
    <definedName name="j2.1">#REF!</definedName>
    <definedName name="j2.2" localSheetId="1">#REF!</definedName>
    <definedName name="j2.2" localSheetId="6">#REF!</definedName>
    <definedName name="j2.2">#REF!</definedName>
    <definedName name="janact" localSheetId="1">#REF!</definedName>
    <definedName name="janact" localSheetId="6">#REF!</definedName>
    <definedName name="janact">#REF!</definedName>
    <definedName name="JANET" localSheetId="1">#REF!</definedName>
    <definedName name="JANET" localSheetId="6">#REF!</definedName>
    <definedName name="JANET">#REF!</definedName>
    <definedName name="JJJ" localSheetId="1">#REF!</definedName>
    <definedName name="JJJ" localSheetId="6">#REF!</definedName>
    <definedName name="JJJ">#REF!</definedName>
    <definedName name="JJJJ" localSheetId="1">#REF!</definedName>
    <definedName name="JJJJ" localSheetId="6">#REF!</definedName>
    <definedName name="JJJJ">#REF!</definedName>
    <definedName name="JOE" localSheetId="1">#REF!</definedName>
    <definedName name="JOE" localSheetId="6">#REF!</definedName>
    <definedName name="JOE">#REF!</definedName>
    <definedName name="JRM_Inis">'[22]JRM Model'!$A$191</definedName>
    <definedName name="jv" localSheetId="1">#REF!</definedName>
    <definedName name="jv" localSheetId="6">#REF!</definedName>
    <definedName name="jv">#REF!</definedName>
    <definedName name="k" localSheetId="1">#REF!</definedName>
    <definedName name="k" localSheetId="6">#REF!</definedName>
    <definedName name="k">#REF!</definedName>
    <definedName name="KDATE" localSheetId="1">#REF!</definedName>
    <definedName name="KDATE" localSheetId="6">#REF!</definedName>
    <definedName name="KDATE">#REF!</definedName>
    <definedName name="KKR_Deal_Fee">[29]Triggers!$E$23</definedName>
    <definedName name="KYPRODEX" localSheetId="1">#REF!</definedName>
    <definedName name="KYPRODEX" localSheetId="6">#REF!</definedName>
    <definedName name="KYPRODEX">#REF!</definedName>
    <definedName name="l" localSheetId="1">[64]DE!#REF!</definedName>
    <definedName name="l" localSheetId="6">[64]DE!#REF!</definedName>
    <definedName name="l">[64]DE!#REF!</definedName>
    <definedName name="lblBoeFactorUom">#N/A</definedName>
    <definedName name="lblEntity">#N/A</definedName>
    <definedName name="lblRoyOverrideUom">#N/A</definedName>
    <definedName name="lblSort">#N/A</definedName>
    <definedName name="lbo">[26]LBOSourceUse!$D$7</definedName>
    <definedName name="LBO_MODEL">[65]TRANS!$D$10</definedName>
    <definedName name="LBO_PR1" localSheetId="1">#REF!</definedName>
    <definedName name="LBO_PR1" localSheetId="6">#REF!</definedName>
    <definedName name="LBO_PR1">#REF!</definedName>
    <definedName name="LBO_PR2" localSheetId="1">#REF!</definedName>
    <definedName name="LBO_PR2" localSheetId="6">#REF!</definedName>
    <definedName name="LBO_PR2">#REF!</definedName>
    <definedName name="LBO_PR4" localSheetId="1">#REF!</definedName>
    <definedName name="LBO_PR4" localSheetId="6">#REF!</definedName>
    <definedName name="LBO_PR4">#REF!</definedName>
    <definedName name="LBO_PR5" localSheetId="1">#REF!</definedName>
    <definedName name="LBO_PR5" localSheetId="6">#REF!</definedName>
    <definedName name="LBO_PR5">#REF!</definedName>
    <definedName name="LBO_PRICE" localSheetId="1">'[13]Trans Assump'!#REF!</definedName>
    <definedName name="LBO_PRICE" localSheetId="6">'[13]Trans Assump'!#REF!</definedName>
    <definedName name="LBO_PRICE">'[13]Trans Assump'!#REF!</definedName>
    <definedName name="LBO_SENS_STATS" localSheetId="1">#REF!</definedName>
    <definedName name="LBO_SENS_STATS" localSheetId="6">#REF!</definedName>
    <definedName name="LBO_SENS_STATS">#REF!</definedName>
    <definedName name="LBO_SENS1" localSheetId="1">#REF!</definedName>
    <definedName name="LBO_SENS1" localSheetId="6">#REF!</definedName>
    <definedName name="LBO_SENS1">#REF!</definedName>
    <definedName name="LBO_SENS2" localSheetId="1">#REF!</definedName>
    <definedName name="LBO_SENS2" localSheetId="6">#REF!</definedName>
    <definedName name="LBO_SENS2">#REF!</definedName>
    <definedName name="LBO_SENS4" localSheetId="1">#REF!</definedName>
    <definedName name="LBO_SENS4" localSheetId="6">#REF!</definedName>
    <definedName name="LBO_SENS4">#REF!</definedName>
    <definedName name="LBO_SENS5" localSheetId="1">#REF!</definedName>
    <definedName name="LBO_SENS5" localSheetId="6">#REF!</definedName>
    <definedName name="LBO_SENS5">#REF!</definedName>
    <definedName name="lbofirm" localSheetId="1">#REF!</definedName>
    <definedName name="lbofirm" localSheetId="6">#REF!</definedName>
    <definedName name="lbofirm">#REF!</definedName>
    <definedName name="LBOSENS" localSheetId="1">#REF!</definedName>
    <definedName name="LBOSENS" localSheetId="6">#REF!</definedName>
    <definedName name="LBOSENS">#REF!</definedName>
    <definedName name="LBOSUM" localSheetId="1">#REF!</definedName>
    <definedName name="LBOSUM" localSheetId="6">#REF!</definedName>
    <definedName name="LBOSUM">#REF!</definedName>
    <definedName name="Lcash">[31]Inputs!$P$27</definedName>
    <definedName name="legend" localSheetId="1">#REF!</definedName>
    <definedName name="legend" localSheetId="6">#REF!</definedName>
    <definedName name="legend">#REF!</definedName>
    <definedName name="leslie" localSheetId="1">#REF!</definedName>
    <definedName name="leslie" localSheetId="6">#REF!</definedName>
    <definedName name="leslie">#REF!</definedName>
    <definedName name="lev" localSheetId="1">#REF!</definedName>
    <definedName name="lev" localSheetId="6">#REF!</definedName>
    <definedName name="lev">#REF!</definedName>
    <definedName name="levstep" localSheetId="1">#REF!</definedName>
    <definedName name="levstep" localSheetId="6">#REF!</definedName>
    <definedName name="levstep">#REF!</definedName>
    <definedName name="Lfdshares">[31]Inputs!$P$24</definedName>
    <definedName name="LIG" localSheetId="1">'[19]END BALANCES'!#REF!</definedName>
    <definedName name="LIG" localSheetId="6">'[19]END BALANCES'!#REF!</definedName>
    <definedName name="LIG">'[19]END BALANCES'!#REF!</definedName>
    <definedName name="ListSheetsMacroButton" localSheetId="1">#REF!</definedName>
    <definedName name="ListSheetsMacroButton" localSheetId="6">#REF!</definedName>
    <definedName name="ListSheetsMacroButton">#REF!</definedName>
    <definedName name="Lmin">[31]Inputs!$P$29</definedName>
    <definedName name="Long_Term_Debt">[6]Inputs!$B$8</definedName>
    <definedName name="LOOP" localSheetId="1">#REF!</definedName>
    <definedName name="LOOP" localSheetId="6">#REF!</definedName>
    <definedName name="LOOP">#REF!</definedName>
    <definedName name="Lordstown" localSheetId="1">#REF!</definedName>
    <definedName name="Lordstown" localSheetId="6">#REF!</definedName>
    <definedName name="Lordstown">#REF!</definedName>
    <definedName name="Lordstown1" localSheetId="1">#REF!</definedName>
    <definedName name="Lordstown1" localSheetId="6">#REF!</definedName>
    <definedName name="Lordstown1">#REF!</definedName>
    <definedName name="Lpref">[31]Inputs!$P$30</definedName>
    <definedName name="LTDEBT" localSheetId="1">#REF!</definedName>
    <definedName name="LTDEBT" localSheetId="6">#REF!</definedName>
    <definedName name="LTDEBT">#REF!</definedName>
    <definedName name="LTM" localSheetId="1">#REF!</definedName>
    <definedName name="LTM" localSheetId="6">#REF!</definedName>
    <definedName name="LTM">#REF!</definedName>
    <definedName name="LTM_EBITDA">[6]Inputs!$B$21</definedName>
    <definedName name="LTM_EBITDAR">[6]Inputs!$B$20</definedName>
    <definedName name="LTM_REVENUES">[6]Inputs!$B$19</definedName>
    <definedName name="Ltotdebt">[31]Inputs!$P$28</definedName>
    <definedName name="luf" localSheetId="1">#REF!</definedName>
    <definedName name="luf" localSheetId="6">#REF!</definedName>
    <definedName name="luf">#REF!</definedName>
    <definedName name="m_gen" localSheetId="1">[47]Lookups!#REF!</definedName>
    <definedName name="m_gen" localSheetId="6">[47]Lookups!#REF!</definedName>
    <definedName name="m_gen">[47]Lookups!#REF!</definedName>
    <definedName name="m_labor" localSheetId="1">[47]Lookups!#REF!</definedName>
    <definedName name="m_labor" localSheetId="6">[47]Lookups!#REF!</definedName>
    <definedName name="m_labor">[47]Lookups!#REF!</definedName>
    <definedName name="m_maniuf" localSheetId="1">[47]Lookups!#REF!</definedName>
    <definedName name="m_maniuf" localSheetId="6">[47]Lookups!#REF!</definedName>
    <definedName name="m_maniuf">[47]Lookups!#REF!</definedName>
    <definedName name="m_manuf" localSheetId="1">[47]Lookups!#REF!</definedName>
    <definedName name="m_manuf" localSheetId="6">[47]Lookups!#REF!</definedName>
    <definedName name="m_manuf">[47]Lookups!#REF!</definedName>
    <definedName name="m_mat" localSheetId="1">[47]Lookups!#REF!</definedName>
    <definedName name="m_mat" localSheetId="6">[47]Lookups!#REF!</definedName>
    <definedName name="m_mat">[47]Lookups!#REF!</definedName>
    <definedName name="m_ohead" localSheetId="1">[47]Lookups!#REF!</definedName>
    <definedName name="m_ohead" localSheetId="6">[47]Lookups!#REF!</definedName>
    <definedName name="m_ohead">[47]Lookups!#REF!</definedName>
    <definedName name="m_sell" localSheetId="1">[47]Lookups!#REF!</definedName>
    <definedName name="m_sell" localSheetId="6">[47]Lookups!#REF!</definedName>
    <definedName name="m_sell">[47]Lookups!#REF!</definedName>
    <definedName name="m_var" localSheetId="1">[47]Lookups!#REF!</definedName>
    <definedName name="m_var" localSheetId="6">[47]Lookups!#REF!</definedName>
    <definedName name="m_var">[47]Lookups!#REF!</definedName>
    <definedName name="ma" localSheetId="1">#REF!</definedName>
    <definedName name="ma" localSheetId="6">#REF!</definedName>
    <definedName name="ma">#REF!</definedName>
    <definedName name="Macro4" localSheetId="1">[66]!Macro4</definedName>
    <definedName name="Macro4" localSheetId="6">[66]!Macro4</definedName>
    <definedName name="Macro4">[66]!Macro4</definedName>
    <definedName name="MACROS" localSheetId="1">#REF!</definedName>
    <definedName name="MACROS" localSheetId="6">#REF!</definedName>
    <definedName name="MACROS">#REF!</definedName>
    <definedName name="mapping">[67]mapping!$A$2:$H$1143</definedName>
    <definedName name="MARCUST" localSheetId="1">#REF!</definedName>
    <definedName name="MARCUST" localSheetId="6">#REF!</definedName>
    <definedName name="MARCUST">#REF!</definedName>
    <definedName name="margin">[33]Model!$AA$180</definedName>
    <definedName name="MARINC" localSheetId="1">#REF!</definedName>
    <definedName name="MARINC" localSheetId="6">#REF!</definedName>
    <definedName name="MARINC">#REF!</definedName>
    <definedName name="Market_Equity" localSheetId="1">#REF!</definedName>
    <definedName name="Market_Equity" localSheetId="6">#REF!</definedName>
    <definedName name="Market_Equity">#REF!</definedName>
    <definedName name="MARUNIT" localSheetId="1">#REF!</definedName>
    <definedName name="MARUNIT" localSheetId="6">#REF!</definedName>
    <definedName name="MARUNIT">#REF!</definedName>
    <definedName name="master">[68]conrol!$B$11</definedName>
    <definedName name="masterV">[69]MasterV!$A:$P</definedName>
    <definedName name="MATRIX" localSheetId="1">#REF!</definedName>
    <definedName name="MATRIX" localSheetId="6">#REF!</definedName>
    <definedName name="MATRIX">#REF!</definedName>
    <definedName name="Mdhst" localSheetId="1">#REF!</definedName>
    <definedName name="Mdhst" localSheetId="6">#REF!</definedName>
    <definedName name="Mdhst">#REF!</definedName>
    <definedName name="Mdhst1" localSheetId="1">#REF!</definedName>
    <definedName name="Mdhst1" localSheetId="6">#REF!</definedName>
    <definedName name="Mdhst1">#REF!</definedName>
    <definedName name="Mean_s_Table" localSheetId="1">#REF!</definedName>
    <definedName name="Mean_s_Table" localSheetId="6">#REF!</definedName>
    <definedName name="Mean_s_Table">#REF!</definedName>
    <definedName name="Measures" localSheetId="1">#REF!</definedName>
    <definedName name="Measures" localSheetId="6">#REF!</definedName>
    <definedName name="Measures">#REF!</definedName>
    <definedName name="MEWarning" hidden="1">1</definedName>
    <definedName name="mezzcoupon" localSheetId="1">#REF!</definedName>
    <definedName name="mezzcoupon" localSheetId="6">#REF!</definedName>
    <definedName name="mezzcoupon">#REF!</definedName>
    <definedName name="MG110_Split">'[37]Dept Lookup'!$Q$10:$T$12</definedName>
    <definedName name="MG128_Split">'[37]Dept Lookup'!$Q$13:$T$15</definedName>
    <definedName name="MGMT" localSheetId="1">[28]Fin_Assumptions!#REF!</definedName>
    <definedName name="MGMT" localSheetId="6">[28]Fin_Assumptions!#REF!</definedName>
    <definedName name="MGMT">[28]Fin_Assumptions!#REF!</definedName>
    <definedName name="MIDLADETAILED" localSheetId="1">#REF!</definedName>
    <definedName name="MIDLADETAILED" localSheetId="6">#REF!</definedName>
    <definedName name="MIDLADETAILED">#REF!</definedName>
    <definedName name="midyear" localSheetId="1">#REF!</definedName>
    <definedName name="midyear" localSheetId="6">#REF!</definedName>
    <definedName name="midyear">#REF!</definedName>
    <definedName name="MILESINCREM" localSheetId="1">#REF!</definedName>
    <definedName name="MILESINCREM" localSheetId="6">#REF!</definedName>
    <definedName name="MILESINCREM">#REF!</definedName>
    <definedName name="MILESINDICATOR" localSheetId="1">#REF!</definedName>
    <definedName name="MILESINDICATOR" localSheetId="6">#REF!</definedName>
    <definedName name="MILESINDICATOR">#REF!</definedName>
    <definedName name="Mill">[18]MODEL!$L$22</definedName>
    <definedName name="Minumum_Cash" localSheetId="1">#REF!</definedName>
    <definedName name="Minumum_Cash" localSheetId="6">#REF!</definedName>
    <definedName name="Minumum_Cash">#REF!</definedName>
    <definedName name="Misc" localSheetId="1">#REF!</definedName>
    <definedName name="Misc" localSheetId="6">#REF!</definedName>
    <definedName name="Misc">#REF!</definedName>
    <definedName name="MISCCASH" localSheetId="1">#REF!</definedName>
    <definedName name="MISCCASH" localSheetId="6">#REF!</definedName>
    <definedName name="MISCCASH">#REF!</definedName>
    <definedName name="MKT_TEMP_DIR" localSheetId="1">[12]Inputs!#REF!</definedName>
    <definedName name="MKT_TEMP_DIR" localSheetId="6">[12]Inputs!#REF!</definedName>
    <definedName name="MKT_TEMP_DIR">[12]Inputs!#REF!</definedName>
    <definedName name="MKT_TEMP_FNAME" localSheetId="1">[12]Inputs!#REF!</definedName>
    <definedName name="MKT_TEMP_FNAME" localSheetId="6">[12]Inputs!#REF!</definedName>
    <definedName name="MKT_TEMP_FNAME">[12]Inputs!#REF!</definedName>
    <definedName name="MNTH2MO" localSheetId="1">#REF!</definedName>
    <definedName name="MNTH2MO" localSheetId="6">#REF!</definedName>
    <definedName name="MNTH2MO">#REF!</definedName>
    <definedName name="MNTH2QTR" localSheetId="1">#REF!</definedName>
    <definedName name="MNTH2QTR" localSheetId="6">#REF!</definedName>
    <definedName name="MNTH2QTR">#REF!</definedName>
    <definedName name="mnth3mo" localSheetId="1">#REF!</definedName>
    <definedName name="mnth3mo" localSheetId="6">#REF!</definedName>
    <definedName name="mnth3mo">#REF!</definedName>
    <definedName name="mnth3qtr" localSheetId="1">#REF!</definedName>
    <definedName name="mnth3qtr" localSheetId="6">#REF!</definedName>
    <definedName name="mnth3qtr">#REF!</definedName>
    <definedName name="MOBILBAYPROJECT" localSheetId="1">#REF!</definedName>
    <definedName name="MOBILBAYPROJECT" localSheetId="6">#REF!</definedName>
    <definedName name="MOBILBAYPROJECT">#REF!</definedName>
    <definedName name="MODEL_STARTMONTH">[70]EE!$D$9</definedName>
    <definedName name="MODEL_TYPE">[65]TRANS!$D$14</definedName>
    <definedName name="MODULE" localSheetId="1">#REF!</definedName>
    <definedName name="MODULE" localSheetId="6">#REF!</definedName>
    <definedName name="MODULE">#REF!</definedName>
    <definedName name="MODULE1" localSheetId="1">#REF!</definedName>
    <definedName name="MODULE1" localSheetId="6">#REF!</definedName>
    <definedName name="MODULE1">#REF!</definedName>
    <definedName name="MODULE2" localSheetId="1">#REF!</definedName>
    <definedName name="MODULE2" localSheetId="6">#REF!</definedName>
    <definedName name="MODULE2">#REF!</definedName>
    <definedName name="MODULE3" localSheetId="1">#REF!</definedName>
    <definedName name="MODULE3" localSheetId="6">#REF!</definedName>
    <definedName name="MODULE3">#REF!</definedName>
    <definedName name="MODULE4" localSheetId="1">#REF!</definedName>
    <definedName name="MODULE4" localSheetId="6">#REF!</definedName>
    <definedName name="MODULE4">#REF!</definedName>
    <definedName name="MODULE5" localSheetId="1">#REF!</definedName>
    <definedName name="MODULE5" localSheetId="6">#REF!</definedName>
    <definedName name="MODULE5">#REF!</definedName>
    <definedName name="MODULE6" localSheetId="1">#REF!</definedName>
    <definedName name="MODULE6" localSheetId="6">#REF!</definedName>
    <definedName name="MODULE6">#REF!</definedName>
    <definedName name="month" localSheetId="1">#REF!</definedName>
    <definedName name="month" localSheetId="6">#REF!</definedName>
    <definedName name="month">#REF!</definedName>
    <definedName name="Month_to_MONTHNUM" localSheetId="1">#REF!</definedName>
    <definedName name="Month_to_MONTHNUM" localSheetId="6">#REF!</definedName>
    <definedName name="Month_to_MONTHNUM">#REF!</definedName>
    <definedName name="month2" hidden="1">{#N/A,#N/A,FALSE,"Production  - Total";#N/A,#N/A,FALSE,"Production  - Gulf";#N/A,#N/A,FALSE,"Production - East";#N/A,#N/A,FALSE,"Production  - Other";#N/A,#N/A,FALSE,"Reconciliation - Total";#N/A,#N/A,FALSE,"Reconciliation - Gulf";#N/A,#N/A,FALSE,"Reconciliation - East";#N/A,#N/A,FALSE,"Reconciliation - Other"}</definedName>
    <definedName name="Monthly" localSheetId="1">#REF!</definedName>
    <definedName name="Monthly" localSheetId="6">#REF!</definedName>
    <definedName name="Monthly">#REF!</definedName>
    <definedName name="Monthly_Dep" localSheetId="1">#REF!</definedName>
    <definedName name="Monthly_Dep" localSheetId="6">#REF!</definedName>
    <definedName name="Monthly_Dep">#REF!</definedName>
    <definedName name="MONTHLY_DEPR" localSheetId="1">#REF!</definedName>
    <definedName name="MONTHLY_DEPR" localSheetId="6">#REF!</definedName>
    <definedName name="MONTHLY_DEPR">#REF!</definedName>
    <definedName name="MONTHLY_DEPR2" localSheetId="1">#REF!</definedName>
    <definedName name="MONTHLY_DEPR2" localSheetId="6">#REF!</definedName>
    <definedName name="MONTHLY_DEPR2">#REF!</definedName>
    <definedName name="MonthlyVolume">[1]MonthlyVolumes!$F$4:$R$102</definedName>
    <definedName name="MSD" localSheetId="1">#REF!</definedName>
    <definedName name="MSD" localSheetId="6">#REF!</definedName>
    <definedName name="MSD">#REF!</definedName>
    <definedName name="MSTemporarySelectionAverage" localSheetId="1">[13]Timex!#REF!</definedName>
    <definedName name="MSTemporarySelectionAverage" localSheetId="6">[13]Timex!#REF!</definedName>
    <definedName name="MSTemporarySelectionAverage">[13]Timex!#REF!</definedName>
    <definedName name="mt" hidden="1">{#N/A,#N/A,FALSE,"Production  - Total";#N/A,#N/A,FALSE,"Production  - Gulf";#N/A,#N/A,FALSE,"Production - East";#N/A,#N/A,FALSE,"Production  - Other";#N/A,#N/A,FALSE,"Reconciliation - Total";#N/A,#N/A,FALSE,"Reconciliation - Gulf";#N/A,#N/A,FALSE,"Reconciliation - East";#N/A,#N/A,FALSE,"Reconciliation - Other"}</definedName>
    <definedName name="MULT_CHOICE" localSheetId="1">'[13]Trans Assump'!#REF!</definedName>
    <definedName name="MULT_CHOICE" localSheetId="6">'[13]Trans Assump'!#REF!</definedName>
    <definedName name="MULT_CHOICE">'[13]Trans Assump'!#REF!</definedName>
    <definedName name="MULT_CLOOP1" localSheetId="1">#REF!</definedName>
    <definedName name="MULT_CLOOP1" localSheetId="6">#REF!</definedName>
    <definedName name="MULT_CLOOP1">#REF!</definedName>
    <definedName name="MULT_CLOOP2" localSheetId="1">#REF!</definedName>
    <definedName name="MULT_CLOOP2" localSheetId="6">#REF!</definedName>
    <definedName name="MULT_CLOOP2">#REF!</definedName>
    <definedName name="MULT_COMP_LINE1" localSheetId="1">#REF!</definedName>
    <definedName name="MULT_COMP_LINE1" localSheetId="6">#REF!</definedName>
    <definedName name="MULT_COMP_LINE1">#REF!</definedName>
    <definedName name="Mult_Comp_Page1" localSheetId="1">#REF!</definedName>
    <definedName name="Mult_Comp_Page1" localSheetId="6">#REF!</definedName>
    <definedName name="Mult_Comp_Page1">#REF!</definedName>
    <definedName name="Mult_Comp_Page2" localSheetId="1">#REF!</definedName>
    <definedName name="Mult_Comp_Page2" localSheetId="6">#REF!</definedName>
    <definedName name="Mult_Comp_Page2">#REF!</definedName>
    <definedName name="Mult_Comp_Page3" localSheetId="1">#REF!</definedName>
    <definedName name="Mult_Comp_Page3" localSheetId="6">#REF!</definedName>
    <definedName name="Mult_Comp_Page3">#REF!</definedName>
    <definedName name="MULT_COMP_RES" localSheetId="1">#REF!</definedName>
    <definedName name="MULT_COMP_RES" localSheetId="6">#REF!</definedName>
    <definedName name="MULT_COMP_RES">#REF!</definedName>
    <definedName name="MULT_COMP_SENSE" localSheetId="1">#REF!</definedName>
    <definedName name="MULT_COMP_SENSE" localSheetId="6">#REF!</definedName>
    <definedName name="MULT_COMP_SENSE">#REF!</definedName>
    <definedName name="Mult_Comp_Sense1" localSheetId="1">#REF!</definedName>
    <definedName name="Mult_Comp_Sense1" localSheetId="6">#REF!</definedName>
    <definedName name="Mult_Comp_Sense1">#REF!</definedName>
    <definedName name="Mult_Comp_Sense2" localSheetId="1">#REF!</definedName>
    <definedName name="Mult_Comp_Sense2" localSheetId="6">#REF!</definedName>
    <definedName name="Mult_Comp_Sense2">#REF!</definedName>
    <definedName name="Mult_Comp_Sense3" localSheetId="1">#REF!</definedName>
    <definedName name="Mult_Comp_Sense3" localSheetId="6">#REF!</definedName>
    <definedName name="Mult_Comp_Sense3">#REF!</definedName>
    <definedName name="Mult_Comp_Title1" localSheetId="1">#REF!</definedName>
    <definedName name="Mult_Comp_Title1" localSheetId="6">#REF!</definedName>
    <definedName name="Mult_Comp_Title1">#REF!</definedName>
    <definedName name="Mult_Comp_Title2" localSheetId="1">#REF!</definedName>
    <definedName name="Mult_Comp_Title2" localSheetId="6">#REF!</definedName>
    <definedName name="Mult_Comp_Title2">#REF!</definedName>
    <definedName name="Mult_Comp_Title3" localSheetId="1">#REF!</definedName>
    <definedName name="Mult_Comp_Title3" localSheetId="6">#REF!</definedName>
    <definedName name="Mult_Comp_Title3">#REF!</definedName>
    <definedName name="Mult_Comp1" localSheetId="1">#REF!</definedName>
    <definedName name="Mult_Comp1" localSheetId="6">#REF!</definedName>
    <definedName name="Mult_Comp1">#REF!</definedName>
    <definedName name="Mult_Comp10" localSheetId="1">#REF!</definedName>
    <definedName name="Mult_Comp10" localSheetId="6">#REF!</definedName>
    <definedName name="Mult_Comp10">#REF!</definedName>
    <definedName name="Mult_Comp11" localSheetId="1">#REF!</definedName>
    <definedName name="Mult_Comp11" localSheetId="6">#REF!</definedName>
    <definedName name="Mult_Comp11">#REF!</definedName>
    <definedName name="Mult_Comp12" localSheetId="1">#REF!</definedName>
    <definedName name="Mult_Comp12" localSheetId="6">#REF!</definedName>
    <definedName name="Mult_Comp12">#REF!</definedName>
    <definedName name="Mult_Comp13" localSheetId="1">#REF!</definedName>
    <definedName name="Mult_Comp13" localSheetId="6">#REF!</definedName>
    <definedName name="Mult_Comp13">#REF!</definedName>
    <definedName name="Mult_Comp14" localSheetId="1">#REF!</definedName>
    <definedName name="Mult_Comp14" localSheetId="6">#REF!</definedName>
    <definedName name="Mult_Comp14">#REF!</definedName>
    <definedName name="Mult_Comp15" localSheetId="1">#REF!</definedName>
    <definedName name="Mult_Comp15" localSheetId="6">#REF!</definedName>
    <definedName name="Mult_Comp15">#REF!</definedName>
    <definedName name="Mult_Comp16" localSheetId="1">#REF!</definedName>
    <definedName name="Mult_Comp16" localSheetId="6">#REF!</definedName>
    <definedName name="Mult_Comp16">#REF!</definedName>
    <definedName name="Mult_Comp17" localSheetId="1">#REF!</definedName>
    <definedName name="Mult_Comp17" localSheetId="6">#REF!</definedName>
    <definedName name="Mult_Comp17">#REF!</definedName>
    <definedName name="Mult_Comp18" localSheetId="1">#REF!</definedName>
    <definedName name="Mult_Comp18" localSheetId="6">#REF!</definedName>
    <definedName name="Mult_Comp18">#REF!</definedName>
    <definedName name="Mult_Comp2" localSheetId="1">#REF!</definedName>
    <definedName name="Mult_Comp2" localSheetId="6">#REF!</definedName>
    <definedName name="Mult_Comp2">#REF!</definedName>
    <definedName name="Mult_Comp3" localSheetId="1">#REF!</definedName>
    <definedName name="Mult_Comp3" localSheetId="6">#REF!</definedName>
    <definedName name="Mult_Comp3">#REF!</definedName>
    <definedName name="Mult_Comp4" localSheetId="1">#REF!</definedName>
    <definedName name="Mult_Comp4" localSheetId="6">#REF!</definedName>
    <definedName name="Mult_Comp4">#REF!</definedName>
    <definedName name="Mult_Comp5" localSheetId="1">#REF!</definedName>
    <definedName name="Mult_Comp5" localSheetId="6">#REF!</definedName>
    <definedName name="Mult_Comp5">#REF!</definedName>
    <definedName name="Mult_Comp6" localSheetId="1">#REF!</definedName>
    <definedName name="Mult_Comp6" localSheetId="6">#REF!</definedName>
    <definedName name="Mult_Comp6">#REF!</definedName>
    <definedName name="Mult_Comp7" localSheetId="1">#REF!</definedName>
    <definedName name="Mult_Comp7" localSheetId="6">#REF!</definedName>
    <definedName name="Mult_Comp7">#REF!</definedName>
    <definedName name="Mult_Comp8" localSheetId="1">#REF!</definedName>
    <definedName name="Mult_Comp8" localSheetId="6">#REF!</definedName>
    <definedName name="Mult_Comp8">#REF!</definedName>
    <definedName name="Mult_Comp9" localSheetId="1">#REF!</definedName>
    <definedName name="Mult_Comp9" localSheetId="6">#REF!</definedName>
    <definedName name="Mult_Comp9">#REF!</definedName>
    <definedName name="N12M_EPS">[6]Inputs!$B$14</definedName>
    <definedName name="NAME">[71]INPUT!$A$13:$B$30</definedName>
    <definedName name="NAMES" localSheetId="1">[12]Inputs!#REF!</definedName>
    <definedName name="NAMES" localSheetId="6">[12]Inputs!#REF!</definedName>
    <definedName name="NAMES">[12]Inputs!#REF!</definedName>
    <definedName name="National_Fuel" localSheetId="1">#REF!</definedName>
    <definedName name="National_Fuel" localSheetId="6">#REF!</definedName>
    <definedName name="National_Fuel">#REF!</definedName>
    <definedName name="NDC_TRAN_LOG" localSheetId="1">#REF!</definedName>
    <definedName name="NDC_TRAN_LOG" localSheetId="6">#REF!</definedName>
    <definedName name="NDC_TRAN_LOG">#REF!</definedName>
    <definedName name="NDCFORM" localSheetId="1">#REF!</definedName>
    <definedName name="NDCFORM" localSheetId="6">#REF!</definedName>
    <definedName name="NDCFORM">#REF!</definedName>
    <definedName name="Net_Debt" localSheetId="1">#REF!</definedName>
    <definedName name="Net_Debt" localSheetId="6">#REF!</definedName>
    <definedName name="Net_Debt">#REF!</definedName>
    <definedName name="NETAsset">'[72]Net Plant'!$1:$1048576</definedName>
    <definedName name="NEW_GW_LIFE" localSheetId="1">'[13]Trans Assump'!#REF!</definedName>
    <definedName name="NEW_GW_LIFE" localSheetId="6">'[13]Trans Assump'!#REF!</definedName>
    <definedName name="NEW_GW_LIFE">'[13]Trans Assump'!#REF!</definedName>
    <definedName name="NEW_GW_TAX" localSheetId="1">'[13]Trans Assump'!#REF!</definedName>
    <definedName name="NEW_GW_TAX" localSheetId="6">'[13]Trans Assump'!#REF!</definedName>
    <definedName name="NEW_GW_TAX">'[13]Trans Assump'!#REF!</definedName>
    <definedName name="newcutoff">'[40]Summary History'!$C$3</definedName>
    <definedName name="newline" localSheetId="1">#REF!</definedName>
    <definedName name="newline" localSheetId="6">#REF!</definedName>
    <definedName name="newline">#REF!</definedName>
    <definedName name="newline2" localSheetId="1">#REF!</definedName>
    <definedName name="newline2" localSheetId="6">#REF!</definedName>
    <definedName name="newline2">#REF!</definedName>
    <definedName name="nextvsthis" localSheetId="1">#REF!</definedName>
    <definedName name="nextvsthis" localSheetId="6">#REF!</definedName>
    <definedName name="nextvsthis">#REF!</definedName>
    <definedName name="nj" localSheetId="1">#REF!</definedName>
    <definedName name="nj" localSheetId="6">#REF!</definedName>
    <definedName name="nj">#REF!</definedName>
    <definedName name="NOI" localSheetId="1">#REF!</definedName>
    <definedName name="NOI" localSheetId="6">#REF!</definedName>
    <definedName name="NOI">#REF!</definedName>
    <definedName name="nol" localSheetId="1">[28]Fin_Assumptions!#REF!</definedName>
    <definedName name="nol" localSheetId="6">[28]Fin_Assumptions!#REF!</definedName>
    <definedName name="nol">[28]Fin_Assumptions!#REF!</definedName>
    <definedName name="nol?" localSheetId="1">[45]Transaction!#REF!</definedName>
    <definedName name="nol?" localSheetId="6">[45]Transaction!#REF!</definedName>
    <definedName name="nol?">[45]Transaction!#REF!</definedName>
    <definedName name="Nora" localSheetId="1">#REF!</definedName>
    <definedName name="Nora" localSheetId="6">#REF!</definedName>
    <definedName name="Nora">#REF!</definedName>
    <definedName name="note" localSheetId="1">[62]TRANSACTION!#REF!</definedName>
    <definedName name="note" localSheetId="6">[62]TRANSACTION!#REF!</definedName>
    <definedName name="note">[62]TRANSACTION!#REF!</definedName>
    <definedName name="NOTES" localSheetId="1">#REF!</definedName>
    <definedName name="NOTES" localSheetId="6">#REF!</definedName>
    <definedName name="NOTES">#REF!</definedName>
    <definedName name="novjv" localSheetId="1">#REF!</definedName>
    <definedName name="novjv" localSheetId="6">#REF!</definedName>
    <definedName name="novjv">#REF!</definedName>
    <definedName name="NUMERICLABEL">[28]RangeName!$E$9</definedName>
    <definedName name="NumQtrs" localSheetId="1">#REF!</definedName>
    <definedName name="NumQtrs" localSheetId="6">#REF!</definedName>
    <definedName name="NumQtrs">#REF!</definedName>
    <definedName name="NYMEX2007" localSheetId="1">#REF!</definedName>
    <definedName name="NYMEX2007" localSheetId="6">#REF!</definedName>
    <definedName name="NYMEX2007">#REF!</definedName>
    <definedName name="NYMEX2008" localSheetId="1">#REF!</definedName>
    <definedName name="NYMEX2008" localSheetId="6">#REF!</definedName>
    <definedName name="NYMEX2008">#REF!</definedName>
    <definedName name="NYMEX2009" localSheetId="1">#REF!</definedName>
    <definedName name="NYMEX2009" localSheetId="6">#REF!</definedName>
    <definedName name="NYMEX2009">#REF!</definedName>
    <definedName name="NYMEX2010" localSheetId="1">#REF!</definedName>
    <definedName name="NYMEX2010" localSheetId="6">#REF!</definedName>
    <definedName name="NYMEX2010">#REF!</definedName>
    <definedName name="NYMEX2011" localSheetId="1">#REF!</definedName>
    <definedName name="NYMEX2011" localSheetId="6">#REF!</definedName>
    <definedName name="NYMEX2011">#REF!</definedName>
    <definedName name="offer">'[26]Sources &amp; Uses'!$D$7</definedName>
    <definedName name="OFFER_PRICE">[12]Transinputs!$U$7</definedName>
    <definedName name="offread" localSheetId="1">'[73]Total by Meter'!#REF!</definedName>
    <definedName name="offread" localSheetId="6">'[73]Total by Meter'!#REF!</definedName>
    <definedName name="offread">'[73]Total by Meter'!#REF!</definedName>
    <definedName name="oh_retail" localSheetId="1">'[74]SALES - OH'!#REF!</definedName>
    <definedName name="oh_retail" localSheetId="6">'[74]SALES - OH'!#REF!</definedName>
    <definedName name="oh_retail">'[74]SALES - OH'!#REF!</definedName>
    <definedName name="oh_summary" localSheetId="1">'[74]SALES - OH'!#REF!</definedName>
    <definedName name="oh_summary" localSheetId="6">'[74]SALES - OH'!#REF!</definedName>
    <definedName name="oh_summary">'[74]SALES - OH'!#REF!</definedName>
    <definedName name="oh_wp_abstract" localSheetId="1">#REF!</definedName>
    <definedName name="oh_wp_abstract" localSheetId="6">#REF!</definedName>
    <definedName name="oh_wp_abstract">#REF!</definedName>
    <definedName name="OLDGW" localSheetId="1">[12]Target!#REF!</definedName>
    <definedName name="OLDGW" localSheetId="6">[12]Target!#REF!</definedName>
    <definedName name="OLDGW">[12]Target!#REF!</definedName>
    <definedName name="onread" localSheetId="1">'[73]Total by Meter'!#REF!</definedName>
    <definedName name="onread" localSheetId="6">'[73]Total by Meter'!#REF!</definedName>
    <definedName name="onread">'[73]Total by Meter'!#REF!</definedName>
    <definedName name="opcase" localSheetId="1">#REF!</definedName>
    <definedName name="opcase" localSheetId="6">#REF!</definedName>
    <definedName name="opcase">#REF!</definedName>
    <definedName name="OPT_PROC" localSheetId="1">#REF!</definedName>
    <definedName name="OPT_PROC" localSheetId="6">#REF!</definedName>
    <definedName name="OPT_PROC">#REF!</definedName>
    <definedName name="optAllocated">#N/A</definedName>
    <definedName name="optCompPerConsec">#N/A</definedName>
    <definedName name="optCompPerMatch">#N/A</definedName>
    <definedName name="optCompSamePerLastMo">#N/A</definedName>
    <definedName name="optCompSamePerLastQtr">#N/A</definedName>
    <definedName name="optCompSamePerLastYr">#N/A</definedName>
    <definedName name="OPTexponents">"0 3 6"</definedName>
    <definedName name="Options" localSheetId="1">#REF!</definedName>
    <definedName name="Options" localSheetId="6">#REF!</definedName>
    <definedName name="Options">#REF!</definedName>
    <definedName name="optPosted">#N/A</definedName>
    <definedName name="optRangeMon">#N/A</definedName>
    <definedName name="optRangeQtr">#N/A</definedName>
    <definedName name="optRangeYr">#N/A</definedName>
    <definedName name="optSortByCode">#N/A</definedName>
    <definedName name="optSortByName">#N/A</definedName>
    <definedName name="optSprayed">#N/A</definedName>
    <definedName name="OPTvec">"0 0 4 6 0 0 0 2 2 0 0 8 0 1 19 30 1 1 1 1 1 0 1 0 0 1 0 0 0 2 1 0 100 300 0 0 0 0 16 0 0 0 0"</definedName>
    <definedName name="order" localSheetId="1">#REF!</definedName>
    <definedName name="order" localSheetId="6">#REF!</definedName>
    <definedName name="order">#REF!</definedName>
    <definedName name="OTA" localSheetId="1">#REF!</definedName>
    <definedName name="OTA" localSheetId="6">#REF!</definedName>
    <definedName name="OTA">#REF!</definedName>
    <definedName name="Other" localSheetId="1">#REF!</definedName>
    <definedName name="Other" localSheetId="6">#REF!</definedName>
    <definedName name="Other">#REF!</definedName>
    <definedName name="other_expense" localSheetId="1">[62]TRANSACTION!#REF!</definedName>
    <definedName name="other_expense" localSheetId="6">[62]TRANSACTION!#REF!</definedName>
    <definedName name="other_expense">[62]TRANSACTION!#REF!</definedName>
    <definedName name="OTHERTHANZONE6" localSheetId="1">#REF!</definedName>
    <definedName name="OTHERTHANZONE6" localSheetId="6">#REF!</definedName>
    <definedName name="OTHERTHANZONE6">#REF!</definedName>
    <definedName name="OUT_INT" localSheetId="1">#REF!</definedName>
    <definedName name="OUT_INT" localSheetId="6">#REF!</definedName>
    <definedName name="OUT_INT">#REF!</definedName>
    <definedName name="OUTPUTS" localSheetId="1">#REF!</definedName>
    <definedName name="OUTPUTS" localSheetId="6">#REF!</definedName>
    <definedName name="OUTPUTS">#REF!</definedName>
    <definedName name="ownership">[33]Model!$C$22</definedName>
    <definedName name="pa" localSheetId="1">#REF!</definedName>
    <definedName name="pa" localSheetId="6">#REF!</definedName>
    <definedName name="pa">#REF!</definedName>
    <definedName name="PAGE_5" localSheetId="1">#REF!</definedName>
    <definedName name="PAGE_5" localSheetId="6">#REF!</definedName>
    <definedName name="PAGE_5">#REF!</definedName>
    <definedName name="PAGE_6" localSheetId="1">#REF!</definedName>
    <definedName name="PAGE_6" localSheetId="6">#REF!</definedName>
    <definedName name="PAGE_6">#REF!</definedName>
    <definedName name="page1" localSheetId="1">#REF!</definedName>
    <definedName name="page1" localSheetId="6">#REF!</definedName>
    <definedName name="page1">#REF!</definedName>
    <definedName name="PAGE11" localSheetId="1">[75]Prepayments!#REF!</definedName>
    <definedName name="PAGE11" localSheetId="6">[75]Prepayments!#REF!</definedName>
    <definedName name="PAGE11">[75]Prepayments!#REF!</definedName>
    <definedName name="PAGE12" localSheetId="1">[75]Prepayments!#REF!</definedName>
    <definedName name="PAGE12" localSheetId="6">[75]Prepayments!#REF!</definedName>
    <definedName name="PAGE12">[75]Prepayments!#REF!</definedName>
    <definedName name="PAGE13" localSheetId="1">[75]Prepayments!#REF!</definedName>
    <definedName name="PAGE13" localSheetId="6">[75]Prepayments!#REF!</definedName>
    <definedName name="PAGE13">[75]Prepayments!#REF!</definedName>
    <definedName name="PAGE14" localSheetId="1">#REF!</definedName>
    <definedName name="PAGE14" localSheetId="6">#REF!</definedName>
    <definedName name="PAGE14">#REF!</definedName>
    <definedName name="PAGE15" localSheetId="1">[75]RateBase!#REF!</definedName>
    <definedName name="PAGE15" localSheetId="6">[75]RateBase!#REF!</definedName>
    <definedName name="PAGE15">[75]RateBase!#REF!</definedName>
    <definedName name="page2" localSheetId="1">#REF!</definedName>
    <definedName name="page2" localSheetId="6">#REF!</definedName>
    <definedName name="page2">#REF!</definedName>
    <definedName name="Page3" localSheetId="1">#REF!</definedName>
    <definedName name="Page3" localSheetId="6">#REF!</definedName>
    <definedName name="Page3">#REF!</definedName>
    <definedName name="PAGE4">[12]Calcs:tainted!$B$57:$L$73</definedName>
    <definedName name="PATHNAME" localSheetId="1">#REF!</definedName>
    <definedName name="PATHNAME" localSheetId="6">#REF!</definedName>
    <definedName name="PATHNAME">#REF!</definedName>
    <definedName name="payment" localSheetId="1">[28]Controls!#REF!</definedName>
    <definedName name="payment" localSheetId="6">[28]Controls!#REF!</definedName>
    <definedName name="payment">[28]Controls!#REF!</definedName>
    <definedName name="PcJanJul" localSheetId="1">#REF!</definedName>
    <definedName name="PcJanJul" localSheetId="6">#REF!</definedName>
    <definedName name="PcJanJul">#REF!</definedName>
    <definedName name="PD" localSheetId="1">[46]Schedules!#REF!</definedName>
    <definedName name="PD" localSheetId="6">[46]Schedules!#REF!</definedName>
    <definedName name="PD">[46]Schedules!#REF!</definedName>
    <definedName name="pdate">[38]DCEInputs!$I$6</definedName>
    <definedName name="Penn" localSheetId="1">#REF!</definedName>
    <definedName name="Penn" localSheetId="6">#REF!</definedName>
    <definedName name="Penn">#REF!</definedName>
    <definedName name="Penn1" localSheetId="1">#REF!</definedName>
    <definedName name="Penn1" localSheetId="6">#REF!</definedName>
    <definedName name="Penn1">#REF!</definedName>
    <definedName name="PEOPLES" localSheetId="1">'[19]END BALANCES'!#REF!</definedName>
    <definedName name="PEOPLES" localSheetId="6">'[19]END BALANCES'!#REF!</definedName>
    <definedName name="PEOPLES">'[19]END BALANCES'!#REF!</definedName>
    <definedName name="PERF" localSheetId="1">#REF!</definedName>
    <definedName name="PERF" localSheetId="6">#REF!</definedName>
    <definedName name="PERF">#REF!</definedName>
    <definedName name="PERFORMANCE" localSheetId="1">#REF!</definedName>
    <definedName name="PERFORMANCE" localSheetId="6">#REF!</definedName>
    <definedName name="PERFORMANCE">#REF!</definedName>
    <definedName name="pfbal" localSheetId="1">[13]Rolex!#REF!</definedName>
    <definedName name="pfbal" localSheetId="6">[13]Rolex!#REF!</definedName>
    <definedName name="pfbal">[13]Rolex!#REF!</definedName>
    <definedName name="PFFINGRAPH" localSheetId="1">#REF!</definedName>
    <definedName name="PFFINGRAPH" localSheetId="6">#REF!</definedName>
    <definedName name="PFFINGRAPH">#REF!</definedName>
    <definedName name="PIKK">'[76]Trans Assump'!$U$18</definedName>
    <definedName name="PIPE" localSheetId="1">'[19]END BALANCES'!#REF!</definedName>
    <definedName name="PIPE" localSheetId="6">'[19]END BALANCES'!#REF!</definedName>
    <definedName name="PIPE">'[19]END BALANCES'!#REF!</definedName>
    <definedName name="PIPELINE_INPUT">'[77]FPL Interconnect Actual'!$E$7:$P$53</definedName>
    <definedName name="pjname">{"Client Name or Project Name"}</definedName>
    <definedName name="Plan">[14]Plan!$C$6:$N$111</definedName>
    <definedName name="Plan_Hedge">[17]PlanHedge!$C$4:$N$29</definedName>
    <definedName name="Plan2003">[1]PLAN!$I$9:$U$132</definedName>
    <definedName name="Plan2008">'[2]2008 Plan'!$I$9:$U$134</definedName>
    <definedName name="PlanQtr03">[1]PLAN!$AN$9:$AQ$132</definedName>
    <definedName name="PlanQtr08">'[2]2008 Plan'!$AK$9:$AN$134</definedName>
    <definedName name="PLANT" localSheetId="1">#REF!</definedName>
    <definedName name="PLANT" localSheetId="6">#REF!</definedName>
    <definedName name="PLANT">#REF!</definedName>
    <definedName name="PLANT_BAL" localSheetId="1">#REF!</definedName>
    <definedName name="PLANT_BAL" localSheetId="6">#REF!</definedName>
    <definedName name="PLANT_BAL">#REF!</definedName>
    <definedName name="PLANT_BAL2" localSheetId="1">#REF!</definedName>
    <definedName name="PLANT_BAL2" localSheetId="6">#REF!</definedName>
    <definedName name="PLANT_BAL2">#REF!</definedName>
    <definedName name="plantbal">'[15]Plant Balance'!$1:$1048576</definedName>
    <definedName name="Planvs2000Plan" localSheetId="1">#REF!</definedName>
    <definedName name="Planvs2000Plan" localSheetId="6">#REF!</definedName>
    <definedName name="Planvs2000Plan">#REF!</definedName>
    <definedName name="PlanvsForecast" localSheetId="1">#REF!</definedName>
    <definedName name="PlanvsForecast" localSheetId="6">#REF!</definedName>
    <definedName name="PlanvsForecast">#REF!</definedName>
    <definedName name="PlanYTD03">[1]PLAN!$X$9:$AJ$132</definedName>
    <definedName name="PlanYTD08">'[2]2008 Plan'!$W$9:$AI$134</definedName>
    <definedName name="PMT" localSheetId="1">#REF!</definedName>
    <definedName name="PMT" localSheetId="6">#REF!</definedName>
    <definedName name="PMT">#REF!</definedName>
    <definedName name="PNAME" localSheetId="1">[12]Summary!#REF!</definedName>
    <definedName name="PNAME" localSheetId="6">[12]Summary!#REF!</definedName>
    <definedName name="PNAME">[12]Summary!#REF!</definedName>
    <definedName name="Portage" localSheetId="1">#REF!</definedName>
    <definedName name="Portage" localSheetId="6">#REF!</definedName>
    <definedName name="Portage">#REF!</definedName>
    <definedName name="Portage1" localSheetId="1">#REF!</definedName>
    <definedName name="Portage1" localSheetId="6">#REF!</definedName>
    <definedName name="Portage1">#REF!</definedName>
    <definedName name="POWER" localSheetId="1">'[19]END BALANCES'!#REF!</definedName>
    <definedName name="POWER" localSheetId="6">'[19]END BALANCES'!#REF!</definedName>
    <definedName name="POWER">'[19]END BALANCES'!#REF!</definedName>
    <definedName name="PowerSystems" localSheetId="1">#REF!</definedName>
    <definedName name="PowerSystems" localSheetId="6">#REF!</definedName>
    <definedName name="PowerSystems">#REF!</definedName>
    <definedName name="PP" localSheetId="1">#REF!</definedName>
    <definedName name="PP" localSheetId="6">#REF!</definedName>
    <definedName name="PP">#REF!</definedName>
    <definedName name="pprice">[29]Triggers!$E$13</definedName>
    <definedName name="pprice2" localSheetId="1">'[13]Deal Summary'!#REF!</definedName>
    <definedName name="pprice2" localSheetId="6">'[13]Deal Summary'!#REF!</definedName>
    <definedName name="pprice2">'[13]Deal Summary'!#REF!</definedName>
    <definedName name="PR_2006VS2005" localSheetId="1">#REF!</definedName>
    <definedName name="PR_2006VS2005" localSheetId="6">#REF!</definedName>
    <definedName name="PR_2006VS2005">#REF!</definedName>
    <definedName name="PR_CUR_QTR" localSheetId="1">#REF!</definedName>
    <definedName name="PR_CUR_QTR" localSheetId="6">#REF!</definedName>
    <definedName name="PR_CUR_QTR">#REF!</definedName>
    <definedName name="PR_YTD" localSheetId="1">#REF!</definedName>
    <definedName name="PR_YTD" localSheetId="6">#REF!</definedName>
    <definedName name="PR_YTD">#REF!</definedName>
    <definedName name="Preferred_Stock">[6]Inputs!$B$7</definedName>
    <definedName name="premium">[12]Transinputs!$U$13</definedName>
    <definedName name="Price_For_Chip" localSheetId="1">#REF!</definedName>
    <definedName name="Price_For_Chip" localSheetId="6">#REF!</definedName>
    <definedName name="Price_For_Chip">#REF!</definedName>
    <definedName name="Price_Scenario" localSheetId="1">#REF!</definedName>
    <definedName name="Price_Scenario" localSheetId="6">#REF!</definedName>
    <definedName name="Price_Scenario">#REF!</definedName>
    <definedName name="PRICE_SENSE" localSheetId="1">#REF!</definedName>
    <definedName name="PRICE_SENSE" localSheetId="6">#REF!</definedName>
    <definedName name="PRICE_SENSE">#REF!</definedName>
    <definedName name="PRICE_SENSE2" localSheetId="1">#REF!</definedName>
    <definedName name="PRICE_SENSE2" localSheetId="6">#REF!</definedName>
    <definedName name="PRICE_SENSE2">#REF!</definedName>
    <definedName name="pricecase">[31]Buildup!$Z$374</definedName>
    <definedName name="PRINT" localSheetId="1">#REF!</definedName>
    <definedName name="PRINT" localSheetId="6">#REF!</definedName>
    <definedName name="PRINT">#REF!</definedName>
    <definedName name="_xlnm.Print_Area" localSheetId="6">'G2-19g-m Pay_ExpCap'!$A$1:$I$61</definedName>
    <definedName name="_xlnm.Print_Area">#REF!</definedName>
    <definedName name="Print_Area_MI" localSheetId="1">#REF!</definedName>
    <definedName name="Print_Area_MI" localSheetId="6">#REF!</definedName>
    <definedName name="Print_Area_MI">#REF!</definedName>
    <definedName name="PRINT_EXPLANATI" localSheetId="1">#REF!</definedName>
    <definedName name="PRINT_EXPLANATI" localSheetId="6">#REF!</definedName>
    <definedName name="PRINT_EXPLANATI">#REF!</definedName>
    <definedName name="Print_HardRock" localSheetId="1">[44]!Print_HardRock</definedName>
    <definedName name="Print_HardRock" localSheetId="6">[44]!Print_HardRock</definedName>
    <definedName name="Print_HardRock">[44]!Print_HardRock</definedName>
    <definedName name="PRINT_MENU" localSheetId="1">#REF!</definedName>
    <definedName name="PRINT_MENU" localSheetId="6">#REF!</definedName>
    <definedName name="PRINT_MENU">#REF!</definedName>
    <definedName name="_xlnm.Print_Titles" localSheetId="0">'C.Reg'!$1:$3</definedName>
    <definedName name="_xlnm.Print_Titles" localSheetId="1">D.OT!$1:$3</definedName>
    <definedName name="_xlnm.Print_Titles" localSheetId="6">#REF!</definedName>
    <definedName name="_xlnm.Print_Titles">#REF!</definedName>
    <definedName name="Print_Titles_MI" localSheetId="1">#REF!</definedName>
    <definedName name="Print_Titles_MI" localSheetId="6">#REF!</definedName>
    <definedName name="Print_Titles_MI">#REF!</definedName>
    <definedName name="Print_Valmax" localSheetId="1">[78]!Print_Valmax</definedName>
    <definedName name="Print_Valmax" localSheetId="6">[78]!Print_Valmax</definedName>
    <definedName name="Print_Valmax">[78]!Print_Valmax</definedName>
    <definedName name="PRINTADJ" localSheetId="1">#REF!</definedName>
    <definedName name="PRINTADJ" localSheetId="6">#REF!</definedName>
    <definedName name="PRINTADJ">#REF!</definedName>
    <definedName name="PRINTALL" localSheetId="1">#REF!</definedName>
    <definedName name="PRINTALL" localSheetId="6">#REF!</definedName>
    <definedName name="PRINTALL">#REF!</definedName>
    <definedName name="PRINTDLG" localSheetId="1">#REF!</definedName>
    <definedName name="PRINTDLG" localSheetId="6">#REF!</definedName>
    <definedName name="PRINTDLG">#REF!</definedName>
    <definedName name="PRINTFILE" localSheetId="1">#REF!</definedName>
    <definedName name="PRINTFILE" localSheetId="6">#REF!</definedName>
    <definedName name="PRINTFILE">#REF!</definedName>
    <definedName name="PrintManagerQuery" localSheetId="1">#REF!</definedName>
    <definedName name="PrintManagerQuery" localSheetId="6">#REF!</definedName>
    <definedName name="PrintManagerQuery">#REF!</definedName>
    <definedName name="PrintSelectedSheetsMacroButton" localSheetId="1">#REF!</definedName>
    <definedName name="PrintSelectedSheetsMacroButton" localSheetId="6">#REF!</definedName>
    <definedName name="PrintSelectedSheetsMacroButton">#REF!</definedName>
    <definedName name="PRMO" localSheetId="1">#REF!</definedName>
    <definedName name="PRMO" localSheetId="6">#REF!</definedName>
    <definedName name="PRMO">#REF!</definedName>
    <definedName name="pro">#N/A</definedName>
    <definedName name="PROCEEDS" localSheetId="1">#REF!</definedName>
    <definedName name="PROCEEDS" localSheetId="6">#REF!</definedName>
    <definedName name="PROCEEDS">#REF!</definedName>
    <definedName name="PROD_1" localSheetId="1">#REF!</definedName>
    <definedName name="PROD_1" localSheetId="6">#REF!</definedName>
    <definedName name="PROD_1">#REF!</definedName>
    <definedName name="Prodmo." localSheetId="1">'[73]Total by Meter'!#REF!</definedName>
    <definedName name="Prodmo." localSheetId="6">'[73]Total by Meter'!#REF!</definedName>
    <definedName name="Prodmo.">'[73]Total by Meter'!#REF!</definedName>
    <definedName name="PRODUCTION" localSheetId="1">#REF!</definedName>
    <definedName name="PRODUCTION" localSheetId="6">#REF!</definedName>
    <definedName name="PRODUCTION">#REF!</definedName>
    <definedName name="PROJ1" localSheetId="1">#REF!</definedName>
    <definedName name="PROJ1" localSheetId="6">#REF!</definedName>
    <definedName name="PROJ1">#REF!</definedName>
    <definedName name="PROJ2" localSheetId="1">#REF!</definedName>
    <definedName name="PROJ2" localSheetId="6">#REF!</definedName>
    <definedName name="PROJ2">#REF!</definedName>
    <definedName name="PROJCURV" localSheetId="1">#REF!</definedName>
    <definedName name="PROJCURV" localSheetId="6">#REF!</definedName>
    <definedName name="PROJCURV">#REF!</definedName>
    <definedName name="project">[26]Inputs!$D$5</definedName>
    <definedName name="Project_Name">[6]Inputs!$E$1</definedName>
    <definedName name="ProjectName">{"Client Name or Project Name"}</definedName>
    <definedName name="PROJGRAPH" localSheetId="1">#REF!</definedName>
    <definedName name="PROJGRAPH" localSheetId="6">#REF!</definedName>
    <definedName name="PROJGRAPH">#REF!</definedName>
    <definedName name="PROJNAME">'[79]Transaction Inputs'!$E$15</definedName>
    <definedName name="PRYTD" localSheetId="1">#REF!</definedName>
    <definedName name="PRYTD" localSheetId="6">#REF!</definedName>
    <definedName name="PRYTD">#REF!</definedName>
    <definedName name="Public" localSheetId="1">#REF!</definedName>
    <definedName name="Public" localSheetId="6">#REF!</definedName>
    <definedName name="Public">#REF!</definedName>
    <definedName name="pur">[41]Snow_recap!$R$9</definedName>
    <definedName name="PurPrice" localSheetId="1">#REF!</definedName>
    <definedName name="PurPrice" localSheetId="6">#REF!</definedName>
    <definedName name="PurPrice">#REF!</definedName>
    <definedName name="PXDATE">[80]Prices!$A$5:$A$36</definedName>
    <definedName name="PXLOCATION">[80]Prices!$A$5:$G$5</definedName>
    <definedName name="PXVALUE">[80]Prices!$A$5:$G$36</definedName>
    <definedName name="qbm_1st_mo" localSheetId="1">#REF!</definedName>
    <definedName name="qbm_1st_mo" localSheetId="6">#REF!</definedName>
    <definedName name="qbm_1st_mo">#REF!</definedName>
    <definedName name="qbm_2nd_mo" localSheetId="1">#REF!</definedName>
    <definedName name="qbm_2nd_mo" localSheetId="6">#REF!</definedName>
    <definedName name="qbm_2nd_mo">#REF!</definedName>
    <definedName name="qbm_2nd_mo_qtd" localSheetId="1">#REF!</definedName>
    <definedName name="qbm_2nd_mo_qtd" localSheetId="6">#REF!</definedName>
    <definedName name="qbm_2nd_mo_qtd">#REF!</definedName>
    <definedName name="qbm_3rd_mo" localSheetId="1">#REF!</definedName>
    <definedName name="qbm_3rd_mo" localSheetId="6">#REF!</definedName>
    <definedName name="qbm_3rd_mo">#REF!</definedName>
    <definedName name="qbm_3rd_mo_qtd" localSheetId="1">#REF!</definedName>
    <definedName name="qbm_3rd_mo_qtd" localSheetId="6">#REF!</definedName>
    <definedName name="qbm_3rd_mo_qtd">#REF!</definedName>
    <definedName name="QDATE" localSheetId="1">#REF!</definedName>
    <definedName name="QDATE" localSheetId="6">#REF!</definedName>
    <definedName name="QDATE">#REF!</definedName>
    <definedName name="QSEFWE" hidden="1">{#N/A,#N/A,FALSE,"Production  - Total";#N/A,#N/A,FALSE,"Production  - Gulf";#N/A,#N/A,FALSE,"High lights - Gulf";#N/A,#N/A,FALSE,"Production - East";#N/A,#N/A,FALSE,"High lights - East"}</definedName>
    <definedName name="QTR" localSheetId="1">[12]Acquiror!#REF!</definedName>
    <definedName name="QTR" localSheetId="6">[12]Acquiror!#REF!</definedName>
    <definedName name="QTR">[12]Acquiror!#REF!</definedName>
    <definedName name="QTR_ACTUAL" localSheetId="1">#REF!</definedName>
    <definedName name="QTR_ACTUAL" localSheetId="6">#REF!</definedName>
    <definedName name="QTR_ACTUAL">#REF!</definedName>
    <definedName name="QTR_FCST" localSheetId="1">#REF!</definedName>
    <definedName name="QTR_FCST" localSheetId="6">#REF!</definedName>
    <definedName name="QTR_FCST">#REF!</definedName>
    <definedName name="QTR_PLAN">[81]PLAN!$AO$10:$AR$109</definedName>
    <definedName name="qtrvsprqtr" localSheetId="1">#REF!</definedName>
    <definedName name="qtrvsprqtr" localSheetId="6">#REF!</definedName>
    <definedName name="qtrvsprqtr">#REF!</definedName>
    <definedName name="R_TableTotals" localSheetId="1">'[82]MA Comps'!#REF!</definedName>
    <definedName name="R_TableTotals" localSheetId="6">'[82]MA Comps'!#REF!</definedName>
    <definedName name="R_TableTotals">'[82]MA Comps'!#REF!</definedName>
    <definedName name="range" localSheetId="1">#REF!</definedName>
    <definedName name="range" localSheetId="6">#REF!</definedName>
    <definedName name="range">#REF!</definedName>
    <definedName name="RAS" localSheetId="1" hidden="1">[83]FxdChg!#REF!</definedName>
    <definedName name="RAS" localSheetId="6" hidden="1">[83]FxdChg!#REF!</definedName>
    <definedName name="RAS" hidden="1">[83]FxdChg!#REF!</definedName>
    <definedName name="RatAnal" localSheetId="1">#REF!</definedName>
    <definedName name="RatAnal" localSheetId="6">#REF!</definedName>
    <definedName name="RatAnal">#REF!</definedName>
    <definedName name="RATE" localSheetId="1">#REF!</definedName>
    <definedName name="RATE" localSheetId="6">#REF!</definedName>
    <definedName name="RATE">#REF!</definedName>
    <definedName name="RATEBASE" localSheetId="1">#REF!</definedName>
    <definedName name="RATEBASE" localSheetId="6">#REF!</definedName>
    <definedName name="RATEBASE">#REF!</definedName>
    <definedName name="RatInst" localSheetId="1">'[84]EQT Pipe'!#REF!</definedName>
    <definedName name="RatInst" localSheetId="6">'[84]EQT Pipe'!#REF!</definedName>
    <definedName name="RatInst">'[84]EQT Pipe'!#REF!</definedName>
    <definedName name="raw" localSheetId="1">[62]TRANSACTION!#REF!</definedName>
    <definedName name="raw" localSheetId="6">[62]TRANSACTION!#REF!</definedName>
    <definedName name="raw">[62]TRANSACTION!#REF!</definedName>
    <definedName name="real_average" localSheetId="1">#REF!</definedName>
    <definedName name="real_average" localSheetId="6">#REF!</definedName>
    <definedName name="real_average">#REF!</definedName>
    <definedName name="real_ye" localSheetId="1">#REF!</definedName>
    <definedName name="real_ye" localSheetId="6">#REF!</definedName>
    <definedName name="real_ye">#REF!</definedName>
    <definedName name="Recap_paste_1" localSheetId="1">#REF!</definedName>
    <definedName name="Recap_paste_1" localSheetId="6">#REF!</definedName>
    <definedName name="Recap_paste_1">#REF!</definedName>
    <definedName name="Recap_paste_2" localSheetId="1">#REF!</definedName>
    <definedName name="Recap_paste_2" localSheetId="6">#REF!</definedName>
    <definedName name="Recap_paste_2">#REF!</definedName>
    <definedName name="Recap_paste_3" localSheetId="1">#REF!</definedName>
    <definedName name="Recap_paste_3" localSheetId="6">#REF!</definedName>
    <definedName name="Recap_paste_3">#REF!</definedName>
    <definedName name="Recap_template" localSheetId="1">#REF!</definedName>
    <definedName name="Recap_template" localSheetId="6">#REF!</definedName>
    <definedName name="Recap_template">#REF!</definedName>
    <definedName name="red" hidden="1">{#N/A,#N/A,FALSE,"Production  - Total";#N/A,#N/A,FALSE,"Production  - Gulf";#N/A,#N/A,FALSE,"Production - East";#N/A,#N/A,FALSE,"Production  - Other";#N/A,#N/A,FALSE,"Reconciliation - Total";#N/A,#N/A,FALSE,"Reconciliation - Gulf";#N/A,#N/A,FALSE,"Reconciliation - East";#N/A,#N/A,FALSE,"Reconciliation - Other"}</definedName>
    <definedName name="REG_ASSET" localSheetId="1">#REF!</definedName>
    <definedName name="REG_ASSET" localSheetId="6">#REF!</definedName>
    <definedName name="REG_ASSET">#REF!</definedName>
    <definedName name="relever">[28]Controls!$E$8</definedName>
    <definedName name="relevered_beta" localSheetId="1">'[36]DCF Model'!#REF!</definedName>
    <definedName name="relevered_beta" localSheetId="6">'[36]DCF Model'!#REF!</definedName>
    <definedName name="relevered_beta">'[36]DCF Model'!#REF!</definedName>
    <definedName name="RELIEF" localSheetId="1">#REF!</definedName>
    <definedName name="RELIEF" localSheetId="6">#REF!</definedName>
    <definedName name="RELIEF">#REF!</definedName>
    <definedName name="residmult" localSheetId="1">[60]Model!#REF!</definedName>
    <definedName name="residmult" localSheetId="6">[60]Model!#REF!</definedName>
    <definedName name="residmult">[60]Model!#REF!</definedName>
    <definedName name="RET" localSheetId="1">#REF!</definedName>
    <definedName name="RET" localSheetId="6">#REF!</definedName>
    <definedName name="RET">#REF!</definedName>
    <definedName name="RET_BY_DIST" localSheetId="1">#REF!</definedName>
    <definedName name="RET_BY_DIST" localSheetId="6">#REF!</definedName>
    <definedName name="RET_BY_DIST">#REF!</definedName>
    <definedName name="rhtcase" localSheetId="1">#REF!</definedName>
    <definedName name="rhtcase" localSheetId="6">#REF!</definedName>
    <definedName name="rhtcase">#REF!</definedName>
    <definedName name="rhtoffer" localSheetId="1">#REF!</definedName>
    <definedName name="rhtoffer" localSheetId="6">#REF!</definedName>
    <definedName name="rhtoffer">#REF!</definedName>
    <definedName name="rhtprice">[85]Overview!$D$8</definedName>
    <definedName name="risk_free_rate" localSheetId="1">#REF!</definedName>
    <definedName name="risk_free_rate" localSheetId="6">#REF!</definedName>
    <definedName name="risk_free_rate">#REF!</definedName>
    <definedName name="risk_premium" localSheetId="1">#REF!</definedName>
    <definedName name="risk_premium" localSheetId="6">#REF!</definedName>
    <definedName name="risk_premium">#REF!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ETAX" localSheetId="1">#REF!</definedName>
    <definedName name="ROETAX" localSheetId="6">#REF!</definedName>
    <definedName name="ROETAX">#REF!</definedName>
    <definedName name="ROR" localSheetId="1">#REF!</definedName>
    <definedName name="ROR" localSheetId="6">#REF!</definedName>
    <definedName name="ROR">#REF!</definedName>
    <definedName name="RORSCHED" localSheetId="1">#REF!</definedName>
    <definedName name="RORSCHED" localSheetId="6">#REF!</definedName>
    <definedName name="RORSCHED">#REF!</definedName>
    <definedName name="ROUNDED" localSheetId="1">#REF!</definedName>
    <definedName name="ROUNDED" localSheetId="6">#REF!</definedName>
    <definedName name="ROUNDED">#REF!</definedName>
    <definedName name="royalty" localSheetId="1">[28]Controls!#REF!</definedName>
    <definedName name="royalty" localSheetId="6">[28]Controls!#REF!</definedName>
    <definedName name="royalty">[28]Controls!#REF!</definedName>
    <definedName name="RUN" localSheetId="1">'[30]DCF Inputs'!#REF!</definedName>
    <definedName name="RUN" localSheetId="6">'[30]DCF Inputs'!#REF!</definedName>
    <definedName name="RUN">'[30]DCF Inputs'!#REF!</definedName>
    <definedName name="RUNTIME" localSheetId="1">#REF!</definedName>
    <definedName name="RUNTIME" localSheetId="6">#REF!</definedName>
    <definedName name="RUNTIME">#REF!</definedName>
    <definedName name="s" localSheetId="1">Word</definedName>
    <definedName name="s" localSheetId="6">Word</definedName>
    <definedName name="s">Word</definedName>
    <definedName name="SALE" localSheetId="1">[28]Fin_Assumptions!#REF!</definedName>
    <definedName name="SALE" localSheetId="6">[28]Fin_Assumptions!#REF!</definedName>
    <definedName name="SALE">[28]Fin_Assumptions!#REF!</definedName>
    <definedName name="SALES_1" localSheetId="1">#REF!</definedName>
    <definedName name="SALES_1" localSheetId="6">#REF!</definedName>
    <definedName name="SALES_1">#REF!</definedName>
    <definedName name="SANCUST" localSheetId="1">#REF!</definedName>
    <definedName name="SANCUST" localSheetId="6">#REF!</definedName>
    <definedName name="SANCUST">#REF!</definedName>
    <definedName name="SANINC" localSheetId="1">#REF!</definedName>
    <definedName name="SANINC" localSheetId="6">#REF!</definedName>
    <definedName name="SANINC">#REF!</definedName>
    <definedName name="SANUNIT" localSheetId="1">#REF!</definedName>
    <definedName name="SANUNIT" localSheetId="6">#REF!</definedName>
    <definedName name="SANUNIT">#REF!</definedName>
    <definedName name="scenario" localSheetId="1">'[13]Deal Summary'!#REF!</definedName>
    <definedName name="scenario" localSheetId="6">'[13]Deal Summary'!#REF!</definedName>
    <definedName name="scenario">'[13]Deal Summary'!#REF!</definedName>
    <definedName name="SCH5GAS" localSheetId="1">#REF!</definedName>
    <definedName name="SCH5GAS" localSheetId="6">#REF!</definedName>
    <definedName name="SCH5GAS">#REF!</definedName>
    <definedName name="SCHA2" localSheetId="1">#REF!</definedName>
    <definedName name="SCHA2" localSheetId="6">#REF!</definedName>
    <definedName name="SCHA2">#REF!</definedName>
    <definedName name="SCHA4RC" localSheetId="1">#REF!</definedName>
    <definedName name="SCHA4RC" localSheetId="6">#REF!</definedName>
    <definedName name="SCHA4RC">#REF!</definedName>
    <definedName name="SCHA6RC" localSheetId="1">#REF!</definedName>
    <definedName name="SCHA6RC" localSheetId="6">#REF!</definedName>
    <definedName name="SCHA6RC">#REF!</definedName>
    <definedName name="SCHB12PAGE1" localSheetId="1">#REF!</definedName>
    <definedName name="SCHB12PAGE1" localSheetId="6">#REF!</definedName>
    <definedName name="SCHB12PAGE1">#REF!</definedName>
    <definedName name="SCHB12PAGE2" localSheetId="1">#REF!</definedName>
    <definedName name="SCHB12PAGE2" localSheetId="6">#REF!</definedName>
    <definedName name="SCHB12PAGE2">#REF!</definedName>
    <definedName name="SCHB5P1" localSheetId="1">#REF!</definedName>
    <definedName name="SCHB5P1" localSheetId="6">#REF!</definedName>
    <definedName name="SCHB5P1">#REF!</definedName>
    <definedName name="SCHB5P2" localSheetId="1">#REF!</definedName>
    <definedName name="SCHB5P2" localSheetId="6">#REF!</definedName>
    <definedName name="SCHB5P2">#REF!</definedName>
    <definedName name="SCHB5P3" localSheetId="1">#REF!</definedName>
    <definedName name="SCHB5P3" localSheetId="6">#REF!</definedName>
    <definedName name="SCHB5P3">#REF!</definedName>
    <definedName name="SCHB7P1" localSheetId="1">#REF!</definedName>
    <definedName name="SCHB7P1" localSheetId="6">#REF!</definedName>
    <definedName name="SCHB7P1">#REF!</definedName>
    <definedName name="SCHB7P2" localSheetId="1">#REF!</definedName>
    <definedName name="SCHB7P2" localSheetId="6">#REF!</definedName>
    <definedName name="SCHB7P2">#REF!</definedName>
    <definedName name="SCHC19PG1" localSheetId="1">#REF!</definedName>
    <definedName name="SCHC19PG1" localSheetId="6">#REF!</definedName>
    <definedName name="SCHC19PG1">#REF!</definedName>
    <definedName name="SCHC19PG2" localSheetId="1">#REF!</definedName>
    <definedName name="SCHC19PG2" localSheetId="6">#REF!</definedName>
    <definedName name="SCHC19PG2">#REF!</definedName>
    <definedName name="SCHC22P1" localSheetId="1">#REF!</definedName>
    <definedName name="SCHC22P1" localSheetId="6">#REF!</definedName>
    <definedName name="SCHC22P1">#REF!</definedName>
    <definedName name="SCHC22P2" localSheetId="1">#REF!</definedName>
    <definedName name="SCHC22P2" localSheetId="6">#REF!</definedName>
    <definedName name="SCHC22P2">#REF!</definedName>
    <definedName name="SCHC24P1" localSheetId="1">#REF!</definedName>
    <definedName name="SCHC24P1" localSheetId="6">#REF!</definedName>
    <definedName name="SCHC24P1">#REF!</definedName>
    <definedName name="SCHC24P2" localSheetId="1">#REF!</definedName>
    <definedName name="SCHC24P2" localSheetId="6">#REF!</definedName>
    <definedName name="SCHC24P2">#REF!</definedName>
    <definedName name="SCHE3P1" localSheetId="1">#REF!</definedName>
    <definedName name="SCHE3P1" localSheetId="6">#REF!</definedName>
    <definedName name="SCHE3P1">#REF!</definedName>
    <definedName name="SCHE3P2" localSheetId="1">#REF!</definedName>
    <definedName name="SCHE3P2" localSheetId="6">#REF!</definedName>
    <definedName name="SCHE3P2">#REF!</definedName>
    <definedName name="SCHE3P3" localSheetId="1">#REF!</definedName>
    <definedName name="SCHE3P3" localSheetId="6">#REF!</definedName>
    <definedName name="SCHE3P3">#REF!</definedName>
    <definedName name="SCHE3P4" localSheetId="1">#REF!</definedName>
    <definedName name="SCHE3P4" localSheetId="6">#REF!</definedName>
    <definedName name="SCHE3P4">#REF!</definedName>
    <definedName name="SCHE6P1" localSheetId="1">#REF!</definedName>
    <definedName name="SCHE6P1" localSheetId="6">#REF!</definedName>
    <definedName name="SCHE6P1">#REF!</definedName>
    <definedName name="SCHE6P2" localSheetId="1">#REF!</definedName>
    <definedName name="SCHE6P2" localSheetId="6">#REF!</definedName>
    <definedName name="SCHE6P2">#REF!</definedName>
    <definedName name="SCHE6P3" localSheetId="1">#REF!</definedName>
    <definedName name="SCHE6P3" localSheetId="6">#REF!</definedName>
    <definedName name="SCHE6P3">#REF!</definedName>
    <definedName name="SCHE6P4" localSheetId="1">#REF!</definedName>
    <definedName name="SCHE6P4" localSheetId="6">#REF!</definedName>
    <definedName name="SCHE6P4">#REF!</definedName>
    <definedName name="sdfsdf" localSheetId="1">#REF!</definedName>
    <definedName name="sdfsdf" localSheetId="6">#REF!</definedName>
    <definedName name="sdfsdf">#REF!</definedName>
    <definedName name="sdfsdfsd" localSheetId="1">#REF!</definedName>
    <definedName name="sdfsdfsd" localSheetId="6">#REF!</definedName>
    <definedName name="sdfsdfsd">#REF!</definedName>
    <definedName name="secondary1">[33]Model!$D$56</definedName>
    <definedName name="secondary2">[33]Model!$D$59</definedName>
    <definedName name="secondary3">[33]Model!$D$62</definedName>
    <definedName name="secondarydiscount">[33]Model!$D$50</definedName>
    <definedName name="secondarymultiple">[33]Model!$D$51</definedName>
    <definedName name="secondarytiming">[33]Model!$D$45</definedName>
    <definedName name="Section_29_Tax_Credit_Gas" localSheetId="1">#REF!</definedName>
    <definedName name="Section_29_Tax_Credit_Gas" localSheetId="6">#REF!</definedName>
    <definedName name="Section_29_Tax_Credit_Gas">#REF!</definedName>
    <definedName name="SectionTotalRow">1</definedName>
    <definedName name="seller_note_sweep" localSheetId="1">[62]TRANSACTION!#REF!</definedName>
    <definedName name="seller_note_sweep" localSheetId="6">[62]TRANSACTION!#REF!</definedName>
    <definedName name="seller_note_sweep">[62]TRANSACTION!#REF!</definedName>
    <definedName name="sellerfinancerate">[33]Model!$I$8</definedName>
    <definedName name="Seneca" localSheetId="1">#REF!</definedName>
    <definedName name="Seneca" localSheetId="6">#REF!</definedName>
    <definedName name="Seneca">#REF!</definedName>
    <definedName name="seniorcoupon" localSheetId="1">#REF!</definedName>
    <definedName name="seniorcoupon" localSheetId="6">#REF!</definedName>
    <definedName name="seniorcoupon">#REF!</definedName>
    <definedName name="SENSEPOOL">[12]Calcs:Summary!$M$34:$AI$122</definedName>
    <definedName name="SENSITIVE" localSheetId="1">#REF!</definedName>
    <definedName name="SENSITIVE" localSheetId="6">#REF!</definedName>
    <definedName name="SENSITIVE">#REF!</definedName>
    <definedName name="Sensitivity" localSheetId="1">#REF!</definedName>
    <definedName name="Sensitivity" localSheetId="6">#REF!</definedName>
    <definedName name="Sensitivity">#REF!</definedName>
    <definedName name="servdebt" localSheetId="1">[13]Earnings!#REF!</definedName>
    <definedName name="servdebt" localSheetId="6">[13]Earnings!#REF!</definedName>
    <definedName name="servdebt">[13]Earnings!#REF!</definedName>
    <definedName name="set_price" localSheetId="1">'[13]Deal Summary'!#REF!</definedName>
    <definedName name="set_price" localSheetId="6">'[13]Deal Summary'!#REF!</definedName>
    <definedName name="set_price">'[13]Deal Summary'!#REF!</definedName>
    <definedName name="shares">[86]DCEInputs!$M$13</definedName>
    <definedName name="Shares_Outstanding">[6]Inputs!$B$5</definedName>
    <definedName name="Short_Term_Debt">[6]Inputs!$B$9</definedName>
    <definedName name="SpotBalValue">[87]Prices!$H$5:$M$36</definedName>
    <definedName name="srecap">[29]Triggers!$E$21</definedName>
    <definedName name="STORAGE" localSheetId="1">'[19]END BALANCES'!#REF!</definedName>
    <definedName name="STORAGE" localSheetId="6">'[19]END BALANCES'!#REF!</definedName>
    <definedName name="STORAGE">'[19]END BALANCES'!#REF!</definedName>
    <definedName name="Summ">'[88]DEL-updated'!$A$11:$T$372</definedName>
    <definedName name="switch">[41]conrol!$B$16</definedName>
    <definedName name="syn" localSheetId="1">'[82]DCF - Ed'!#REF!</definedName>
    <definedName name="syn" localSheetId="6">'[82]DCF - Ed'!#REF!</definedName>
    <definedName name="syn">'[82]DCF - Ed'!#REF!</definedName>
    <definedName name="SYN_ON" localSheetId="1">'[13]Trans Assump'!#REF!</definedName>
    <definedName name="SYN_ON" localSheetId="6">'[13]Trans Assump'!#REF!</definedName>
    <definedName name="SYN_ON">'[13]Trans Assump'!#REF!</definedName>
    <definedName name="SYNOFF" localSheetId="1">'[30]DCF Inputs'!#REF!</definedName>
    <definedName name="SYNOFF" localSheetId="6">'[30]DCF Inputs'!#REF!</definedName>
    <definedName name="SYNOFF">'[30]DCF Inputs'!#REF!</definedName>
    <definedName name="SYNON" localSheetId="1">'[30]DCF Inputs'!#REF!</definedName>
    <definedName name="SYNON" localSheetId="6">'[30]DCF Inputs'!#REF!</definedName>
    <definedName name="SYNON">'[30]DCF Inputs'!#REF!</definedName>
    <definedName name="t1book">'[79]Target 1'!$W$26</definedName>
    <definedName name="t1cash">'[79]Target 1'!$W$8</definedName>
    <definedName name="t1debt">'[79]Target 1'!$W$22</definedName>
    <definedName name="t1ebitda">'[79]Target 1'!$G$25</definedName>
    <definedName name="T1RENTS">'[79]Target 1'!$G$23</definedName>
    <definedName name="t1revs">'[79]Target 1'!$G$20</definedName>
    <definedName name="t1shares">'[79]Share Calculations'!$K$29</definedName>
    <definedName name="targ1fy97">'[79]Target 1'!$E$11</definedName>
    <definedName name="targ1fy98">'[79]Target 1'!$E$11</definedName>
    <definedName name="targ1price">'[79]Transaction Calculations'!$I$22</definedName>
    <definedName name="targ1shares">'[79]Transaction Calculations'!$I$29</definedName>
    <definedName name="Targ52High">[11]Input!$K$63</definedName>
    <definedName name="Targ52Low">[11]Input!$K$64</definedName>
    <definedName name="TargCalEPS1">[11]Input!$K$68</definedName>
    <definedName name="TargCalEPS2">[11]Input!$K$69</definedName>
    <definedName name="TargCalEPS3">[11]Input!$K$70</definedName>
    <definedName name="TargEBITDA">[11]Input!$K$47</definedName>
    <definedName name="TARGET_NAME" localSheetId="1">[12]Target!#REF!</definedName>
    <definedName name="TARGET_NAME" localSheetId="6">[12]Target!#REF!</definedName>
    <definedName name="TARGET_NAME">[12]Target!#REF!</definedName>
    <definedName name="Target1">'[79]Transaction Inputs'!$E$19</definedName>
    <definedName name="TargetDebt">[11]Input!$K$54</definedName>
    <definedName name="taxasset?" localSheetId="1">[45]Transaction!#REF!</definedName>
    <definedName name="taxasset?" localSheetId="6">[45]Transaction!#REF!</definedName>
    <definedName name="taxasset?">[45]Transaction!#REF!</definedName>
    <definedName name="taxassetswitch" localSheetId="1">[45]Transaction!#REF!</definedName>
    <definedName name="taxassetswitch" localSheetId="6">[45]Transaction!#REF!</definedName>
    <definedName name="taxassetswitch">[45]Transaction!#REF!</definedName>
    <definedName name="tbl">{2}</definedName>
    <definedName name="TECH" localSheetId="1">'[19]END BALANCES'!#REF!</definedName>
    <definedName name="TECH" localSheetId="6">'[19]END BALANCES'!#REF!</definedName>
    <definedName name="TECH">'[19]END BALANCES'!#REF!</definedName>
    <definedName name="TEMP">[89]Temperatures!$E$32817:$J$32967</definedName>
    <definedName name="TEMPLATE_FILE" localSheetId="1">[12]Inputs!#REF!</definedName>
    <definedName name="TEMPLATE_FILE" localSheetId="6">[12]Inputs!#REF!</definedName>
    <definedName name="TEMPLATE_FILE">[12]Inputs!#REF!</definedName>
    <definedName name="tender" localSheetId="1">'[90]Trans Assump'!#REF!</definedName>
    <definedName name="tender" localSheetId="6">'[90]Trans Assump'!#REF!</definedName>
    <definedName name="tender">'[90]Trans Assump'!#REF!</definedName>
    <definedName name="test1" hidden="1">{#N/A,#N/A,FALSE,"Production  - Total";#N/A,#N/A,FALSE,"Production  - Gulf";#N/A,#N/A,FALSE,"Production - East";#N/A,#N/A,FALSE,"Production  - Other";#N/A,#N/A,FALSE,"Reconciliation - Total";#N/A,#N/A,FALSE,"Reconciliation - Gulf";#N/A,#N/A,FALSE,"Reconciliation - East";#N/A,#N/A,FALSE,"Reconciliation - Other"}</definedName>
    <definedName name="test12" hidden="1">{#N/A,#N/A,FALSE,"Production  - Total";#N/A,#N/A,FALSE,"Production  - Gulf";#N/A,#N/A,FALSE,"Production - East";#N/A,#N/A,FALSE,"Production  - Other";#N/A,#N/A,FALSE,"Reconciliation - Total";#N/A,#N/A,FALSE,"Reconciliation - Gulf";#N/A,#N/A,FALSE,"Reconciliation - East";#N/A,#N/A,FALSE,"Reconciliation - Other"}</definedName>
    <definedName name="test2" hidden="1">{#N/A,#N/A,FALSE,"Production  - Total";#N/A,#N/A,FALSE,"Production  - Gulf";#N/A,#N/A,FALSE,"Production - East";#N/A,#N/A,FALSE,"Production  - Other";#N/A,#N/A,FALSE,"Reconciliation - Total";#N/A,#N/A,FALSE,"Reconciliation - Gulf";#N/A,#N/A,FALSE,"Reconciliation - East";#N/A,#N/A,FALSE,"Reconciliation - Other"}</definedName>
    <definedName name="test22" hidden="1">{#N/A,#N/A,FALSE,"Production  - Total";#N/A,#N/A,FALSE,"Production  - Gulf";#N/A,#N/A,FALSE,"Production - East";#N/A,#N/A,FALSE,"Production  - Other";#N/A,#N/A,FALSE,"Reconciliation - Total";#N/A,#N/A,FALSE,"Reconciliation - Gulf";#N/A,#N/A,FALSE,"Reconciliation - East";#N/A,#N/A,FALSE,"Reconciliation - Other"}</definedName>
    <definedName name="test2x" hidden="1">{#N/A,#N/A,FALSE,"Production  - Total";#N/A,#N/A,FALSE,"Production  - Gulf";#N/A,#N/A,FALSE,"Production - East";#N/A,#N/A,FALSE,"Production  - Other";#N/A,#N/A,FALSE,"Reconciliation - Total";#N/A,#N/A,FALSE,"Reconciliation - Gulf";#N/A,#N/A,FALSE,"Reconciliation - East";#N/A,#N/A,FALSE,"Reconciliation - Other"}</definedName>
    <definedName name="test3" hidden="1">{#N/A,#N/A,FALSE,"Production  - Total";#N/A,#N/A,FALSE,"Production  - Gulf";#N/A,#N/A,FALSE,"Production - East";#N/A,#N/A,FALSE,"Production  - Other";#N/A,#N/A,FALSE,"Reconciliation - Total";#N/A,#N/A,FALSE,"Reconciliation - Gulf";#N/A,#N/A,FALSE,"Reconciliation - East";#N/A,#N/A,FALSE,"Reconciliation - Other"}</definedName>
    <definedName name="test32" hidden="1">{#N/A,#N/A,FALSE,"Production  - Total";#N/A,#N/A,FALSE,"Production  - Gulf";#N/A,#N/A,FALSE,"Production - East";#N/A,#N/A,FALSE,"Production  - Other";#N/A,#N/A,FALSE,"Reconciliation - Total";#N/A,#N/A,FALSE,"Reconciliation - Gulf";#N/A,#N/A,FALSE,"Reconciliation - East";#N/A,#N/A,FALSE,"Reconciliation - Other"}</definedName>
    <definedName name="ticker">'[38]SumComp-Nortel'!$D$1</definedName>
    <definedName name="ticker2" localSheetId="1">'[26]Side by Side'!#REF!</definedName>
    <definedName name="ticker2" localSheetId="6">'[26]Side by Side'!#REF!</definedName>
    <definedName name="ticker2">'[26]Side by Side'!#REF!</definedName>
    <definedName name="timepeiece">[11]Input!$E$9</definedName>
    <definedName name="TOTAL_ACQ">'[91]Units Sold Data'!$B$123:$J$123</definedName>
    <definedName name="TOTAL_AUS">'[91]Units Sold Data'!$B$69:$J$69</definedName>
    <definedName name="TOTAL_CAN">'[91]Units Sold Data'!$B$87:$J$87</definedName>
    <definedName name="TOTAL_FM">'[92]Total Products - FM'!$B$17:$J$17</definedName>
    <definedName name="TOTAL_NAT_L">'[91]Units Sold Data'!$B$105:$J$105</definedName>
    <definedName name="TOTAL_UK">'[91]Units Sold Data'!$B$51:$J$51</definedName>
    <definedName name="TOTAL_US">'[91]Units Sold Data'!$B$33:$J$33</definedName>
    <definedName name="tport" hidden="1">{#N/A,#N/A,FALSE,"Production  - Total";#N/A,#N/A,FALSE,"Production  - Gulf";#N/A,#N/A,FALSE,"Production - East";#N/A,#N/A,FALSE,"Production  - Other";#N/A,#N/A,FALSE,"Reconciliation - Total";#N/A,#N/A,FALSE,"Reconciliation - Gulf";#N/A,#N/A,FALSE,"Reconciliation - East";#N/A,#N/A,FALSE,"Reconciliation - Other"}</definedName>
    <definedName name="txtBoeFactor">#N/A</definedName>
    <definedName name="txtCorpName">#N/A</definedName>
    <definedName name="txtPeriods">#N/A</definedName>
    <definedName name="txtRoyOverride">#N/A</definedName>
    <definedName name="UNAFFPRICE" localSheetId="1">[12]Target!#REF!</definedName>
    <definedName name="UNAFFPRICE" localSheetId="6">[12]Target!#REF!</definedName>
    <definedName name="UNAFFPRICE">[12]Target!#REF!</definedName>
    <definedName name="units">[68]conrol!$C$8</definedName>
    <definedName name="USE_TEMP" localSheetId="1">[12]Inputs!#REF!</definedName>
    <definedName name="USE_TEMP" localSheetId="6">[12]Inputs!#REF!</definedName>
    <definedName name="USE_TEMP">[12]Inputs!#REF!</definedName>
    <definedName name="Useful_Life_of_Depreciable_PP_E">"PPElife"</definedName>
    <definedName name="usprice">[38]DCEInputs!$I$5</definedName>
    <definedName name="varyr1" localSheetId="1">'[93]var 10 11'!#REF!</definedName>
    <definedName name="varyr1" localSheetId="6">'[93]var 10 11'!#REF!</definedName>
    <definedName name="varyr1">'[93]var 10 11'!#REF!</definedName>
    <definedName name="w_sales" localSheetId="1">[47]Lookups!#REF!</definedName>
    <definedName name="w_sales" localSheetId="6">[47]Lookups!#REF!</definedName>
    <definedName name="w_sales">[47]Lookups!#REF!</definedName>
    <definedName name="Weight_of_Equity" localSheetId="1">'[20]B&amp;W WACC'!#REF!</definedName>
    <definedName name="Weight_of_Equity" localSheetId="6">'[20]B&amp;W WACC'!#REF!</definedName>
    <definedName name="Weight_of_Equity">'[20]B&amp;W WACC'!#REF!</definedName>
    <definedName name="where" hidden="1">{#N/A,#N/A,FALSE,"Production  - Total";#N/A,#N/A,FALSE,"Production  - Gulf";#N/A,#N/A,FALSE,"Production - East";#N/A,#N/A,FALSE,"Production  - Other";#N/A,#N/A,FALSE,"Reconciliation - Total";#N/A,#N/A,FALSE,"Reconciliation - Gulf";#N/A,#N/A,FALSE,"Reconciliation - East";#N/A,#N/A,FALSE,"Reconciliation - Other"}</definedName>
    <definedName name="wrn.balance._.sheet." hidden="1">{"bs",#N/A,FALSE,"SCF"}</definedName>
    <definedName name="wrn.EAST." hidden="1">{#N/A,#N/A,FALSE,"EAST";#N/A,#N/A,FALSE,"Controller (2)";#N/A,#N/A,FALSE,"1251";#N/A,#N/A,FALSE,"1424";#N/A,#N/A,FALSE,"1453";#N/A,#N/A,FALSE,"1482";#N/A,#N/A,FALSE,"2235";#N/A,#N/A,FALSE,"1259";#N/A,#N/A,FALSE,"2391";#N/A,#N/A,FALSE,"2392";#N/A,#N/A,FALSE,"2393";#N/A,#N/A,FALSE,"2394";#N/A,#N/A,FALSE,"4245";#N/A,#N/A,FALSE,"4257";#N/A,#N/A,FALSE,"4256";#N/A,#N/A,FALSE,"4246";#N/A,#N/A,FALSE,"1444";#N/A,#N/A,FALSE,"2200";#N/A,#N/A,FALSE,"1271";#N/A,#N/A,FALSE,"1272";#N/A,#N/A,FALSE,"1275";#N/A,#N/A,FALSE,"3085";#N/A,#N/A,FALSE,"1253";#N/A,#N/A,FALSE,"4251";#N/A,#N/A,FALSE,"1260";#N/A,#N/A,FALSE,"4248";#N/A,#N/A,FALSE,"4504";#N/A,#N/A,FALSE,"1421"}</definedName>
    <definedName name="wrn.Eastern._.Rollup." hidden="1">{#N/A,#N/A,FALSE,"EAST (2)";#N/A,#N/A,FALSE,"EASTSUM";#N/A,#N/A,FALSE,"US";#N/A,#N/A,FALSE,"1251";#N/A,#N/A,FALSE,"1259";#N/A,#N/A,FALSE,"1421";#N/A,#N/A,FALSE,"1424";#N/A,#N/A,FALSE,"1443";#N/A,#N/A,FALSE,"1453";#N/A,#N/A,FALSE,"1482";#N/A,#N/A,FALSE,"4241";#N/A,#N/A,FALSE,"4246";#N/A,#N/A,FALSE,"4248";#N/A,#N/A,FALSE,"4251";#N/A,#N/A,FALSE,"4256";#N/A,#N/A,FALSE,"1555"}</definedName>
    <definedName name="wrn.ERECINCOMESTMTS." hidden="1">{"ERECCONSOLIDATED",#N/A,FALSE,"EREC REGION CONIS";"ERECCONSOLFCST",#N/A,FALSE,"EREC REGION CONIS";"GULFCOASTIS",#N/A,FALSE,"EREC REGION CONIS";"GULFCOASTFCST",#N/A,FALSE,"EREC REGION CONIS";"EASTIS",#N/A,FALSE,"EREC REGION CONIS";"EASTFCST",#N/A,FALSE,"EREC REGION CONIS";"virginiais",#N/A,FALSE,"EAST REGION";"VIRGINIAFCST",#N/A,FALSE,"EAST REGION";"KENTUCKYIS",#N/A,FALSE,"EAST REGION";"KENTUCKYFCST",#N/A,FALSE,"EAST REGION";"WESTIS",#N/A,FALSE,"EREC REGION CONIS";"WESTFCST",#N/A,FALSE,"EREC REGION CONIS";"PARENT",#N/A,FALSE,"EREC REGION CONIS";"PARENTFCST",#N/A,FALSE,"EREC REGION CONIS";"UDDIS",#N/A,FALSE,"EREC REGION CONIS";"UDDFCST",#N/A,FALSE,"EREC REGION CONIS";"HYDROIS",#N/A,FALSE,"EREC REGION CONIS";"HYDROFCST",#N/A,FALSE,"EREC REGION CONIS";"EQUITECHIS",#N/A,FALSE,"EREC REGION CONIS";"EQUITECHFCST",#N/A,FALSE,"EREC REGION CONIS";"OTHERIS",#N/A,FALSE,"EREC REGION CONIS";"OTHERFCST",#N/A,FALSE,"EREC REGION CONIS"}</definedName>
    <definedName name="wrn.IPO._.Valuation." hidden="1">{"assumptions",#N/A,FALSE,"Scenario 1";"valuation",#N/A,FALSE,"Scenario 1"}</definedName>
    <definedName name="wrn.LBO._.Summary." hidden="1">{"LBO Summary",#N/A,FALSE,"Summary"}</definedName>
    <definedName name="wrn.NEWEAST." hidden="1">{#N/A,#N/A,FALSE,"NEWEAST";#N/A,#N/A,FALSE,"1253";#N/A,#N/A,FALSE,"1271";#N/A,#N/A,FALSE,"1272";#N/A,#N/A,FALSE,"1444";#N/A,#N/A,FALSE,"4245";#N/A,#N/A,FALSE,"4257";#N/A,#N/A,FALSE,"4502";#N/A,#N/A,FALSE,"4504";#N/A,#N/A,FALSE,"3085"}</definedName>
    <definedName name="wrn.print." hidden="1">{#N/A,#N/A,FALSE,"Production  - Total";#N/A,#N/A,FALSE,"Production  - Gulf";#N/A,#N/A,FALSE,"Production - East";#N/A,#N/A,FALSE,"Production  - Other";#N/A,#N/A,FALSE,"Reconciliation - Total";#N/A,#N/A,FALSE,"Reconciliation - Gulf";#N/A,#N/A,FALSE,"Reconciliation - East";#N/A,#N/A,FALSE,"Reconciliation - Other"}</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rn2.print" hidden="1">{#N/A,#N/A,FALSE,"Production  - Total";#N/A,#N/A,FALSE,"Production  - Gulf";#N/A,#N/A,FALSE,"Production - East";#N/A,#N/A,FALSE,"Production  - Other";#N/A,#N/A,FALSE,"Reconciliation - Total";#N/A,#N/A,FALSE,"Reconciliation - Gulf";#N/A,#N/A,FALSE,"Reconciliation - East";#N/A,#N/A,FALSE,"Reconciliation - Other"}</definedName>
    <definedName name="wrnn.print" hidden="1">{#N/A,#N/A,FALSE,"Production  - Total";#N/A,#N/A,FALSE,"Production  - Gulf";#N/A,#N/A,FALSE,"High lights - Gulf";#N/A,#N/A,FALSE,"Production - East";#N/A,#N/A,FALSE,"High lights - East"}</definedName>
    <definedName name="XLOPTvec">"12 14 1 125 1 0 1 1 1 1 1 1 0 0 1 0 0 0 0 0"</definedName>
    <definedName name="XX" hidden="1">{"bs",#N/A,FALSE,"SCF"}</definedName>
    <definedName name="xxx" hidden="1">{"ERECCONSOLIDATED",#N/A,FALSE,"EREC REGION CONIS";"ERECCONSOLFCST",#N/A,FALSE,"EREC REGION CONIS";"GULFCOASTIS",#N/A,FALSE,"EREC REGION CONIS";"GULFCOASTFCST",#N/A,FALSE,"EREC REGION CONIS";"EASTIS",#N/A,FALSE,"EREC REGION CONIS";"EASTFCST",#N/A,FALSE,"EREC REGION CONIS";"virginiais",#N/A,FALSE,"EAST REGION";"VIRGINIAFCST",#N/A,FALSE,"EAST REGION";"KENTUCKYIS",#N/A,FALSE,"EAST REGION";"KENTUCKYFCST",#N/A,FALSE,"EAST REGION";"WESTIS",#N/A,FALSE,"EREC REGION CONIS";"WESTFCST",#N/A,FALSE,"EREC REGION CONIS";"PARENT",#N/A,FALSE,"EREC REGION CONIS";"PARENTFCST",#N/A,FALSE,"EREC REGION CONIS";"UDDIS",#N/A,FALSE,"EREC REGION CONIS";"UDDFCST",#N/A,FALSE,"EREC REGION CONIS";"HYDROIS",#N/A,FALSE,"EREC REGION CONIS";"HYDROFCST",#N/A,FALSE,"EREC REGION CONIS";"EQUITECHIS",#N/A,FALSE,"EREC REGION CONIS";"EQUITECHFCST",#N/A,FALSE,"EREC REGION CONIS";"OTHERIS",#N/A,FALSE,"EREC REGION CONIS";"OTHERFCST",#N/A,FALSE,"EREC REGION CONIS"}</definedName>
    <definedName name="xxx2" hidden="1">{#N/A,#N/A,FALSE,"Production  - Total";#N/A,#N/A,FALSE,"Production  - Gulf";#N/A,#N/A,FALSE,"Production - East";#N/A,#N/A,FALSE,"Production  - Other";#N/A,#N/A,FALSE,"Reconciliation - Total";#N/A,#N/A,FALSE,"Reconciliation - Gulf";#N/A,#N/A,FALSE,"Reconciliation - East";#N/A,#N/A,FALSE,"Reconciliation - Other"}</definedName>
    <definedName name="xxx3" hidden="1">{#N/A,#N/A,FALSE,"Production  - Total";#N/A,#N/A,FALSE,"Production  - Gulf";#N/A,#N/A,FALSE,"Production - East";#N/A,#N/A,FALSE,"Production  - Other";#N/A,#N/A,FALSE,"Reconciliation - Total";#N/A,#N/A,FALSE,"Reconciliation - Gulf";#N/A,#N/A,FALSE,"Reconciliation - East";#N/A,#N/A,FALSE,"Reconciliation - Other"}</definedName>
    <definedName name="xxx4" hidden="1">{#N/A,#N/A,FALSE,"Production  - Total";#N/A,#N/A,FALSE,"Production  - Gulf";#N/A,#N/A,FALSE,"High lights - Gulf";#N/A,#N/A,FALSE,"Production - East";#N/A,#N/A,FALSE,"High lights - East"}</definedName>
    <definedName name="you" hidden="1">{#N/A,#N/A,FALSE,"Production  - Total";#N/A,#N/A,FALSE,"Production  - Gulf";#N/A,#N/A,FALSE,"High lights - Gulf";#N/A,#N/A,FALSE,"Production - East";#N/A,#N/A,FALSE,"High lights - East"}</definedName>
    <definedName name="you2" hidden="1">{#N/A,#N/A,FALSE,"Production  - Total";#N/A,#N/A,FALSE,"Production  - Gulf";#N/A,#N/A,FALSE,"High lights - Gulf";#N/A,#N/A,FALSE,"Production - East";#N/A,#N/A,FALSE,"High lights - East"}</definedName>
    <definedName name="YTD_FORECAST">[81]Forecast!$X$10:$AJ$109</definedName>
    <definedName name="YTD_PLAN">[81]PLAN!$X$10:$AJ$109</definedName>
    <definedName name="YTD2003">'[1]2004Actual'!$X$9:$AJ$132</definedName>
    <definedName name="YTD2007">'[2]2007Actual'!$V$9:$AH$134</definedName>
    <definedName name="YTDISTable">[1]YTDISTable!$C$5:$O$55</definedName>
    <definedName name="z_Col10">[23]Main!$P$5:$P$56,[23]Main!$P$16:$P$132,[23]Main!$P$145:$P$199,[23]Main!$P$213:$P$234</definedName>
    <definedName name="z_Col11">[23]Main!$P$5:$P$56,[23]Main!$P$16:$P$132,[23]Main!$P$145:$P$199,[23]Main!$P$213:$P$234</definedName>
    <definedName name="z_Col12">[23]Main!$P$5:$P$56,[23]Main!$P$16:$P$132,[23]Main!$P$145:$P$199,[23]Main!$P$213:$P$234</definedName>
    <definedName name="z_Col13">[23]Main!$P$5:$P$56,[23]Main!$P$16:$P$132,[23]Main!$P$145:$P$199,[23]Main!$P$213:$P$234</definedName>
    <definedName name="z_Col14">[23]Main!$P$5:$P$56,[23]Main!$P$16:$P$132,[23]Main!$P$145:$P$199,[23]Main!$P$213:$P$234</definedName>
    <definedName name="z_Col5">[23]Main!$J$5:$O$56,[23]Main!$J$16:$O$132,[23]Main!$J$145:$O$199,[23]Main!$J$213:$O$234</definedName>
    <definedName name="z_Col6">[23]Main!$N$4:$O$56,[23]Main!$N$16:$O$132,[23]Main!$N$145:$O$199,[23]Main!$N$213:$O$234</definedName>
    <definedName name="z_Col7" localSheetId="1">[23]Main!#REF!,[23]Main!#REF!,[23]Main!#REF!,[23]Main!#REF!</definedName>
    <definedName name="z_Col7" localSheetId="6">[23]Main!#REF!,[23]Main!#REF!,[23]Main!#REF!,[23]Main!#REF!</definedName>
    <definedName name="z_Col7">[23]Main!#REF!,[23]Main!#REF!,[23]Main!#REF!,[23]Main!#REF!</definedName>
    <definedName name="z_Col9">[23]Main!$P$5:$P$56,[23]Main!$P$16:$P$132,[23]Main!$P$145:$P$199,[23]Main!$P$213:$P$234</definedName>
    <definedName name="z_Printarea">[23]Main!$H$8:$S$56,[23]Main!$H$16:$S$132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71" i="5" l="1"/>
  <c r="N71" i="5"/>
  <c r="N72" i="5" s="1"/>
  <c r="M71" i="5"/>
  <c r="L71" i="5"/>
  <c r="K71" i="5"/>
  <c r="J71" i="5"/>
  <c r="I71" i="5"/>
  <c r="H71" i="5"/>
  <c r="G71" i="5"/>
  <c r="F71" i="5"/>
  <c r="F72" i="5" s="1"/>
  <c r="E71" i="5"/>
  <c r="D71" i="5"/>
  <c r="O63" i="5"/>
  <c r="N63" i="5"/>
  <c r="M63" i="5"/>
  <c r="L63" i="5"/>
  <c r="L64" i="5" s="1"/>
  <c r="K63" i="5"/>
  <c r="J63" i="5"/>
  <c r="I63" i="5"/>
  <c r="H63" i="5"/>
  <c r="G63" i="5"/>
  <c r="F63" i="5"/>
  <c r="E63" i="5"/>
  <c r="D63" i="5"/>
  <c r="D64" i="5" s="1"/>
  <c r="O67" i="5"/>
  <c r="N67" i="5"/>
  <c r="M67" i="5"/>
  <c r="M72" i="5" s="1"/>
  <c r="L67" i="5"/>
  <c r="K67" i="5"/>
  <c r="J67" i="5"/>
  <c r="I67" i="5"/>
  <c r="I72" i="5" s="1"/>
  <c r="H67" i="5"/>
  <c r="G67" i="5"/>
  <c r="F67" i="5"/>
  <c r="E67" i="5"/>
  <c r="E72" i="5" s="1"/>
  <c r="D67" i="5"/>
  <c r="O59" i="5"/>
  <c r="N59" i="5"/>
  <c r="M59" i="5"/>
  <c r="M64" i="5" s="1"/>
  <c r="L59" i="5"/>
  <c r="K59" i="5"/>
  <c r="J59" i="5"/>
  <c r="I59" i="5"/>
  <c r="I64" i="5" s="1"/>
  <c r="H59" i="5"/>
  <c r="G59" i="5"/>
  <c r="F59" i="5"/>
  <c r="E59" i="5"/>
  <c r="E64" i="5" s="1"/>
  <c r="D59" i="5"/>
  <c r="O55" i="5"/>
  <c r="N55" i="5"/>
  <c r="M55" i="5"/>
  <c r="M56" i="5" s="1"/>
  <c r="L55" i="5"/>
  <c r="L56" i="5" s="1"/>
  <c r="K55" i="5"/>
  <c r="J55" i="5"/>
  <c r="I55" i="5"/>
  <c r="H55" i="5"/>
  <c r="G55" i="5"/>
  <c r="G56" i="5" s="1"/>
  <c r="F55" i="5"/>
  <c r="E55" i="5"/>
  <c r="D55" i="5"/>
  <c r="O51" i="5"/>
  <c r="O56" i="5" s="1"/>
  <c r="N51" i="5"/>
  <c r="M51" i="5"/>
  <c r="L51" i="5"/>
  <c r="K51" i="5"/>
  <c r="K56" i="5" s="1"/>
  <c r="J51" i="5"/>
  <c r="I51" i="5"/>
  <c r="H51" i="5"/>
  <c r="G51" i="5"/>
  <c r="F51" i="5"/>
  <c r="E51" i="5"/>
  <c r="D51" i="5"/>
  <c r="O47" i="5"/>
  <c r="N47" i="5"/>
  <c r="M47" i="5"/>
  <c r="L47" i="5"/>
  <c r="K47" i="5"/>
  <c r="J47" i="5"/>
  <c r="I47" i="5"/>
  <c r="H47" i="5"/>
  <c r="G47" i="5"/>
  <c r="F47" i="5"/>
  <c r="E47" i="5"/>
  <c r="D47" i="5"/>
  <c r="O43" i="5"/>
  <c r="N43" i="5"/>
  <c r="M43" i="5"/>
  <c r="L43" i="5"/>
  <c r="K43" i="5"/>
  <c r="K48" i="5" s="1"/>
  <c r="J43" i="5"/>
  <c r="I43" i="5"/>
  <c r="I48" i="5" s="1"/>
  <c r="H43" i="5"/>
  <c r="G43" i="5"/>
  <c r="G48" i="5" s="1"/>
  <c r="F43" i="5"/>
  <c r="E43" i="5"/>
  <c r="D43" i="5"/>
  <c r="O39" i="5"/>
  <c r="N39" i="5"/>
  <c r="M39" i="5"/>
  <c r="L39" i="5"/>
  <c r="L40" i="5" s="1"/>
  <c r="K39" i="5"/>
  <c r="J39" i="5"/>
  <c r="I39" i="5"/>
  <c r="H39" i="5"/>
  <c r="G39" i="5"/>
  <c r="G40" i="5" s="1"/>
  <c r="F39" i="5"/>
  <c r="E39" i="5"/>
  <c r="D39" i="5"/>
  <c r="D40" i="5" s="1"/>
  <c r="O35" i="5"/>
  <c r="N35" i="5"/>
  <c r="M35" i="5"/>
  <c r="L35" i="5"/>
  <c r="K35" i="5"/>
  <c r="J35" i="5"/>
  <c r="I35" i="5"/>
  <c r="I40" i="5" s="1"/>
  <c r="H35" i="5"/>
  <c r="G35" i="5"/>
  <c r="F35" i="5"/>
  <c r="E35" i="5"/>
  <c r="D35" i="5"/>
  <c r="O31" i="5"/>
  <c r="N31" i="5"/>
  <c r="M31" i="5"/>
  <c r="L31" i="5"/>
  <c r="K31" i="5"/>
  <c r="J31" i="5"/>
  <c r="I31" i="5"/>
  <c r="I32" i="5" s="1"/>
  <c r="H31" i="5"/>
  <c r="G31" i="5"/>
  <c r="F31" i="5"/>
  <c r="E31" i="5"/>
  <c r="D31" i="5"/>
  <c r="O27" i="5"/>
  <c r="N27" i="5"/>
  <c r="M27" i="5"/>
  <c r="M32" i="5" s="1"/>
  <c r="L27" i="5"/>
  <c r="K27" i="5"/>
  <c r="J27" i="5"/>
  <c r="I27" i="5"/>
  <c r="H27" i="5"/>
  <c r="G27" i="5"/>
  <c r="F27" i="5"/>
  <c r="E27" i="5"/>
  <c r="E32" i="5" s="1"/>
  <c r="D27" i="5"/>
  <c r="O23" i="5"/>
  <c r="O24" i="5" s="1"/>
  <c r="N23" i="5"/>
  <c r="N24" i="5" s="1"/>
  <c r="M23" i="5"/>
  <c r="L23" i="5"/>
  <c r="K23" i="5"/>
  <c r="J23" i="5"/>
  <c r="I23" i="5"/>
  <c r="H23" i="5"/>
  <c r="G23" i="5"/>
  <c r="G24" i="5" s="1"/>
  <c r="F23" i="5"/>
  <c r="F24" i="5" s="1"/>
  <c r="E23" i="5"/>
  <c r="D23" i="5"/>
  <c r="O20" i="5"/>
  <c r="N20" i="5"/>
  <c r="M20" i="5"/>
  <c r="M24" i="5" s="1"/>
  <c r="L20" i="5"/>
  <c r="K20" i="5"/>
  <c r="J20" i="5"/>
  <c r="I20" i="5"/>
  <c r="I24" i="5" s="1"/>
  <c r="H20" i="5"/>
  <c r="G20" i="5"/>
  <c r="F20" i="5"/>
  <c r="E20" i="5"/>
  <c r="E24" i="5" s="1"/>
  <c r="D20" i="5"/>
  <c r="O16" i="5"/>
  <c r="N16" i="5"/>
  <c r="M16" i="5"/>
  <c r="L16" i="5"/>
  <c r="K16" i="5"/>
  <c r="J16" i="5"/>
  <c r="I16" i="5"/>
  <c r="H16" i="5"/>
  <c r="G16" i="5"/>
  <c r="G17" i="5" s="1"/>
  <c r="F16" i="5"/>
  <c r="F17" i="5" s="1"/>
  <c r="E16" i="5"/>
  <c r="D16" i="5"/>
  <c r="O13" i="5"/>
  <c r="N13" i="5"/>
  <c r="M13" i="5"/>
  <c r="M17" i="5" s="1"/>
  <c r="L13" i="5"/>
  <c r="K13" i="5"/>
  <c r="J13" i="5"/>
  <c r="I13" i="5"/>
  <c r="I17" i="5" s="1"/>
  <c r="H13" i="5"/>
  <c r="G13" i="5"/>
  <c r="F13" i="5"/>
  <c r="E13" i="5"/>
  <c r="D13" i="5"/>
  <c r="O9" i="5"/>
  <c r="N9" i="5"/>
  <c r="M9" i="5"/>
  <c r="L9" i="5"/>
  <c r="K9" i="5"/>
  <c r="J9" i="5"/>
  <c r="I9" i="5"/>
  <c r="I10" i="5" s="1"/>
  <c r="H9" i="5"/>
  <c r="H10" i="5" s="1"/>
  <c r="G9" i="5"/>
  <c r="F9" i="5"/>
  <c r="E9" i="5"/>
  <c r="D9" i="5"/>
  <c r="O6" i="5"/>
  <c r="N6" i="5"/>
  <c r="M6" i="5"/>
  <c r="M10" i="5" s="1"/>
  <c r="L6" i="5"/>
  <c r="K6" i="5"/>
  <c r="J6" i="5"/>
  <c r="I6" i="5"/>
  <c r="H6" i="5"/>
  <c r="G6" i="5"/>
  <c r="F6" i="5"/>
  <c r="E6" i="5"/>
  <c r="E10" i="5" s="1"/>
  <c r="D6" i="5"/>
  <c r="O62" i="6"/>
  <c r="N62" i="6"/>
  <c r="M62" i="6"/>
  <c r="L62" i="6"/>
  <c r="K62" i="6"/>
  <c r="J62" i="6"/>
  <c r="I62" i="6"/>
  <c r="H62" i="6"/>
  <c r="G62" i="6"/>
  <c r="F62" i="6"/>
  <c r="E62" i="6"/>
  <c r="D62" i="6"/>
  <c r="O56" i="6"/>
  <c r="N56" i="6"/>
  <c r="M56" i="6"/>
  <c r="L56" i="6"/>
  <c r="K56" i="6"/>
  <c r="J56" i="6"/>
  <c r="I56" i="6"/>
  <c r="H56" i="6"/>
  <c r="G56" i="6"/>
  <c r="F56" i="6"/>
  <c r="E56" i="6"/>
  <c r="D56" i="6"/>
  <c r="P50" i="6"/>
  <c r="O50" i="6"/>
  <c r="N50" i="6"/>
  <c r="M50" i="6"/>
  <c r="L50" i="6"/>
  <c r="K50" i="6"/>
  <c r="J50" i="6"/>
  <c r="I50" i="6"/>
  <c r="H50" i="6"/>
  <c r="G50" i="6"/>
  <c r="F50" i="6"/>
  <c r="E50" i="6"/>
  <c r="D50" i="6"/>
  <c r="O9" i="6"/>
  <c r="N9" i="6"/>
  <c r="M9" i="6"/>
  <c r="M10" i="6" s="1"/>
  <c r="L9" i="6"/>
  <c r="K9" i="6"/>
  <c r="J9" i="6"/>
  <c r="I9" i="6"/>
  <c r="H9" i="6"/>
  <c r="G9" i="6"/>
  <c r="F9" i="6"/>
  <c r="E9" i="6"/>
  <c r="E10" i="6" s="1"/>
  <c r="D9" i="6"/>
  <c r="J39" i="6"/>
  <c r="O32" i="6"/>
  <c r="H32" i="6"/>
  <c r="G32" i="6"/>
  <c r="O31" i="6"/>
  <c r="N31" i="6"/>
  <c r="M31" i="6"/>
  <c r="L31" i="6"/>
  <c r="K31" i="6"/>
  <c r="J31" i="6"/>
  <c r="I31" i="6"/>
  <c r="H31" i="6"/>
  <c r="G31" i="6"/>
  <c r="F31" i="6"/>
  <c r="E31" i="6"/>
  <c r="D31" i="6"/>
  <c r="I24" i="6"/>
  <c r="O17" i="6"/>
  <c r="N17" i="6"/>
  <c r="G17" i="6"/>
  <c r="F17" i="6"/>
  <c r="H10" i="6"/>
  <c r="G10" i="6"/>
  <c r="O60" i="6"/>
  <c r="O63" i="6" s="1"/>
  <c r="N60" i="6"/>
  <c r="N63" i="6" s="1"/>
  <c r="M60" i="6"/>
  <c r="M63" i="6" s="1"/>
  <c r="L60" i="6"/>
  <c r="L63" i="6" s="1"/>
  <c r="K60" i="6"/>
  <c r="K63" i="6" s="1"/>
  <c r="J60" i="6"/>
  <c r="J63" i="6" s="1"/>
  <c r="I60" i="6"/>
  <c r="I63" i="6" s="1"/>
  <c r="H60" i="6"/>
  <c r="H63" i="6" s="1"/>
  <c r="G60" i="6"/>
  <c r="G63" i="6" s="1"/>
  <c r="F60" i="6"/>
  <c r="F63" i="6" s="1"/>
  <c r="E60" i="6"/>
  <c r="E63" i="6" s="1"/>
  <c r="D60" i="6"/>
  <c r="D63" i="6" s="1"/>
  <c r="P54" i="6"/>
  <c r="O54" i="6"/>
  <c r="O57" i="6" s="1"/>
  <c r="N54" i="6"/>
  <c r="N57" i="6" s="1"/>
  <c r="M54" i="6"/>
  <c r="M57" i="6" s="1"/>
  <c r="L54" i="6"/>
  <c r="L57" i="6" s="1"/>
  <c r="K54" i="6"/>
  <c r="K57" i="6" s="1"/>
  <c r="J54" i="6"/>
  <c r="J57" i="6" s="1"/>
  <c r="I54" i="6"/>
  <c r="I57" i="6" s="1"/>
  <c r="H54" i="6"/>
  <c r="H57" i="6" s="1"/>
  <c r="G54" i="6"/>
  <c r="G57" i="6" s="1"/>
  <c r="F54" i="6"/>
  <c r="F57" i="6" s="1"/>
  <c r="E54" i="6"/>
  <c r="E57" i="6" s="1"/>
  <c r="D54" i="6"/>
  <c r="D57" i="6" s="1"/>
  <c r="O48" i="6"/>
  <c r="O51" i="6" s="1"/>
  <c r="N48" i="6"/>
  <c r="N51" i="6" s="1"/>
  <c r="M48" i="6"/>
  <c r="M51" i="6" s="1"/>
  <c r="L48" i="6"/>
  <c r="L51" i="6" s="1"/>
  <c r="K48" i="6"/>
  <c r="K51" i="6" s="1"/>
  <c r="J48" i="6"/>
  <c r="J51" i="6" s="1"/>
  <c r="I48" i="6"/>
  <c r="I51" i="6" s="1"/>
  <c r="H48" i="6"/>
  <c r="H51" i="6" s="1"/>
  <c r="G48" i="6"/>
  <c r="G51" i="6" s="1"/>
  <c r="F48" i="6"/>
  <c r="F51" i="6" s="1"/>
  <c r="E48" i="6"/>
  <c r="E51" i="6" s="1"/>
  <c r="D48" i="6"/>
  <c r="D51" i="6" s="1"/>
  <c r="J44" i="6"/>
  <c r="J45" i="6" s="1"/>
  <c r="I44" i="6"/>
  <c r="I45" i="6" s="1"/>
  <c r="O42" i="6"/>
  <c r="N42" i="6"/>
  <c r="M42" i="6"/>
  <c r="L42" i="6"/>
  <c r="K42" i="6"/>
  <c r="J42" i="6"/>
  <c r="I42" i="6"/>
  <c r="H42" i="6"/>
  <c r="G42" i="6"/>
  <c r="F42" i="6"/>
  <c r="E42" i="6"/>
  <c r="D42" i="6"/>
  <c r="O38" i="6"/>
  <c r="N38" i="6"/>
  <c r="M38" i="6"/>
  <c r="L38" i="6"/>
  <c r="K38" i="6"/>
  <c r="K39" i="6" s="1"/>
  <c r="J38" i="6"/>
  <c r="I38" i="6"/>
  <c r="H38" i="6"/>
  <c r="G38" i="6"/>
  <c r="F38" i="6"/>
  <c r="E38" i="6"/>
  <c r="D38" i="6"/>
  <c r="O35" i="6"/>
  <c r="O39" i="6" s="1"/>
  <c r="N35" i="6"/>
  <c r="N39" i="6" s="1"/>
  <c r="M35" i="6"/>
  <c r="M39" i="6" s="1"/>
  <c r="L35" i="6"/>
  <c r="L39" i="6" s="1"/>
  <c r="K35" i="6"/>
  <c r="J35" i="6"/>
  <c r="I35" i="6"/>
  <c r="I39" i="6" s="1"/>
  <c r="H35" i="6"/>
  <c r="H39" i="6" s="1"/>
  <c r="G35" i="6"/>
  <c r="G39" i="6" s="1"/>
  <c r="F35" i="6"/>
  <c r="F39" i="6" s="1"/>
  <c r="E35" i="6"/>
  <c r="E39" i="6" s="1"/>
  <c r="D35" i="6"/>
  <c r="D39" i="6" s="1"/>
  <c r="O27" i="6"/>
  <c r="N27" i="6"/>
  <c r="N32" i="6" s="1"/>
  <c r="M27" i="6"/>
  <c r="M32" i="6" s="1"/>
  <c r="L27" i="6"/>
  <c r="L32" i="6" s="1"/>
  <c r="K27" i="6"/>
  <c r="K32" i="6" s="1"/>
  <c r="J27" i="6"/>
  <c r="J32" i="6" s="1"/>
  <c r="I27" i="6"/>
  <c r="I32" i="6" s="1"/>
  <c r="H27" i="6"/>
  <c r="G27" i="6"/>
  <c r="F27" i="6"/>
  <c r="F32" i="6" s="1"/>
  <c r="E27" i="6"/>
  <c r="E32" i="6" s="1"/>
  <c r="D27" i="6"/>
  <c r="D32" i="6" s="1"/>
  <c r="O23" i="6"/>
  <c r="N23" i="6"/>
  <c r="M23" i="6"/>
  <c r="L23" i="6"/>
  <c r="K23" i="6"/>
  <c r="J23" i="6"/>
  <c r="J24" i="6" s="1"/>
  <c r="I23" i="6"/>
  <c r="H23" i="6"/>
  <c r="G23" i="6"/>
  <c r="F23" i="6"/>
  <c r="E23" i="6"/>
  <c r="D23" i="6"/>
  <c r="O20" i="6"/>
  <c r="O24" i="6" s="1"/>
  <c r="N20" i="6"/>
  <c r="N24" i="6" s="1"/>
  <c r="M20" i="6"/>
  <c r="M24" i="6" s="1"/>
  <c r="L20" i="6"/>
  <c r="L24" i="6" s="1"/>
  <c r="K20" i="6"/>
  <c r="K24" i="6" s="1"/>
  <c r="J20" i="6"/>
  <c r="I20" i="6"/>
  <c r="H20" i="6"/>
  <c r="H24" i="6" s="1"/>
  <c r="G20" i="6"/>
  <c r="G24" i="6" s="1"/>
  <c r="F20" i="6"/>
  <c r="F24" i="6" s="1"/>
  <c r="E20" i="6"/>
  <c r="E24" i="6" s="1"/>
  <c r="D20" i="6"/>
  <c r="D24" i="6" s="1"/>
  <c r="O16" i="6"/>
  <c r="N16" i="6"/>
  <c r="M16" i="6"/>
  <c r="L16" i="6"/>
  <c r="K16" i="6"/>
  <c r="J16" i="6"/>
  <c r="I16" i="6"/>
  <c r="H16" i="6"/>
  <c r="G16" i="6"/>
  <c r="F16" i="6"/>
  <c r="E16" i="6"/>
  <c r="D16" i="6"/>
  <c r="O13" i="6"/>
  <c r="N13" i="6"/>
  <c r="M13" i="6"/>
  <c r="M17" i="6" s="1"/>
  <c r="L13" i="6"/>
  <c r="L17" i="6" s="1"/>
  <c r="K13" i="6"/>
  <c r="K17" i="6" s="1"/>
  <c r="J13" i="6"/>
  <c r="J17" i="6" s="1"/>
  <c r="I13" i="6"/>
  <c r="I17" i="6" s="1"/>
  <c r="H13" i="6"/>
  <c r="H17" i="6" s="1"/>
  <c r="G13" i="6"/>
  <c r="F13" i="6"/>
  <c r="E13" i="6"/>
  <c r="E17" i="6" s="1"/>
  <c r="D13" i="6"/>
  <c r="D17" i="6" s="1"/>
  <c r="O6" i="6"/>
  <c r="O10" i="6" s="1"/>
  <c r="N6" i="6"/>
  <c r="M6" i="6"/>
  <c r="L6" i="6"/>
  <c r="L10" i="6" s="1"/>
  <c r="K6" i="6"/>
  <c r="K10" i="6" s="1"/>
  <c r="J6" i="6"/>
  <c r="I6" i="6"/>
  <c r="H6" i="6"/>
  <c r="G6" i="6"/>
  <c r="F6" i="6"/>
  <c r="E6" i="6"/>
  <c r="D6" i="6"/>
  <c r="D10" i="6" s="1"/>
  <c r="O56" i="7"/>
  <c r="O57" i="7" s="1"/>
  <c r="N56" i="7"/>
  <c r="N57" i="7" s="1"/>
  <c r="M56" i="7"/>
  <c r="L56" i="7"/>
  <c r="L57" i="7" s="1"/>
  <c r="K56" i="7"/>
  <c r="J56" i="7"/>
  <c r="I56" i="7"/>
  <c r="H56" i="7"/>
  <c r="G56" i="7"/>
  <c r="G57" i="7" s="1"/>
  <c r="F56" i="7"/>
  <c r="F57" i="7" s="1"/>
  <c r="E56" i="7"/>
  <c r="D56" i="7"/>
  <c r="D57" i="7" s="1"/>
  <c r="O50" i="7"/>
  <c r="N50" i="7"/>
  <c r="N51" i="7" s="1"/>
  <c r="M50" i="7"/>
  <c r="L50" i="7"/>
  <c r="K50" i="7"/>
  <c r="J50" i="7"/>
  <c r="I50" i="7"/>
  <c r="H50" i="7"/>
  <c r="G50" i="7"/>
  <c r="F50" i="7"/>
  <c r="E50" i="7"/>
  <c r="D50" i="7"/>
  <c r="O54" i="7"/>
  <c r="N54" i="7"/>
  <c r="M54" i="7"/>
  <c r="M57" i="7" s="1"/>
  <c r="L54" i="7"/>
  <c r="K54" i="7"/>
  <c r="J54" i="7"/>
  <c r="I54" i="7"/>
  <c r="I57" i="7" s="1"/>
  <c r="H54" i="7"/>
  <c r="G54" i="7"/>
  <c r="F54" i="7"/>
  <c r="E54" i="7"/>
  <c r="E57" i="7" s="1"/>
  <c r="D54" i="7"/>
  <c r="O48" i="7"/>
  <c r="N48" i="7"/>
  <c r="M48" i="7"/>
  <c r="M51" i="7" s="1"/>
  <c r="L48" i="7"/>
  <c r="K48" i="7"/>
  <c r="J48" i="7"/>
  <c r="I48" i="7"/>
  <c r="I51" i="7" s="1"/>
  <c r="H48" i="7"/>
  <c r="G48" i="7"/>
  <c r="F48" i="7"/>
  <c r="E48" i="7"/>
  <c r="E51" i="7" s="1"/>
  <c r="D48" i="7"/>
  <c r="O44" i="7"/>
  <c r="N44" i="7"/>
  <c r="M44" i="7"/>
  <c r="L44" i="7"/>
  <c r="K44" i="7"/>
  <c r="J44" i="7"/>
  <c r="I44" i="7"/>
  <c r="H44" i="7"/>
  <c r="G44" i="7"/>
  <c r="F44" i="7"/>
  <c r="E44" i="7"/>
  <c r="D44" i="7"/>
  <c r="O42" i="7"/>
  <c r="N42" i="7"/>
  <c r="M42" i="7"/>
  <c r="M45" i="7" s="1"/>
  <c r="L42" i="7"/>
  <c r="K42" i="7"/>
  <c r="J42" i="7"/>
  <c r="I42" i="7"/>
  <c r="I45" i="7" s="1"/>
  <c r="H42" i="7"/>
  <c r="G42" i="7"/>
  <c r="F42" i="7"/>
  <c r="E42" i="7"/>
  <c r="E45" i="7" s="1"/>
  <c r="D42" i="7"/>
  <c r="O38" i="7"/>
  <c r="N38" i="7"/>
  <c r="M38" i="7"/>
  <c r="L38" i="7"/>
  <c r="K38" i="7"/>
  <c r="J38" i="7"/>
  <c r="I38" i="7"/>
  <c r="H38" i="7"/>
  <c r="G38" i="7"/>
  <c r="F38" i="7"/>
  <c r="E38" i="7"/>
  <c r="D38" i="7"/>
  <c r="O36" i="7"/>
  <c r="N36" i="7"/>
  <c r="M36" i="7"/>
  <c r="M39" i="7" s="1"/>
  <c r="L36" i="7"/>
  <c r="K36" i="7"/>
  <c r="J36" i="7"/>
  <c r="I36" i="7"/>
  <c r="H36" i="7"/>
  <c r="G36" i="7"/>
  <c r="F36" i="7"/>
  <c r="E36" i="7"/>
  <c r="E39" i="7" s="1"/>
  <c r="D36" i="7"/>
  <c r="O32" i="7"/>
  <c r="N32" i="7"/>
  <c r="M32" i="7"/>
  <c r="L32" i="7"/>
  <c r="K32" i="7"/>
  <c r="J32" i="7"/>
  <c r="I32" i="7"/>
  <c r="H32" i="7"/>
  <c r="G32" i="7"/>
  <c r="F32" i="7"/>
  <c r="E32" i="7"/>
  <c r="D32" i="7"/>
  <c r="O30" i="7"/>
  <c r="N30" i="7"/>
  <c r="M30" i="7"/>
  <c r="M33" i="7" s="1"/>
  <c r="L30" i="7"/>
  <c r="K30" i="7"/>
  <c r="J30" i="7"/>
  <c r="I30" i="7"/>
  <c r="H30" i="7"/>
  <c r="G30" i="7"/>
  <c r="F30" i="7"/>
  <c r="E30" i="7"/>
  <c r="E33" i="7" s="1"/>
  <c r="D30" i="7"/>
  <c r="O26" i="7"/>
  <c r="N26" i="7"/>
  <c r="M26" i="7"/>
  <c r="L26" i="7"/>
  <c r="K26" i="7"/>
  <c r="J26" i="7"/>
  <c r="I26" i="7"/>
  <c r="H26" i="7"/>
  <c r="G26" i="7"/>
  <c r="F26" i="7"/>
  <c r="E26" i="7"/>
  <c r="D26" i="7"/>
  <c r="O24" i="7"/>
  <c r="N24" i="7"/>
  <c r="M24" i="7"/>
  <c r="M27" i="7" s="1"/>
  <c r="L24" i="7"/>
  <c r="K24" i="7"/>
  <c r="J24" i="7"/>
  <c r="I24" i="7"/>
  <c r="H24" i="7"/>
  <c r="G24" i="7"/>
  <c r="F24" i="7"/>
  <c r="E24" i="7"/>
  <c r="D24" i="7"/>
  <c r="O20" i="7"/>
  <c r="N20" i="7"/>
  <c r="M20" i="7"/>
  <c r="L20" i="7"/>
  <c r="K20" i="7"/>
  <c r="J20" i="7"/>
  <c r="I20" i="7"/>
  <c r="H20" i="7"/>
  <c r="G20" i="7"/>
  <c r="F20" i="7"/>
  <c r="E20" i="7"/>
  <c r="D20" i="7"/>
  <c r="O18" i="7"/>
  <c r="N18" i="7"/>
  <c r="M18" i="7"/>
  <c r="M21" i="7" s="1"/>
  <c r="L18" i="7"/>
  <c r="K18" i="7"/>
  <c r="J18" i="7"/>
  <c r="I18" i="7"/>
  <c r="H18" i="7"/>
  <c r="G18" i="7"/>
  <c r="F18" i="7"/>
  <c r="E18" i="7"/>
  <c r="E21" i="7" s="1"/>
  <c r="D18" i="7"/>
  <c r="O14" i="7"/>
  <c r="N14" i="7"/>
  <c r="M14" i="7"/>
  <c r="L14" i="7"/>
  <c r="K14" i="7"/>
  <c r="J14" i="7"/>
  <c r="I14" i="7"/>
  <c r="H14" i="7"/>
  <c r="G14" i="7"/>
  <c r="F14" i="7"/>
  <c r="E14" i="7"/>
  <c r="D14" i="7"/>
  <c r="O12" i="7"/>
  <c r="N12" i="7"/>
  <c r="M12" i="7"/>
  <c r="L12" i="7"/>
  <c r="K12" i="7"/>
  <c r="J12" i="7"/>
  <c r="I12" i="7"/>
  <c r="H12" i="7"/>
  <c r="G12" i="7"/>
  <c r="F12" i="7"/>
  <c r="E12" i="7"/>
  <c r="D12" i="7"/>
  <c r="O8" i="7"/>
  <c r="N8" i="7"/>
  <c r="M8" i="7"/>
  <c r="L8" i="7"/>
  <c r="K8" i="7"/>
  <c r="J8" i="7"/>
  <c r="I8" i="7"/>
  <c r="H8" i="7"/>
  <c r="G8" i="7"/>
  <c r="F8" i="7"/>
  <c r="E8" i="7"/>
  <c r="D8" i="7"/>
  <c r="O6" i="7"/>
  <c r="O9" i="7" s="1"/>
  <c r="N6" i="7"/>
  <c r="M6" i="7"/>
  <c r="L6" i="7"/>
  <c r="K6" i="7"/>
  <c r="J6" i="7"/>
  <c r="I6" i="7"/>
  <c r="I9" i="7" s="1"/>
  <c r="H6" i="7"/>
  <c r="G6" i="7"/>
  <c r="G9" i="7" s="1"/>
  <c r="F6" i="7"/>
  <c r="E6" i="7"/>
  <c r="D6" i="7"/>
  <c r="O62" i="8"/>
  <c r="N62" i="8"/>
  <c r="N63" i="8" s="1"/>
  <c r="M62" i="8"/>
  <c r="M63" i="8" s="1"/>
  <c r="L62" i="8"/>
  <c r="K62" i="8"/>
  <c r="K63" i="8" s="1"/>
  <c r="J62" i="8"/>
  <c r="I62" i="8"/>
  <c r="H62" i="8"/>
  <c r="G62" i="8"/>
  <c r="F62" i="8"/>
  <c r="F63" i="8" s="1"/>
  <c r="E62" i="8"/>
  <c r="E63" i="8" s="1"/>
  <c r="D62" i="8"/>
  <c r="O54" i="8"/>
  <c r="N54" i="8"/>
  <c r="M54" i="8"/>
  <c r="L54" i="8"/>
  <c r="K54" i="8"/>
  <c r="K55" i="8" s="1"/>
  <c r="J54" i="8"/>
  <c r="J55" i="8" s="1"/>
  <c r="I54" i="8"/>
  <c r="H54" i="8"/>
  <c r="H55" i="8" s="1"/>
  <c r="G54" i="8"/>
  <c r="F54" i="8"/>
  <c r="E54" i="8"/>
  <c r="D54" i="8"/>
  <c r="O46" i="8"/>
  <c r="O47" i="8" s="1"/>
  <c r="N46" i="8"/>
  <c r="M46" i="8"/>
  <c r="M47" i="8" s="1"/>
  <c r="L46" i="8"/>
  <c r="K46" i="8"/>
  <c r="J46" i="8"/>
  <c r="I46" i="8"/>
  <c r="H46" i="8"/>
  <c r="H47" i="8" s="1"/>
  <c r="G46" i="8"/>
  <c r="G47" i="8" s="1"/>
  <c r="F46" i="8"/>
  <c r="E46" i="8"/>
  <c r="E47" i="8" s="1"/>
  <c r="D46" i="8"/>
  <c r="O38" i="8"/>
  <c r="N38" i="8"/>
  <c r="M38" i="8"/>
  <c r="L38" i="8"/>
  <c r="K38" i="8"/>
  <c r="J38" i="8"/>
  <c r="I38" i="8"/>
  <c r="H38" i="8"/>
  <c r="G38" i="8"/>
  <c r="F38" i="8"/>
  <c r="E38" i="8"/>
  <c r="D38" i="8"/>
  <c r="P32" i="8"/>
  <c r="O32" i="8"/>
  <c r="N32" i="8"/>
  <c r="M32" i="8"/>
  <c r="L32" i="8"/>
  <c r="K32" i="8"/>
  <c r="J32" i="8"/>
  <c r="I32" i="8"/>
  <c r="H32" i="8"/>
  <c r="G32" i="8"/>
  <c r="F32" i="8"/>
  <c r="E32" i="8"/>
  <c r="D32" i="8"/>
  <c r="O26" i="8"/>
  <c r="N26" i="8"/>
  <c r="M26" i="8"/>
  <c r="L26" i="8"/>
  <c r="K26" i="8"/>
  <c r="J26" i="8"/>
  <c r="I26" i="8"/>
  <c r="H26" i="8"/>
  <c r="G26" i="8"/>
  <c r="F26" i="8"/>
  <c r="E26" i="8"/>
  <c r="D26" i="8"/>
  <c r="P20" i="8"/>
  <c r="O20" i="8"/>
  <c r="N20" i="8"/>
  <c r="M20" i="8"/>
  <c r="L20" i="8"/>
  <c r="K20" i="8"/>
  <c r="J20" i="8"/>
  <c r="I20" i="8"/>
  <c r="H20" i="8"/>
  <c r="G20" i="8"/>
  <c r="F20" i="8"/>
  <c r="E20" i="8"/>
  <c r="D20" i="8"/>
  <c r="O14" i="8"/>
  <c r="N14" i="8"/>
  <c r="M14" i="8"/>
  <c r="L14" i="8"/>
  <c r="K14" i="8"/>
  <c r="J14" i="8"/>
  <c r="I14" i="8"/>
  <c r="H14" i="8"/>
  <c r="G14" i="8"/>
  <c r="F14" i="8"/>
  <c r="E14" i="8"/>
  <c r="D14" i="8"/>
  <c r="O8" i="8"/>
  <c r="N8" i="8"/>
  <c r="M8" i="8"/>
  <c r="L8" i="8"/>
  <c r="K8" i="8"/>
  <c r="J8" i="8"/>
  <c r="I8" i="8"/>
  <c r="H8" i="8"/>
  <c r="G8" i="8"/>
  <c r="F8" i="8"/>
  <c r="E8" i="8"/>
  <c r="D8" i="8"/>
  <c r="O58" i="8"/>
  <c r="O63" i="8" s="1"/>
  <c r="N58" i="8"/>
  <c r="M58" i="8"/>
  <c r="L58" i="8"/>
  <c r="L63" i="8" s="1"/>
  <c r="K58" i="8"/>
  <c r="J58" i="8"/>
  <c r="J63" i="8" s="1"/>
  <c r="I58" i="8"/>
  <c r="I63" i="8" s="1"/>
  <c r="H58" i="8"/>
  <c r="H63" i="8" s="1"/>
  <c r="G58" i="8"/>
  <c r="G63" i="8" s="1"/>
  <c r="F58" i="8"/>
  <c r="E58" i="8"/>
  <c r="D58" i="8"/>
  <c r="D63" i="8" s="1"/>
  <c r="O50" i="8"/>
  <c r="O55" i="8" s="1"/>
  <c r="N50" i="8"/>
  <c r="N55" i="8" s="1"/>
  <c r="M50" i="8"/>
  <c r="M55" i="8" s="1"/>
  <c r="L50" i="8"/>
  <c r="L55" i="8" s="1"/>
  <c r="K50" i="8"/>
  <c r="J50" i="8"/>
  <c r="I50" i="8"/>
  <c r="I55" i="8" s="1"/>
  <c r="H50" i="8"/>
  <c r="G50" i="8"/>
  <c r="G55" i="8" s="1"/>
  <c r="F50" i="8"/>
  <c r="F55" i="8" s="1"/>
  <c r="E50" i="8"/>
  <c r="E55" i="8" s="1"/>
  <c r="D50" i="8"/>
  <c r="D55" i="8" s="1"/>
  <c r="O42" i="8"/>
  <c r="N42" i="8"/>
  <c r="N47" i="8" s="1"/>
  <c r="M42" i="8"/>
  <c r="L42" i="8"/>
  <c r="L47" i="8" s="1"/>
  <c r="K42" i="8"/>
  <c r="K47" i="8" s="1"/>
  <c r="J42" i="8"/>
  <c r="J47" i="8" s="1"/>
  <c r="I42" i="8"/>
  <c r="I47" i="8" s="1"/>
  <c r="H42" i="8"/>
  <c r="G42" i="8"/>
  <c r="F42" i="8"/>
  <c r="F47" i="8" s="1"/>
  <c r="E42" i="8"/>
  <c r="D42" i="8"/>
  <c r="D47" i="8" s="1"/>
  <c r="O36" i="8"/>
  <c r="O39" i="8" s="1"/>
  <c r="N36" i="8"/>
  <c r="N39" i="8" s="1"/>
  <c r="M36" i="8"/>
  <c r="M39" i="8" s="1"/>
  <c r="L36" i="8"/>
  <c r="K36" i="8"/>
  <c r="J36" i="8"/>
  <c r="J39" i="8" s="1"/>
  <c r="I36" i="8"/>
  <c r="H36" i="8"/>
  <c r="H39" i="8" s="1"/>
  <c r="G36" i="8"/>
  <c r="G39" i="8" s="1"/>
  <c r="F36" i="8"/>
  <c r="F39" i="8" s="1"/>
  <c r="E36" i="8"/>
  <c r="E39" i="8" s="1"/>
  <c r="D36" i="8"/>
  <c r="O30" i="8"/>
  <c r="O33" i="8" s="1"/>
  <c r="N30" i="8"/>
  <c r="N33" i="8" s="1"/>
  <c r="M30" i="8"/>
  <c r="M33" i="8" s="1"/>
  <c r="L30" i="8"/>
  <c r="L33" i="8" s="1"/>
  <c r="K30" i="8"/>
  <c r="K33" i="8" s="1"/>
  <c r="J30" i="8"/>
  <c r="J33" i="8" s="1"/>
  <c r="I30" i="8"/>
  <c r="I33" i="8" s="1"/>
  <c r="H30" i="8"/>
  <c r="H33" i="8" s="1"/>
  <c r="G30" i="8"/>
  <c r="G33" i="8" s="1"/>
  <c r="F30" i="8"/>
  <c r="F33" i="8" s="1"/>
  <c r="E30" i="8"/>
  <c r="E33" i="8" s="1"/>
  <c r="D30" i="8"/>
  <c r="D33" i="8" s="1"/>
  <c r="O24" i="8"/>
  <c r="O27" i="8" s="1"/>
  <c r="N24" i="8"/>
  <c r="N27" i="8" s="1"/>
  <c r="M24" i="8"/>
  <c r="M27" i="8" s="1"/>
  <c r="L24" i="8"/>
  <c r="L27" i="8" s="1"/>
  <c r="K24" i="8"/>
  <c r="K27" i="8" s="1"/>
  <c r="J24" i="8"/>
  <c r="J27" i="8" s="1"/>
  <c r="I24" i="8"/>
  <c r="I27" i="8" s="1"/>
  <c r="H24" i="8"/>
  <c r="H27" i="8" s="1"/>
  <c r="G24" i="8"/>
  <c r="G27" i="8" s="1"/>
  <c r="F24" i="8"/>
  <c r="F27" i="8" s="1"/>
  <c r="E24" i="8"/>
  <c r="E27" i="8" s="1"/>
  <c r="D24" i="8"/>
  <c r="D27" i="8" s="1"/>
  <c r="O18" i="8"/>
  <c r="O21" i="8" s="1"/>
  <c r="N18" i="8"/>
  <c r="N21" i="8" s="1"/>
  <c r="M18" i="8"/>
  <c r="M21" i="8" s="1"/>
  <c r="L18" i="8"/>
  <c r="L21" i="8" s="1"/>
  <c r="K18" i="8"/>
  <c r="K21" i="8" s="1"/>
  <c r="J18" i="8"/>
  <c r="J21" i="8" s="1"/>
  <c r="I18" i="8"/>
  <c r="I21" i="8" s="1"/>
  <c r="H18" i="8"/>
  <c r="H21" i="8" s="1"/>
  <c r="G18" i="8"/>
  <c r="G21" i="8" s="1"/>
  <c r="F18" i="8"/>
  <c r="F21" i="8" s="1"/>
  <c r="E18" i="8"/>
  <c r="E21" i="8" s="1"/>
  <c r="D18" i="8"/>
  <c r="D21" i="8" s="1"/>
  <c r="O12" i="8"/>
  <c r="O15" i="8" s="1"/>
  <c r="N12" i="8"/>
  <c r="N15" i="8" s="1"/>
  <c r="M12" i="8"/>
  <c r="M15" i="8" s="1"/>
  <c r="L12" i="8"/>
  <c r="L15" i="8" s="1"/>
  <c r="K12" i="8"/>
  <c r="K15" i="8" s="1"/>
  <c r="J12" i="8"/>
  <c r="J15" i="8" s="1"/>
  <c r="I12" i="8"/>
  <c r="I15" i="8" s="1"/>
  <c r="H12" i="8"/>
  <c r="H15" i="8" s="1"/>
  <c r="G12" i="8"/>
  <c r="G15" i="8" s="1"/>
  <c r="F12" i="8"/>
  <c r="F15" i="8" s="1"/>
  <c r="E12" i="8"/>
  <c r="E15" i="8" s="1"/>
  <c r="D12" i="8"/>
  <c r="D15" i="8" s="1"/>
  <c r="P6" i="8"/>
  <c r="O6" i="8"/>
  <c r="O9" i="8" s="1"/>
  <c r="N6" i="8"/>
  <c r="N9" i="8" s="1"/>
  <c r="M6" i="8"/>
  <c r="M9" i="8" s="1"/>
  <c r="L6" i="8"/>
  <c r="L9" i="8" s="1"/>
  <c r="K6" i="8"/>
  <c r="K9" i="8" s="1"/>
  <c r="J6" i="8"/>
  <c r="J9" i="8" s="1"/>
  <c r="I6" i="8"/>
  <c r="I9" i="8" s="1"/>
  <c r="H6" i="8"/>
  <c r="H9" i="8" s="1"/>
  <c r="G6" i="8"/>
  <c r="G9" i="8" s="1"/>
  <c r="F6" i="8"/>
  <c r="F9" i="8" s="1"/>
  <c r="E6" i="8"/>
  <c r="E9" i="8" s="1"/>
  <c r="D6" i="8"/>
  <c r="D9" i="8" s="1"/>
  <c r="P61" i="8"/>
  <c r="P60" i="8"/>
  <c r="P59" i="8"/>
  <c r="P62" i="8" s="1"/>
  <c r="P57" i="8"/>
  <c r="P56" i="8"/>
  <c r="P53" i="8"/>
  <c r="P54" i="8" s="1"/>
  <c r="P52" i="8"/>
  <c r="P51" i="8"/>
  <c r="P49" i="8"/>
  <c r="P48" i="8"/>
  <c r="P50" i="8" s="1"/>
  <c r="P55" i="8" s="1"/>
  <c r="P45" i="8"/>
  <c r="P44" i="8"/>
  <c r="P46" i="8" s="1"/>
  <c r="P43" i="8"/>
  <c r="P41" i="8"/>
  <c r="P40" i="8"/>
  <c r="P42" i="8" s="1"/>
  <c r="P47" i="8" s="1"/>
  <c r="P37" i="8"/>
  <c r="P38" i="8" s="1"/>
  <c r="P35" i="8"/>
  <c r="P34" i="8"/>
  <c r="P31" i="8"/>
  <c r="P29" i="8"/>
  <c r="P28" i="8"/>
  <c r="P25" i="8"/>
  <c r="P26" i="8" s="1"/>
  <c r="P23" i="8"/>
  <c r="P22" i="8"/>
  <c r="P19" i="8"/>
  <c r="P17" i="8"/>
  <c r="P16" i="8"/>
  <c r="P13" i="8"/>
  <c r="P14" i="8" s="1"/>
  <c r="P11" i="8"/>
  <c r="P10" i="8"/>
  <c r="P7" i="8"/>
  <c r="P8" i="8" s="1"/>
  <c r="P5" i="8"/>
  <c r="P4" i="8"/>
  <c r="P55" i="7"/>
  <c r="P56" i="7" s="1"/>
  <c r="P57" i="7" s="1"/>
  <c r="P53" i="7"/>
  <c r="P52" i="7"/>
  <c r="P54" i="7" s="1"/>
  <c r="P49" i="7"/>
  <c r="P50" i="7" s="1"/>
  <c r="P47" i="7"/>
  <c r="P46" i="7"/>
  <c r="P43" i="7"/>
  <c r="P44" i="7" s="1"/>
  <c r="P41" i="7"/>
  <c r="P40" i="7"/>
  <c r="P37" i="7"/>
  <c r="P38" i="7" s="1"/>
  <c r="P35" i="7"/>
  <c r="P34" i="7"/>
  <c r="P31" i="7"/>
  <c r="P32" i="7" s="1"/>
  <c r="P29" i="7"/>
  <c r="P28" i="7"/>
  <c r="P30" i="7" s="1"/>
  <c r="P25" i="7"/>
  <c r="P26" i="7" s="1"/>
  <c r="P23" i="7"/>
  <c r="P22" i="7"/>
  <c r="P19" i="7"/>
  <c r="P20" i="7" s="1"/>
  <c r="P17" i="7"/>
  <c r="P16" i="7"/>
  <c r="P13" i="7"/>
  <c r="P14" i="7" s="1"/>
  <c r="P11" i="7"/>
  <c r="P10" i="7"/>
  <c r="P7" i="7"/>
  <c r="P8" i="7" s="1"/>
  <c r="P5" i="7"/>
  <c r="P4" i="7"/>
  <c r="P6" i="7" s="1"/>
  <c r="P61" i="6"/>
  <c r="P62" i="6" s="1"/>
  <c r="P59" i="6"/>
  <c r="P58" i="6"/>
  <c r="P55" i="6"/>
  <c r="P56" i="6" s="1"/>
  <c r="P53" i="6"/>
  <c r="P52" i="6"/>
  <c r="P49" i="6"/>
  <c r="P47" i="6"/>
  <c r="P46" i="6"/>
  <c r="P43" i="6"/>
  <c r="P41" i="6"/>
  <c r="P40" i="6"/>
  <c r="P42" i="6" s="1"/>
  <c r="P44" i="6" s="1"/>
  <c r="P37" i="6"/>
  <c r="P36" i="6"/>
  <c r="P38" i="6" s="1"/>
  <c r="P34" i="6"/>
  <c r="P33" i="6"/>
  <c r="P30" i="6"/>
  <c r="P29" i="6"/>
  <c r="P28" i="6"/>
  <c r="P31" i="6" s="1"/>
  <c r="P26" i="6"/>
  <c r="P25" i="6"/>
  <c r="P27" i="6" s="1"/>
  <c r="P32" i="6" s="1"/>
  <c r="P22" i="6"/>
  <c r="P21" i="6"/>
  <c r="P23" i="6" s="1"/>
  <c r="P19" i="6"/>
  <c r="P20" i="6" s="1"/>
  <c r="P18" i="6"/>
  <c r="P24" i="6" s="1"/>
  <c r="P15" i="6"/>
  <c r="P14" i="6"/>
  <c r="P16" i="6" s="1"/>
  <c r="P12" i="6"/>
  <c r="P11" i="6"/>
  <c r="P8" i="6"/>
  <c r="P7" i="6"/>
  <c r="P9" i="6" s="1"/>
  <c r="P5" i="6"/>
  <c r="P4" i="6"/>
  <c r="P70" i="5"/>
  <c r="P69" i="5"/>
  <c r="P68" i="5"/>
  <c r="P71" i="5" s="1"/>
  <c r="P66" i="5"/>
  <c r="P65" i="5"/>
  <c r="P62" i="5"/>
  <c r="P61" i="5"/>
  <c r="P60" i="5"/>
  <c r="P58" i="5"/>
  <c r="P57" i="5"/>
  <c r="P59" i="5" s="1"/>
  <c r="P54" i="5"/>
  <c r="P53" i="5"/>
  <c r="P52" i="5"/>
  <c r="P55" i="5" s="1"/>
  <c r="P50" i="5"/>
  <c r="P49" i="5"/>
  <c r="P51" i="5" s="1"/>
  <c r="P46" i="5"/>
  <c r="P45" i="5"/>
  <c r="P44" i="5"/>
  <c r="P42" i="5"/>
  <c r="P41" i="5"/>
  <c r="P38" i="5"/>
  <c r="P37" i="5"/>
  <c r="P36" i="5"/>
  <c r="P39" i="5" s="1"/>
  <c r="P34" i="5"/>
  <c r="P33" i="5"/>
  <c r="P35" i="5" s="1"/>
  <c r="P30" i="5"/>
  <c r="P29" i="5"/>
  <c r="P28" i="5"/>
  <c r="P26" i="5"/>
  <c r="P25" i="5"/>
  <c r="P27" i="5" s="1"/>
  <c r="P22" i="5"/>
  <c r="P21" i="5"/>
  <c r="P19" i="5"/>
  <c r="P18" i="5"/>
  <c r="P15" i="5"/>
  <c r="P14" i="5"/>
  <c r="P16" i="5" s="1"/>
  <c r="P12" i="5"/>
  <c r="P11" i="5"/>
  <c r="P13" i="5" s="1"/>
  <c r="P8" i="5"/>
  <c r="P7" i="5"/>
  <c r="P5" i="5"/>
  <c r="P4" i="5"/>
  <c r="P6" i="5" s="1"/>
  <c r="P57" i="6" l="1"/>
  <c r="P15" i="8"/>
  <c r="K45" i="6"/>
  <c r="P51" i="6"/>
  <c r="P9" i="8"/>
  <c r="P21" i="8"/>
  <c r="N45" i="6"/>
  <c r="P9" i="5"/>
  <c r="P10" i="5" s="1"/>
  <c r="P23" i="5"/>
  <c r="P47" i="5"/>
  <c r="P63" i="5"/>
  <c r="P64" i="5" s="1"/>
  <c r="P24" i="8"/>
  <c r="P27" i="8" s="1"/>
  <c r="P58" i="8"/>
  <c r="P63" i="8" s="1"/>
  <c r="P13" i="6"/>
  <c r="P17" i="6" s="1"/>
  <c r="H44" i="6"/>
  <c r="H45" i="6" s="1"/>
  <c r="P45" i="6"/>
  <c r="N17" i="5"/>
  <c r="O48" i="5"/>
  <c r="K64" i="5"/>
  <c r="D72" i="5"/>
  <c r="L72" i="5"/>
  <c r="P35" i="6"/>
  <c r="P39" i="6" s="1"/>
  <c r="G51" i="7"/>
  <c r="P67" i="5"/>
  <c r="P18" i="8"/>
  <c r="I39" i="8"/>
  <c r="I21" i="7"/>
  <c r="I33" i="7"/>
  <c r="I39" i="7"/>
  <c r="H51" i="7"/>
  <c r="H57" i="7"/>
  <c r="P6" i="6"/>
  <c r="P10" i="6" s="1"/>
  <c r="K44" i="6"/>
  <c r="J10" i="5"/>
  <c r="H24" i="5"/>
  <c r="F40" i="5"/>
  <c r="N40" i="5"/>
  <c r="N56" i="5"/>
  <c r="F64" i="5"/>
  <c r="N64" i="5"/>
  <c r="G72" i="5"/>
  <c r="O72" i="5"/>
  <c r="F51" i="7"/>
  <c r="O51" i="7"/>
  <c r="P17" i="5"/>
  <c r="P31" i="5"/>
  <c r="D44" i="6"/>
  <c r="D45" i="6" s="1"/>
  <c r="L44" i="6"/>
  <c r="L45" i="6" s="1"/>
  <c r="K10" i="5"/>
  <c r="O40" i="5"/>
  <c r="G64" i="5"/>
  <c r="O64" i="5"/>
  <c r="H72" i="5"/>
  <c r="N10" i="6"/>
  <c r="P30" i="8"/>
  <c r="P33" i="8" s="1"/>
  <c r="K39" i="8"/>
  <c r="J51" i="7"/>
  <c r="J57" i="7"/>
  <c r="E44" i="6"/>
  <c r="E45" i="6" s="1"/>
  <c r="M44" i="6"/>
  <c r="M45" i="6" s="1"/>
  <c r="P48" i="6"/>
  <c r="I10" i="6"/>
  <c r="D10" i="5"/>
  <c r="L10" i="5"/>
  <c r="K17" i="5"/>
  <c r="J32" i="5"/>
  <c r="H48" i="5"/>
  <c r="H56" i="5"/>
  <c r="H64" i="5"/>
  <c r="F10" i="6"/>
  <c r="P20" i="5"/>
  <c r="P12" i="8"/>
  <c r="D39" i="8"/>
  <c r="L39" i="8"/>
  <c r="K51" i="7"/>
  <c r="K57" i="7"/>
  <c r="F44" i="6"/>
  <c r="F45" i="6" s="1"/>
  <c r="N44" i="6"/>
  <c r="J10" i="6"/>
  <c r="D17" i="5"/>
  <c r="L17" i="5"/>
  <c r="K32" i="5"/>
  <c r="E40" i="5"/>
  <c r="M40" i="5"/>
  <c r="E48" i="5"/>
  <c r="M48" i="5"/>
  <c r="I56" i="5"/>
  <c r="J72" i="5"/>
  <c r="D51" i="7"/>
  <c r="L51" i="7"/>
  <c r="G44" i="6"/>
  <c r="G45" i="6" s="1"/>
  <c r="O44" i="6"/>
  <c r="O45" i="6" s="1"/>
  <c r="P60" i="6"/>
  <c r="P63" i="6" s="1"/>
  <c r="E17" i="5"/>
  <c r="D32" i="5"/>
  <c r="L32" i="5"/>
  <c r="J48" i="5"/>
  <c r="J56" i="5"/>
  <c r="J64" i="5"/>
  <c r="K72" i="5"/>
  <c r="P36" i="8"/>
  <c r="P39" i="8" s="1"/>
  <c r="P32" i="5"/>
  <c r="P40" i="5"/>
  <c r="P56" i="5"/>
  <c r="P72" i="5"/>
  <c r="O17" i="5"/>
  <c r="J24" i="5"/>
  <c r="H40" i="5"/>
  <c r="P43" i="5"/>
  <c r="P48" i="5" s="1"/>
  <c r="H17" i="5"/>
  <c r="K24" i="5"/>
  <c r="F32" i="5"/>
  <c r="N32" i="5"/>
  <c r="D48" i="5"/>
  <c r="L48" i="5"/>
  <c r="D56" i="5"/>
  <c r="F10" i="5"/>
  <c r="N10" i="5"/>
  <c r="D24" i="5"/>
  <c r="L24" i="5"/>
  <c r="G32" i="5"/>
  <c r="O32" i="5"/>
  <c r="J40" i="5"/>
  <c r="E56" i="5"/>
  <c r="G10" i="5"/>
  <c r="O10" i="5"/>
  <c r="J17" i="5"/>
  <c r="H32" i="5"/>
  <c r="K40" i="5"/>
  <c r="F48" i="5"/>
  <c r="N48" i="5"/>
  <c r="F56" i="5"/>
  <c r="D15" i="7"/>
  <c r="J45" i="7"/>
  <c r="P12" i="7"/>
  <c r="P18" i="7"/>
  <c r="P21" i="7" s="1"/>
  <c r="P36" i="7"/>
  <c r="P42" i="7"/>
  <c r="P45" i="7" s="1"/>
  <c r="K9" i="7"/>
  <c r="H15" i="7"/>
  <c r="I27" i="7"/>
  <c r="N45" i="7"/>
  <c r="E9" i="7"/>
  <c r="L15" i="7"/>
  <c r="E27" i="7"/>
  <c r="F45" i="7"/>
  <c r="P24" i="7"/>
  <c r="P27" i="7" s="1"/>
  <c r="P48" i="7"/>
  <c r="P51" i="7" s="1"/>
  <c r="F21" i="7"/>
  <c r="J21" i="7"/>
  <c r="N21" i="7"/>
  <c r="D33" i="7"/>
  <c r="H33" i="7"/>
  <c r="L33" i="7"/>
  <c r="G39" i="7"/>
  <c r="K39" i="7"/>
  <c r="O39" i="7"/>
  <c r="D9" i="7"/>
  <c r="L9" i="7"/>
  <c r="I15" i="7"/>
  <c r="K21" i="7"/>
  <c r="F27" i="7"/>
  <c r="N27" i="7"/>
  <c r="H39" i="7"/>
  <c r="L39" i="7"/>
  <c r="K45" i="7"/>
  <c r="M9" i="7"/>
  <c r="F15" i="7"/>
  <c r="J15" i="7"/>
  <c r="N15" i="7"/>
  <c r="D21" i="7"/>
  <c r="H21" i="7"/>
  <c r="L21" i="7"/>
  <c r="G27" i="7"/>
  <c r="K27" i="7"/>
  <c r="O27" i="7"/>
  <c r="F33" i="7"/>
  <c r="J33" i="7"/>
  <c r="N33" i="7"/>
  <c r="D45" i="7"/>
  <c r="H45" i="7"/>
  <c r="L45" i="7"/>
  <c r="P15" i="7"/>
  <c r="P33" i="7"/>
  <c r="H9" i="7"/>
  <c r="P9" i="7"/>
  <c r="E15" i="7"/>
  <c r="M15" i="7"/>
  <c r="G21" i="7"/>
  <c r="O21" i="7"/>
  <c r="J27" i="7"/>
  <c r="D39" i="7"/>
  <c r="P39" i="7"/>
  <c r="G45" i="7"/>
  <c r="O45" i="7"/>
  <c r="F9" i="7"/>
  <c r="J9" i="7"/>
  <c r="N9" i="7"/>
  <c r="G15" i="7"/>
  <c r="K15" i="7"/>
  <c r="O15" i="7"/>
  <c r="D27" i="7"/>
  <c r="H27" i="7"/>
  <c r="L27" i="7"/>
  <c r="G33" i="7"/>
  <c r="K33" i="7"/>
  <c r="O33" i="7"/>
  <c r="F39" i="7"/>
  <c r="J39" i="7"/>
  <c r="N39" i="7"/>
  <c r="P24" i="5" l="1"/>
  <c r="BM64" i="4"/>
  <c r="G145" i="2" s="1"/>
  <c r="BK64" i="4"/>
  <c r="DL64" i="4" s="1"/>
  <c r="BJ64" i="4"/>
  <c r="CZ64" i="4" s="1"/>
  <c r="T64" i="4"/>
  <c r="V64" i="4" s="1"/>
  <c r="X64" i="4" s="1"/>
  <c r="S64" i="4"/>
  <c r="U64" i="4" s="1"/>
  <c r="W64" i="4" s="1"/>
  <c r="L64" i="4"/>
  <c r="CP63" i="4"/>
  <c r="CO63" i="4"/>
  <c r="CJ63" i="4"/>
  <c r="CI63" i="4"/>
  <c r="CH63" i="4"/>
  <c r="CG63" i="4"/>
  <c r="AG144" i="2" s="1"/>
  <c r="CF63" i="4"/>
  <c r="AF144" i="2" s="1"/>
  <c r="CE63" i="4"/>
  <c r="CD63" i="4"/>
  <c r="CC63" i="4"/>
  <c r="AC144" i="2" s="1"/>
  <c r="CB63" i="4"/>
  <c r="AB144" i="2" s="1"/>
  <c r="CA63" i="4"/>
  <c r="BZ63" i="4"/>
  <c r="BY63" i="4"/>
  <c r="BX63" i="4"/>
  <c r="R144" i="2" s="1"/>
  <c r="BW63" i="4"/>
  <c r="Q144" i="2" s="1"/>
  <c r="BV63" i="4"/>
  <c r="BU63" i="4"/>
  <c r="O144" i="2" s="1"/>
  <c r="BT63" i="4"/>
  <c r="N144" i="2" s="1"/>
  <c r="BS63" i="4"/>
  <c r="BR63" i="4"/>
  <c r="BQ63" i="4"/>
  <c r="K144" i="2" s="1"/>
  <c r="BP63" i="4"/>
  <c r="J144" i="2" s="1"/>
  <c r="BO63" i="4"/>
  <c r="BN63" i="4"/>
  <c r="BM63" i="4"/>
  <c r="AC63" i="4"/>
  <c r="L63" i="4"/>
  <c r="BK62" i="4"/>
  <c r="DI62" i="4" s="1"/>
  <c r="DI6" i="4" s="1"/>
  <c r="BJ62" i="4"/>
  <c r="CP62" i="4" s="1"/>
  <c r="CP6" i="4" s="1"/>
  <c r="P62" i="4"/>
  <c r="O62" i="4"/>
  <c r="Q62" i="4" s="1"/>
  <c r="L62" i="4"/>
  <c r="I62" i="4"/>
  <c r="D62" i="4"/>
  <c r="DT61" i="4"/>
  <c r="DS61" i="4"/>
  <c r="DR61" i="4"/>
  <c r="DQ61" i="4"/>
  <c r="CQ61" i="4"/>
  <c r="CP61" i="4"/>
  <c r="CO61" i="4"/>
  <c r="BO61" i="4"/>
  <c r="BN61" i="4"/>
  <c r="H142" i="2" s="1"/>
  <c r="BM61" i="4"/>
  <c r="G142" i="2" s="1"/>
  <c r="BH61" i="4"/>
  <c r="AK61" i="4"/>
  <c r="DU61" i="4" s="1"/>
  <c r="AC61" i="4"/>
  <c r="AB61" i="4"/>
  <c r="AD61" i="4" s="1"/>
  <c r="R61" i="4"/>
  <c r="T61" i="4" s="1"/>
  <c r="Q61" i="4"/>
  <c r="S61" i="4" s="1"/>
  <c r="L61" i="4"/>
  <c r="DT60" i="4"/>
  <c r="DS60" i="4"/>
  <c r="DR60" i="4"/>
  <c r="DQ60" i="4"/>
  <c r="CQ60" i="4"/>
  <c r="CP60" i="4"/>
  <c r="CO60" i="4"/>
  <c r="BO60" i="4"/>
  <c r="I141" i="2" s="1"/>
  <c r="BN60" i="4"/>
  <c r="BM60" i="4"/>
  <c r="G141" i="2" s="1"/>
  <c r="BH60" i="4"/>
  <c r="AK60" i="4"/>
  <c r="AL60" i="4" s="1"/>
  <c r="AB60" i="4"/>
  <c r="AD60" i="4" s="1"/>
  <c r="AC60" i="4"/>
  <c r="R60" i="4"/>
  <c r="T60" i="4" s="1"/>
  <c r="V60" i="4" s="1"/>
  <c r="X60" i="4" s="1"/>
  <c r="Q60" i="4"/>
  <c r="S60" i="4" s="1"/>
  <c r="L60" i="4"/>
  <c r="DW59" i="4"/>
  <c r="DV59" i="4"/>
  <c r="DU59" i="4"/>
  <c r="DT59" i="4"/>
  <c r="DS59" i="4"/>
  <c r="DR59" i="4"/>
  <c r="DQ59" i="4"/>
  <c r="CT59" i="4"/>
  <c r="CS59" i="4"/>
  <c r="CR59" i="4"/>
  <c r="CQ59" i="4"/>
  <c r="CP59" i="4"/>
  <c r="CO59" i="4"/>
  <c r="BR59" i="4"/>
  <c r="L140" i="2" s="1"/>
  <c r="BQ59" i="4"/>
  <c r="BP59" i="4"/>
  <c r="J140" i="2" s="1"/>
  <c r="BO59" i="4"/>
  <c r="I140" i="2" s="1"/>
  <c r="BN59" i="4"/>
  <c r="H140" i="2" s="1"/>
  <c r="BM59" i="4"/>
  <c r="BH59" i="4"/>
  <c r="AN59" i="4"/>
  <c r="AO59" i="4" s="1"/>
  <c r="DY59" i="4" s="1"/>
  <c r="AC59" i="4"/>
  <c r="R59" i="4"/>
  <c r="T59" i="4" s="1"/>
  <c r="Q59" i="4"/>
  <c r="S59" i="4" s="1"/>
  <c r="L59" i="4"/>
  <c r="EC58" i="4"/>
  <c r="EB58" i="4"/>
  <c r="EA58" i="4"/>
  <c r="DZ58" i="4"/>
  <c r="DY58" i="4"/>
  <c r="DX58" i="4"/>
  <c r="DW58" i="4"/>
  <c r="DV58" i="4"/>
  <c r="DU58" i="4"/>
  <c r="DT58" i="4"/>
  <c r="DS58" i="4"/>
  <c r="DR58" i="4"/>
  <c r="DQ58" i="4"/>
  <c r="CZ58" i="4"/>
  <c r="CY58" i="4"/>
  <c r="CX58" i="4"/>
  <c r="CW58" i="4"/>
  <c r="CV58" i="4"/>
  <c r="CU58" i="4"/>
  <c r="CT58" i="4"/>
  <c r="CS58" i="4"/>
  <c r="CR58" i="4"/>
  <c r="CQ58" i="4"/>
  <c r="CP58" i="4"/>
  <c r="CO58" i="4"/>
  <c r="BX58" i="4"/>
  <c r="BW58" i="4"/>
  <c r="Q139" i="2" s="1"/>
  <c r="BV58" i="4"/>
  <c r="P139" i="2" s="1"/>
  <c r="BU58" i="4"/>
  <c r="BT58" i="4"/>
  <c r="BS58" i="4"/>
  <c r="M139" i="2" s="1"/>
  <c r="BR58" i="4"/>
  <c r="L139" i="2" s="1"/>
  <c r="BQ58" i="4"/>
  <c r="BP58" i="4"/>
  <c r="BO58" i="4"/>
  <c r="BN58" i="4"/>
  <c r="H139" i="2" s="1"/>
  <c r="BM58" i="4"/>
  <c r="BJ58" i="4"/>
  <c r="BH58" i="4"/>
  <c r="BG58" i="4" s="1"/>
  <c r="AT58" i="4"/>
  <c r="AB58" i="4"/>
  <c r="AD58" i="4" s="1"/>
  <c r="R58" i="4"/>
  <c r="T58" i="4" s="1"/>
  <c r="Q58" i="4"/>
  <c r="S58" i="4" s="1"/>
  <c r="L58" i="4"/>
  <c r="DV57" i="4"/>
  <c r="DU57" i="4"/>
  <c r="DT57" i="4"/>
  <c r="DS57" i="4"/>
  <c r="DR57" i="4"/>
  <c r="DQ57" i="4"/>
  <c r="CS57" i="4"/>
  <c r="CR57" i="4"/>
  <c r="CQ57" i="4"/>
  <c r="CP57" i="4"/>
  <c r="CO57" i="4"/>
  <c r="BQ57" i="4"/>
  <c r="K138" i="2" s="1"/>
  <c r="BP57" i="4"/>
  <c r="BO57" i="4"/>
  <c r="I138" i="2" s="1"/>
  <c r="BN57" i="4"/>
  <c r="BM57" i="4"/>
  <c r="G138" i="2" s="1"/>
  <c r="BH57" i="4"/>
  <c r="AM57" i="4"/>
  <c r="AN57" i="4" s="1"/>
  <c r="AC57" i="4"/>
  <c r="R57" i="4"/>
  <c r="Q57" i="4"/>
  <c r="S57" i="4" s="1"/>
  <c r="L57" i="4"/>
  <c r="DV56" i="4"/>
  <c r="DU56" i="4"/>
  <c r="DT56" i="4"/>
  <c r="DS56" i="4"/>
  <c r="DR56" i="4"/>
  <c r="DQ56" i="4"/>
  <c r="CS56" i="4"/>
  <c r="CR56" i="4"/>
  <c r="CQ56" i="4"/>
  <c r="CP56" i="4"/>
  <c r="CO56" i="4"/>
  <c r="BQ56" i="4"/>
  <c r="K137" i="2" s="1"/>
  <c r="BP56" i="4"/>
  <c r="J137" i="2" s="1"/>
  <c r="BO56" i="4"/>
  <c r="BN56" i="4"/>
  <c r="BM56" i="4"/>
  <c r="G137" i="2" s="1"/>
  <c r="BH56" i="4"/>
  <c r="AM56" i="4"/>
  <c r="AN56" i="4" s="1"/>
  <c r="AO56" i="4" s="1"/>
  <c r="AC56" i="4"/>
  <c r="AB56" i="4"/>
  <c r="AD56" i="4" s="1"/>
  <c r="R56" i="4"/>
  <c r="Q56" i="4"/>
  <c r="S56" i="4" s="1"/>
  <c r="L56" i="4"/>
  <c r="DV55" i="4"/>
  <c r="DU55" i="4"/>
  <c r="DT55" i="4"/>
  <c r="DS55" i="4"/>
  <c r="DR55" i="4"/>
  <c r="DQ55" i="4"/>
  <c r="CS55" i="4"/>
  <c r="CR55" i="4"/>
  <c r="CQ55" i="4"/>
  <c r="CP55" i="4"/>
  <c r="CO55" i="4"/>
  <c r="BQ55" i="4"/>
  <c r="K136" i="2" s="1"/>
  <c r="BP55" i="4"/>
  <c r="J136" i="2" s="1"/>
  <c r="BO55" i="4"/>
  <c r="I136" i="2" s="1"/>
  <c r="BN55" i="4"/>
  <c r="H136" i="2" s="1"/>
  <c r="BM55" i="4"/>
  <c r="G136" i="2" s="1"/>
  <c r="BH55" i="4"/>
  <c r="BG55" i="4" s="1"/>
  <c r="AM55" i="4"/>
  <c r="AB55" i="4"/>
  <c r="AD55" i="4" s="1"/>
  <c r="AC55" i="4"/>
  <c r="R55" i="4"/>
  <c r="T55" i="4" s="1"/>
  <c r="Q55" i="4"/>
  <c r="L55" i="4"/>
  <c r="DU54" i="4"/>
  <c r="DT54" i="4"/>
  <c r="DS54" i="4"/>
  <c r="DR54" i="4"/>
  <c r="DQ54" i="4"/>
  <c r="CR54" i="4"/>
  <c r="CQ54" i="4"/>
  <c r="CP54" i="4"/>
  <c r="CO54" i="4"/>
  <c r="BP54" i="4"/>
  <c r="BO54" i="4"/>
  <c r="I135" i="2" s="1"/>
  <c r="BN54" i="4"/>
  <c r="BM54" i="4"/>
  <c r="BH54" i="4"/>
  <c r="AL54" i="4"/>
  <c r="AB54" i="4"/>
  <c r="AD54" i="4" s="1"/>
  <c r="R54" i="4"/>
  <c r="T54" i="4" s="1"/>
  <c r="Q54" i="4"/>
  <c r="S54" i="4" s="1"/>
  <c r="L54" i="4"/>
  <c r="DS53" i="4"/>
  <c r="DR53" i="4"/>
  <c r="DQ53" i="4"/>
  <c r="CP53" i="4"/>
  <c r="CO53" i="4"/>
  <c r="BN53" i="4"/>
  <c r="H134" i="2" s="1"/>
  <c r="BM53" i="4"/>
  <c r="BH53" i="4"/>
  <c r="AJ53" i="4"/>
  <c r="DT53" i="4" s="1"/>
  <c r="AC53" i="4"/>
  <c r="R53" i="4"/>
  <c r="T53" i="4" s="1"/>
  <c r="Q53" i="4"/>
  <c r="S53" i="4" s="1"/>
  <c r="L53" i="4"/>
  <c r="DX52" i="4"/>
  <c r="DW52" i="4"/>
  <c r="DV52" i="4"/>
  <c r="DU52" i="4"/>
  <c r="DT52" i="4"/>
  <c r="DS52" i="4"/>
  <c r="DR52" i="4"/>
  <c r="DQ52" i="4"/>
  <c r="CU52" i="4"/>
  <c r="CT52" i="4"/>
  <c r="CS52" i="4"/>
  <c r="CR52" i="4"/>
  <c r="CQ52" i="4"/>
  <c r="CP52" i="4"/>
  <c r="CO52" i="4"/>
  <c r="BS52" i="4"/>
  <c r="M133" i="2" s="1"/>
  <c r="BR52" i="4"/>
  <c r="L133" i="2" s="1"/>
  <c r="BQ52" i="4"/>
  <c r="BP52" i="4"/>
  <c r="J133" i="2" s="1"/>
  <c r="BO52" i="4"/>
  <c r="I133" i="2" s="1"/>
  <c r="BN52" i="4"/>
  <c r="H133" i="2" s="1"/>
  <c r="BM52" i="4"/>
  <c r="G133" i="2" s="1"/>
  <c r="BH52" i="4"/>
  <c r="BG52" i="4" s="1"/>
  <c r="AO52" i="4"/>
  <c r="AP52" i="4" s="1"/>
  <c r="DZ52" i="4" s="1"/>
  <c r="AC52" i="4"/>
  <c r="AB52" i="4"/>
  <c r="AD52" i="4" s="1"/>
  <c r="R52" i="4"/>
  <c r="T52" i="4" s="1"/>
  <c r="Q52" i="4"/>
  <c r="L52" i="4"/>
  <c r="DX51" i="4"/>
  <c r="DW51" i="4"/>
  <c r="DV51" i="4"/>
  <c r="DU51" i="4"/>
  <c r="DT51" i="4"/>
  <c r="DS51" i="4"/>
  <c r="DR51" i="4"/>
  <c r="DQ51" i="4"/>
  <c r="CU51" i="4"/>
  <c r="CT51" i="4"/>
  <c r="CS51" i="4"/>
  <c r="CR51" i="4"/>
  <c r="CQ51" i="4"/>
  <c r="CP51" i="4"/>
  <c r="CO51" i="4"/>
  <c r="BS51" i="4"/>
  <c r="BR51" i="4"/>
  <c r="L132" i="2" s="1"/>
  <c r="BQ51" i="4"/>
  <c r="K132" i="2" s="1"/>
  <c r="BP51" i="4"/>
  <c r="BO51" i="4"/>
  <c r="BN51" i="4"/>
  <c r="H132" i="2" s="1"/>
  <c r="BM51" i="4"/>
  <c r="G132" i="2" s="1"/>
  <c r="BH51" i="4"/>
  <c r="BG51" i="4" s="1"/>
  <c r="AO51" i="4"/>
  <c r="DY51" i="4" s="1"/>
  <c r="AC51" i="4"/>
  <c r="AB51" i="4"/>
  <c r="AD51" i="4" s="1"/>
  <c r="R51" i="4"/>
  <c r="T51" i="4" s="1"/>
  <c r="Q51" i="4"/>
  <c r="S51" i="4" s="1"/>
  <c r="L51" i="4"/>
  <c r="DL50" i="4"/>
  <c r="DK50" i="4"/>
  <c r="DJ50" i="4"/>
  <c r="DI50" i="4"/>
  <c r="DH50" i="4"/>
  <c r="DG50" i="4"/>
  <c r="DF50" i="4"/>
  <c r="DE50" i="4"/>
  <c r="DD50" i="4"/>
  <c r="DC50" i="4"/>
  <c r="DB50" i="4"/>
  <c r="DA50" i="4"/>
  <c r="CZ50" i="4"/>
  <c r="CY50" i="4"/>
  <c r="CX50" i="4"/>
  <c r="CW50" i="4"/>
  <c r="CV50" i="4"/>
  <c r="CU50" i="4"/>
  <c r="CT50" i="4"/>
  <c r="CS50" i="4"/>
  <c r="CR50" i="4"/>
  <c r="CQ50" i="4"/>
  <c r="CP50" i="4"/>
  <c r="CO50" i="4"/>
  <c r="CJ50" i="4"/>
  <c r="AJ131" i="2" s="1"/>
  <c r="CI50" i="4"/>
  <c r="CH50" i="4"/>
  <c r="AH131" i="2" s="1"/>
  <c r="CG50" i="4"/>
  <c r="AG131" i="2" s="1"/>
  <c r="CF50" i="4"/>
  <c r="AF131" i="2" s="1"/>
  <c r="CE50" i="4"/>
  <c r="CD50" i="4"/>
  <c r="AD131" i="2" s="1"/>
  <c r="CC50" i="4"/>
  <c r="CB50" i="4"/>
  <c r="AB131" i="2" s="1"/>
  <c r="CA50" i="4"/>
  <c r="BZ50" i="4"/>
  <c r="Z131" i="2" s="1"/>
  <c r="BY50" i="4"/>
  <c r="BX50" i="4"/>
  <c r="BW50" i="4"/>
  <c r="BV50" i="4"/>
  <c r="P131" i="2" s="1"/>
  <c r="BU50" i="4"/>
  <c r="O131" i="2" s="1"/>
  <c r="BT50" i="4"/>
  <c r="N131" i="2" s="1"/>
  <c r="BS50" i="4"/>
  <c r="BR50" i="4"/>
  <c r="L131" i="2" s="1"/>
  <c r="BQ50" i="4"/>
  <c r="K131" i="2" s="1"/>
  <c r="BP50" i="4"/>
  <c r="J131" i="2" s="1"/>
  <c r="BO50" i="4"/>
  <c r="BN50" i="4"/>
  <c r="H131" i="2" s="1"/>
  <c r="BM50" i="4"/>
  <c r="BK50" i="4"/>
  <c r="BJ50" i="4"/>
  <c r="X50" i="4"/>
  <c r="W50" i="4"/>
  <c r="DV49" i="4"/>
  <c r="DU49" i="4"/>
  <c r="DT49" i="4"/>
  <c r="DS49" i="4"/>
  <c r="DR49" i="4"/>
  <c r="DQ49" i="4"/>
  <c r="CS49" i="4"/>
  <c r="CR49" i="4"/>
  <c r="CQ49" i="4"/>
  <c r="CP49" i="4"/>
  <c r="CO49" i="4"/>
  <c r="BQ49" i="4"/>
  <c r="K130" i="2" s="1"/>
  <c r="BP49" i="4"/>
  <c r="J130" i="2" s="1"/>
  <c r="BO49" i="4"/>
  <c r="I130" i="2" s="1"/>
  <c r="BN49" i="4"/>
  <c r="BM49" i="4"/>
  <c r="BH49" i="4"/>
  <c r="AM49" i="4"/>
  <c r="AN49" i="4" s="1"/>
  <c r="AB49" i="4"/>
  <c r="AD49" i="4" s="1"/>
  <c r="AC49" i="4"/>
  <c r="V49" i="4"/>
  <c r="U49" i="4"/>
  <c r="L49" i="4"/>
  <c r="DS48" i="4"/>
  <c r="DR48" i="4"/>
  <c r="DQ48" i="4"/>
  <c r="CP48" i="4"/>
  <c r="CO48" i="4"/>
  <c r="BN48" i="4"/>
  <c r="H129" i="2" s="1"/>
  <c r="BM48" i="4"/>
  <c r="G129" i="2" s="1"/>
  <c r="BH48" i="4"/>
  <c r="AJ48" i="4"/>
  <c r="AD48" i="4"/>
  <c r="AC48" i="4"/>
  <c r="AB48" i="4"/>
  <c r="V48" i="4"/>
  <c r="U48" i="4"/>
  <c r="L48" i="4"/>
  <c r="DT47" i="4"/>
  <c r="DS47" i="4"/>
  <c r="DR47" i="4"/>
  <c r="DQ47" i="4"/>
  <c r="CQ47" i="4"/>
  <c r="CP47" i="4"/>
  <c r="CO47" i="4"/>
  <c r="BO47" i="4"/>
  <c r="I128" i="2" s="1"/>
  <c r="BN47" i="4"/>
  <c r="BM47" i="4"/>
  <c r="G128" i="2" s="1"/>
  <c r="BH47" i="4"/>
  <c r="AK47" i="4"/>
  <c r="AC47" i="4"/>
  <c r="V47" i="4"/>
  <c r="U47" i="4"/>
  <c r="L47" i="4"/>
  <c r="DS46" i="4"/>
  <c r="DR46" i="4"/>
  <c r="DQ46" i="4"/>
  <c r="CP46" i="4"/>
  <c r="CO46" i="4"/>
  <c r="BN46" i="4"/>
  <c r="H127" i="2" s="1"/>
  <c r="BM46" i="4"/>
  <c r="G127" i="2" s="1"/>
  <c r="BH46" i="4"/>
  <c r="AJ46" i="4"/>
  <c r="DT46" i="4" s="1"/>
  <c r="AC46" i="4"/>
  <c r="AB46" i="4"/>
  <c r="AD46" i="4" s="1"/>
  <c r="V46" i="4"/>
  <c r="U46" i="4"/>
  <c r="L46" i="4"/>
  <c r="DL45" i="4"/>
  <c r="DK45" i="4"/>
  <c r="DJ45" i="4"/>
  <c r="DI45" i="4"/>
  <c r="DH45" i="4"/>
  <c r="DG45" i="4"/>
  <c r="DF45" i="4"/>
  <c r="DE45" i="4"/>
  <c r="DD45" i="4"/>
  <c r="DC45" i="4"/>
  <c r="DB45" i="4"/>
  <c r="DA45" i="4"/>
  <c r="CZ45" i="4"/>
  <c r="CY45" i="4"/>
  <c r="CX45" i="4"/>
  <c r="CW45" i="4"/>
  <c r="CV45" i="4"/>
  <c r="CU45" i="4"/>
  <c r="CT45" i="4"/>
  <c r="CS45" i="4"/>
  <c r="CR45" i="4"/>
  <c r="CQ45" i="4"/>
  <c r="CP45" i="4"/>
  <c r="CO45" i="4"/>
  <c r="CJ45" i="4"/>
  <c r="CI45" i="4"/>
  <c r="AI126" i="2" s="1"/>
  <c r="CH45" i="4"/>
  <c r="CG45" i="4"/>
  <c r="AG126" i="2" s="1"/>
  <c r="CF45" i="4"/>
  <c r="AF126" i="2" s="1"/>
  <c r="CE45" i="4"/>
  <c r="AE126" i="2" s="1"/>
  <c r="CD45" i="4"/>
  <c r="CC45" i="4"/>
  <c r="AC126" i="2" s="1"/>
  <c r="CB45" i="4"/>
  <c r="CA45" i="4"/>
  <c r="AA126" i="2" s="1"/>
  <c r="BZ45" i="4"/>
  <c r="BY45" i="4"/>
  <c r="Y126" i="2" s="1"/>
  <c r="BX45" i="4"/>
  <c r="BW45" i="4"/>
  <c r="BV45" i="4"/>
  <c r="BU45" i="4"/>
  <c r="BT45" i="4"/>
  <c r="BS45" i="4"/>
  <c r="BR45" i="4"/>
  <c r="BQ45" i="4"/>
  <c r="BP45" i="4"/>
  <c r="BO45" i="4"/>
  <c r="BN45" i="4"/>
  <c r="BM45" i="4"/>
  <c r="BK45" i="4"/>
  <c r="BJ45" i="4"/>
  <c r="I45" i="4"/>
  <c r="H45" i="4"/>
  <c r="Y50" i="4" s="1"/>
  <c r="D45" i="4"/>
  <c r="C45" i="4"/>
  <c r="DQ44" i="4"/>
  <c r="BH44" i="4"/>
  <c r="BG44" i="4" s="1"/>
  <c r="AH44" i="4"/>
  <c r="DR44" i="4" s="1"/>
  <c r="AC44" i="4"/>
  <c r="AB44" i="4"/>
  <c r="AD44" i="4" s="1"/>
  <c r="R44" i="4"/>
  <c r="Q44" i="4"/>
  <c r="L44" i="4"/>
  <c r="DQ43" i="4"/>
  <c r="BH43" i="4"/>
  <c r="AH43" i="4"/>
  <c r="AB43" i="4"/>
  <c r="AD43" i="4" s="1"/>
  <c r="R43" i="4"/>
  <c r="T43" i="4" s="1"/>
  <c r="Q43" i="4"/>
  <c r="L43" i="4"/>
  <c r="DQ42" i="4"/>
  <c r="BH42" i="4"/>
  <c r="AH42" i="4"/>
  <c r="AB42" i="4"/>
  <c r="AD42" i="4" s="1"/>
  <c r="R42" i="4"/>
  <c r="T42" i="4" s="1"/>
  <c r="Q42" i="4"/>
  <c r="S42" i="4" s="1"/>
  <c r="L42" i="4"/>
  <c r="DX41" i="4"/>
  <c r="DW41" i="4"/>
  <c r="DV41" i="4"/>
  <c r="DU41" i="4"/>
  <c r="DT41" i="4"/>
  <c r="DS41" i="4"/>
  <c r="DR41" i="4"/>
  <c r="DQ41" i="4"/>
  <c r="CU41" i="4"/>
  <c r="CT41" i="4"/>
  <c r="CS41" i="4"/>
  <c r="CR41" i="4"/>
  <c r="CQ41" i="4"/>
  <c r="CP41" i="4"/>
  <c r="CO41" i="4"/>
  <c r="BS41" i="4"/>
  <c r="M122" i="2" s="1"/>
  <c r="BR41" i="4"/>
  <c r="L122" i="2" s="1"/>
  <c r="BQ41" i="4"/>
  <c r="BP41" i="4"/>
  <c r="BO41" i="4"/>
  <c r="I122" i="2" s="1"/>
  <c r="BN41" i="4"/>
  <c r="BM41" i="4"/>
  <c r="G122" i="2" s="1"/>
  <c r="BH41" i="4"/>
  <c r="BG41" i="4" s="1"/>
  <c r="AO41" i="4"/>
  <c r="AP41" i="4" s="1"/>
  <c r="AB41" i="4"/>
  <c r="AD41" i="4" s="1"/>
  <c r="AC41" i="4"/>
  <c r="T41" i="4"/>
  <c r="V41" i="4" s="1"/>
  <c r="X41" i="4" s="1"/>
  <c r="S41" i="4"/>
  <c r="U41" i="4" s="1"/>
  <c r="W41" i="4" s="1"/>
  <c r="L41" i="4"/>
  <c r="DW40" i="4"/>
  <c r="DV40" i="4"/>
  <c r="DU40" i="4"/>
  <c r="DT40" i="4"/>
  <c r="DS40" i="4"/>
  <c r="DR40" i="4"/>
  <c r="DQ40" i="4"/>
  <c r="CT40" i="4"/>
  <c r="CS40" i="4"/>
  <c r="CR40" i="4"/>
  <c r="CQ40" i="4"/>
  <c r="CP40" i="4"/>
  <c r="CO40" i="4"/>
  <c r="BR40" i="4"/>
  <c r="BQ40" i="4"/>
  <c r="BP40" i="4"/>
  <c r="J121" i="2" s="1"/>
  <c r="BO40" i="4"/>
  <c r="I121" i="2" s="1"/>
  <c r="BN40" i="4"/>
  <c r="BM40" i="4"/>
  <c r="BH40" i="4"/>
  <c r="BG40" i="4" s="1"/>
  <c r="AN40" i="4"/>
  <c r="T40" i="4"/>
  <c r="V40" i="4" s="1"/>
  <c r="X40" i="4" s="1"/>
  <c r="S40" i="4"/>
  <c r="U40" i="4" s="1"/>
  <c r="W40" i="4" s="1"/>
  <c r="L40" i="4"/>
  <c r="DS39" i="4"/>
  <c r="DR39" i="4"/>
  <c r="DQ39" i="4"/>
  <c r="CP39" i="4"/>
  <c r="CO39" i="4"/>
  <c r="BN39" i="4"/>
  <c r="BM39" i="4"/>
  <c r="BH39" i="4"/>
  <c r="AJ39" i="4"/>
  <c r="AC39" i="4"/>
  <c r="AB39" i="4"/>
  <c r="AD39" i="4" s="1"/>
  <c r="T39" i="4"/>
  <c r="V39" i="4" s="1"/>
  <c r="X39" i="4" s="1"/>
  <c r="S39" i="4"/>
  <c r="U39" i="4" s="1"/>
  <c r="W39" i="4" s="1"/>
  <c r="L39" i="4"/>
  <c r="DQ38" i="4"/>
  <c r="BH38" i="4"/>
  <c r="AH38" i="4"/>
  <c r="AC38" i="4"/>
  <c r="AB38" i="4"/>
  <c r="AD38" i="4" s="1"/>
  <c r="T38" i="4"/>
  <c r="V38" i="4" s="1"/>
  <c r="X38" i="4" s="1"/>
  <c r="S38" i="4"/>
  <c r="U38" i="4" s="1"/>
  <c r="W38" i="4" s="1"/>
  <c r="L38" i="4"/>
  <c r="BH37" i="4"/>
  <c r="BG37" i="4" s="1"/>
  <c r="AG37" i="4"/>
  <c r="AH37" i="4" s="1"/>
  <c r="AB37" i="4"/>
  <c r="AD37" i="4" s="1"/>
  <c r="AC37" i="4"/>
  <c r="U37" i="4"/>
  <c r="W37" i="4" s="1"/>
  <c r="T37" i="4"/>
  <c r="V37" i="4" s="1"/>
  <c r="X37" i="4" s="1"/>
  <c r="S37" i="4"/>
  <c r="L37" i="4"/>
  <c r="DV36" i="4"/>
  <c r="DU36" i="4"/>
  <c r="DT36" i="4"/>
  <c r="DS36" i="4"/>
  <c r="DR36" i="4"/>
  <c r="DQ36" i="4"/>
  <c r="CS36" i="4"/>
  <c r="CR36" i="4"/>
  <c r="CQ36" i="4"/>
  <c r="CP36" i="4"/>
  <c r="CO36" i="4"/>
  <c r="BQ36" i="4"/>
  <c r="BP36" i="4"/>
  <c r="BO36" i="4"/>
  <c r="I117" i="2" s="1"/>
  <c r="BN36" i="4"/>
  <c r="BM36" i="4"/>
  <c r="BH36" i="4"/>
  <c r="BG36" i="4" s="1"/>
  <c r="AM36" i="4"/>
  <c r="AN36" i="4" s="1"/>
  <c r="AB36" i="4"/>
  <c r="AD36" i="4" s="1"/>
  <c r="AC36" i="4"/>
  <c r="U36" i="4"/>
  <c r="W36" i="4" s="1"/>
  <c r="T36" i="4"/>
  <c r="V36" i="4" s="1"/>
  <c r="X36" i="4" s="1"/>
  <c r="S36" i="4"/>
  <c r="L36" i="4"/>
  <c r="DS35" i="4"/>
  <c r="DR35" i="4"/>
  <c r="DQ35" i="4"/>
  <c r="CP35" i="4"/>
  <c r="CO35" i="4"/>
  <c r="BN35" i="4"/>
  <c r="H116" i="2" s="1"/>
  <c r="BM35" i="4"/>
  <c r="BH35" i="4"/>
  <c r="AJ35" i="4"/>
  <c r="DT35" i="4" s="1"/>
  <c r="AC35" i="4"/>
  <c r="AB35" i="4"/>
  <c r="AD35" i="4" s="1"/>
  <c r="O35" i="4"/>
  <c r="R35" i="4" s="1"/>
  <c r="L35" i="4"/>
  <c r="DU34" i="4"/>
  <c r="DT34" i="4"/>
  <c r="DS34" i="4"/>
  <c r="DR34" i="4"/>
  <c r="DQ34" i="4"/>
  <c r="CR34" i="4"/>
  <c r="CQ34" i="4"/>
  <c r="CP34" i="4"/>
  <c r="CO34" i="4"/>
  <c r="BP34" i="4"/>
  <c r="BO34" i="4"/>
  <c r="BN34" i="4"/>
  <c r="H115" i="2" s="1"/>
  <c r="BM34" i="4"/>
  <c r="G115" i="2" s="1"/>
  <c r="AL34" i="4"/>
  <c r="DV34" i="4" s="1"/>
  <c r="I34" i="4"/>
  <c r="DS33" i="4"/>
  <c r="DR33" i="4"/>
  <c r="DQ33" i="4"/>
  <c r="CP33" i="4"/>
  <c r="CO33" i="4"/>
  <c r="BN33" i="4"/>
  <c r="H114" i="2" s="1"/>
  <c r="BM33" i="4"/>
  <c r="AJ33" i="4"/>
  <c r="DT33" i="4" s="1"/>
  <c r="I33" i="4"/>
  <c r="DS32" i="4"/>
  <c r="DR32" i="4"/>
  <c r="DQ32" i="4"/>
  <c r="CP32" i="4"/>
  <c r="CO32" i="4"/>
  <c r="BN32" i="4"/>
  <c r="BM32" i="4"/>
  <c r="G113" i="2" s="1"/>
  <c r="AJ32" i="4"/>
  <c r="DT32" i="4" s="1"/>
  <c r="I32" i="4"/>
  <c r="DT31" i="4"/>
  <c r="DS31" i="4"/>
  <c r="DR31" i="4"/>
  <c r="DQ31" i="4"/>
  <c r="CQ31" i="4"/>
  <c r="CP31" i="4"/>
  <c r="CO31" i="4"/>
  <c r="BO31" i="4"/>
  <c r="I112" i="2" s="1"/>
  <c r="BN31" i="4"/>
  <c r="BM31" i="4"/>
  <c r="G112" i="2" s="1"/>
  <c r="AK31" i="4"/>
  <c r="I31" i="4"/>
  <c r="DS30" i="4"/>
  <c r="DR30" i="4"/>
  <c r="DQ30" i="4"/>
  <c r="CP30" i="4"/>
  <c r="CO30" i="4"/>
  <c r="BN30" i="4"/>
  <c r="BM30" i="4"/>
  <c r="G111" i="2" s="1"/>
  <c r="AJ30" i="4"/>
  <c r="I30" i="4"/>
  <c r="AC29" i="4"/>
  <c r="AB29" i="4"/>
  <c r="AD29" i="4" s="1"/>
  <c r="R29" i="4"/>
  <c r="O29" i="4"/>
  <c r="Q29" i="4" s="1"/>
  <c r="S29" i="4" s="1"/>
  <c r="L29" i="4"/>
  <c r="BH28" i="4"/>
  <c r="BG28" i="4" s="1"/>
  <c r="AG28" i="4"/>
  <c r="AH28" i="4" s="1"/>
  <c r="AC28" i="4"/>
  <c r="AB28" i="4"/>
  <c r="AD28" i="4" s="1"/>
  <c r="T28" i="4"/>
  <c r="V28" i="4" s="1"/>
  <c r="X28" i="4" s="1"/>
  <c r="S28" i="4"/>
  <c r="U28" i="4" s="1"/>
  <c r="W28" i="4" s="1"/>
  <c r="L28" i="4"/>
  <c r="BH27" i="4"/>
  <c r="AG27" i="4"/>
  <c r="DQ27" i="4" s="1"/>
  <c r="AC27" i="4"/>
  <c r="T27" i="4"/>
  <c r="V27" i="4" s="1"/>
  <c r="X27" i="4" s="1"/>
  <c r="S27" i="4"/>
  <c r="U27" i="4" s="1"/>
  <c r="W27" i="4" s="1"/>
  <c r="L27" i="4"/>
  <c r="DY26" i="4"/>
  <c r="DX26" i="4"/>
  <c r="DW26" i="4"/>
  <c r="DV26" i="4"/>
  <c r="DU26" i="4"/>
  <c r="DT26" i="4"/>
  <c r="DS26" i="4"/>
  <c r="DR26" i="4"/>
  <c r="DQ26" i="4"/>
  <c r="CV26" i="4"/>
  <c r="CU26" i="4"/>
  <c r="CT26" i="4"/>
  <c r="CS26" i="4"/>
  <c r="CR26" i="4"/>
  <c r="CQ26" i="4"/>
  <c r="CP26" i="4"/>
  <c r="CO26" i="4"/>
  <c r="BT26" i="4"/>
  <c r="BS26" i="4"/>
  <c r="BR26" i="4"/>
  <c r="L107" i="2" s="1"/>
  <c r="BQ26" i="4"/>
  <c r="K107" i="2" s="1"/>
  <c r="BP26" i="4"/>
  <c r="BO26" i="4"/>
  <c r="BN26" i="4"/>
  <c r="H107" i="2" s="1"/>
  <c r="BM26" i="4"/>
  <c r="G107" i="2" s="1"/>
  <c r="BH26" i="4"/>
  <c r="BG26" i="4" s="1"/>
  <c r="AP26" i="4"/>
  <c r="T26" i="4"/>
  <c r="V26" i="4" s="1"/>
  <c r="X26" i="4" s="1"/>
  <c r="S26" i="4"/>
  <c r="U26" i="4" s="1"/>
  <c r="W26" i="4" s="1"/>
  <c r="L26" i="4"/>
  <c r="EF25" i="4"/>
  <c r="EE25" i="4"/>
  <c r="ED25" i="4"/>
  <c r="EC25" i="4"/>
  <c r="EB25" i="4"/>
  <c r="EA25" i="4"/>
  <c r="DZ25" i="4"/>
  <c r="DY25" i="4"/>
  <c r="DX25" i="4"/>
  <c r="DW25" i="4"/>
  <c r="DV25" i="4"/>
  <c r="DU25" i="4"/>
  <c r="DT25" i="4"/>
  <c r="DS25" i="4"/>
  <c r="DR25" i="4"/>
  <c r="DQ25" i="4"/>
  <c r="DC25" i="4"/>
  <c r="DB25" i="4"/>
  <c r="DA25" i="4"/>
  <c r="CZ25" i="4"/>
  <c r="CY25" i="4"/>
  <c r="CX25" i="4"/>
  <c r="CW25" i="4"/>
  <c r="CV25" i="4"/>
  <c r="CU25" i="4"/>
  <c r="CT25" i="4"/>
  <c r="CS25" i="4"/>
  <c r="CR25" i="4"/>
  <c r="CQ25" i="4"/>
  <c r="CP25" i="4"/>
  <c r="CO25" i="4"/>
  <c r="CA25" i="4"/>
  <c r="BZ25" i="4"/>
  <c r="Z106" i="2" s="1"/>
  <c r="BY25" i="4"/>
  <c r="Y106" i="2" s="1"/>
  <c r="BX25" i="4"/>
  <c r="R106" i="2" s="1"/>
  <c r="BW25" i="4"/>
  <c r="Q106" i="2" s="1"/>
  <c r="BV25" i="4"/>
  <c r="BU25" i="4"/>
  <c r="O106" i="2" s="1"/>
  <c r="BT25" i="4"/>
  <c r="N106" i="2" s="1"/>
  <c r="BS25" i="4"/>
  <c r="M106" i="2" s="1"/>
  <c r="BR25" i="4"/>
  <c r="BQ25" i="4"/>
  <c r="K106" i="2" s="1"/>
  <c r="BP25" i="4"/>
  <c r="J106" i="2" s="1"/>
  <c r="BO25" i="4"/>
  <c r="I106" i="2" s="1"/>
  <c r="BN25" i="4"/>
  <c r="BM25" i="4"/>
  <c r="BJ25" i="4"/>
  <c r="BH25" i="4"/>
  <c r="BG25" i="4" s="1"/>
  <c r="AW25" i="4"/>
  <c r="EG25" i="4" s="1"/>
  <c r="AB25" i="4"/>
  <c r="AD25" i="4" s="1"/>
  <c r="AC25" i="4"/>
  <c r="T25" i="4"/>
  <c r="V25" i="4" s="1"/>
  <c r="X25" i="4" s="1"/>
  <c r="S25" i="4"/>
  <c r="U25" i="4" s="1"/>
  <c r="W25" i="4" s="1"/>
  <c r="L25" i="4"/>
  <c r="DT24" i="4"/>
  <c r="DS24" i="4"/>
  <c r="DR24" i="4"/>
  <c r="DQ24" i="4"/>
  <c r="CQ24" i="4"/>
  <c r="CP24" i="4"/>
  <c r="CO24" i="4"/>
  <c r="BO24" i="4"/>
  <c r="BN24" i="4"/>
  <c r="BM24" i="4"/>
  <c r="G105" i="2" s="1"/>
  <c r="BH24" i="4"/>
  <c r="AK24" i="4"/>
  <c r="DU24" i="4" s="1"/>
  <c r="AC24" i="4"/>
  <c r="AB24" i="4"/>
  <c r="AD24" i="4" s="1"/>
  <c r="T24" i="4"/>
  <c r="V24" i="4" s="1"/>
  <c r="X24" i="4" s="1"/>
  <c r="S24" i="4"/>
  <c r="U24" i="4" s="1"/>
  <c r="W24" i="4" s="1"/>
  <c r="L24" i="4"/>
  <c r="EF23" i="4"/>
  <c r="EE23" i="4"/>
  <c r="ED23" i="4"/>
  <c r="EC23" i="4"/>
  <c r="EB23" i="4"/>
  <c r="EA23" i="4"/>
  <c r="DZ23" i="4"/>
  <c r="DY23" i="4"/>
  <c r="DX23" i="4"/>
  <c r="DW23" i="4"/>
  <c r="DV23" i="4"/>
  <c r="DU23" i="4"/>
  <c r="DT23" i="4"/>
  <c r="DS23" i="4"/>
  <c r="DR23" i="4"/>
  <c r="DQ23" i="4"/>
  <c r="DC23" i="4"/>
  <c r="DB23" i="4"/>
  <c r="DA23" i="4"/>
  <c r="CZ23" i="4"/>
  <c r="CY23" i="4"/>
  <c r="CX23" i="4"/>
  <c r="CW23" i="4"/>
  <c r="CV23" i="4"/>
  <c r="CU23" i="4"/>
  <c r="CT23" i="4"/>
  <c r="CS23" i="4"/>
  <c r="CR23" i="4"/>
  <c r="CQ23" i="4"/>
  <c r="CP23" i="4"/>
  <c r="CO23" i="4"/>
  <c r="CA23" i="4"/>
  <c r="BZ23" i="4"/>
  <c r="Z104" i="2" s="1"/>
  <c r="BY23" i="4"/>
  <c r="Y104" i="2" s="1"/>
  <c r="BX23" i="4"/>
  <c r="BW23" i="4"/>
  <c r="Q104" i="2" s="1"/>
  <c r="BV23" i="4"/>
  <c r="P104" i="2" s="1"/>
  <c r="BU23" i="4"/>
  <c r="O104" i="2" s="1"/>
  <c r="BT23" i="4"/>
  <c r="BS23" i="4"/>
  <c r="BR23" i="4"/>
  <c r="L104" i="2" s="1"/>
  <c r="BQ23" i="4"/>
  <c r="K104" i="2" s="1"/>
  <c r="BP23" i="4"/>
  <c r="BO23" i="4"/>
  <c r="BN23" i="4"/>
  <c r="H104" i="2" s="1"/>
  <c r="BM23" i="4"/>
  <c r="G104" i="2" s="1"/>
  <c r="BJ23" i="4"/>
  <c r="BH23" i="4"/>
  <c r="BG23" i="4" s="1"/>
  <c r="AW23" i="4"/>
  <c r="EG23" i="4" s="1"/>
  <c r="AC23" i="4"/>
  <c r="AB23" i="4"/>
  <c r="AD23" i="4" s="1"/>
  <c r="T23" i="4"/>
  <c r="V23" i="4" s="1"/>
  <c r="X23" i="4" s="1"/>
  <c r="S23" i="4"/>
  <c r="U23" i="4" s="1"/>
  <c r="W23" i="4" s="1"/>
  <c r="L23" i="4"/>
  <c r="DX22" i="4"/>
  <c r="DW22" i="4"/>
  <c r="DV22" i="4"/>
  <c r="DU22" i="4"/>
  <c r="DT22" i="4"/>
  <c r="DS22" i="4"/>
  <c r="DR22" i="4"/>
  <c r="DQ22" i="4"/>
  <c r="CU22" i="4"/>
  <c r="CT22" i="4"/>
  <c r="CS22" i="4"/>
  <c r="CR22" i="4"/>
  <c r="CQ22" i="4"/>
  <c r="CP22" i="4"/>
  <c r="CO22" i="4"/>
  <c r="BS22" i="4"/>
  <c r="M103" i="2" s="1"/>
  <c r="BR22" i="4"/>
  <c r="L103" i="2" s="1"/>
  <c r="BQ22" i="4"/>
  <c r="K103" i="2" s="1"/>
  <c r="BP22" i="4"/>
  <c r="BO22" i="4"/>
  <c r="I103" i="2" s="1"/>
  <c r="BN22" i="4"/>
  <c r="H103" i="2" s="1"/>
  <c r="BM22" i="4"/>
  <c r="G103" i="2" s="1"/>
  <c r="BH22" i="4"/>
  <c r="BG22" i="4" s="1"/>
  <c r="AO22" i="4"/>
  <c r="T22" i="4"/>
  <c r="V22" i="4" s="1"/>
  <c r="X22" i="4" s="1"/>
  <c r="S22" i="4"/>
  <c r="U22" i="4" s="1"/>
  <c r="W22" i="4" s="1"/>
  <c r="L22" i="4"/>
  <c r="DW21" i="4"/>
  <c r="DV21" i="4"/>
  <c r="DU21" i="4"/>
  <c r="DT21" i="4"/>
  <c r="DS21" i="4"/>
  <c r="DR21" i="4"/>
  <c r="DQ21" i="4"/>
  <c r="CT21" i="4"/>
  <c r="CS21" i="4"/>
  <c r="CR21" i="4"/>
  <c r="CQ21" i="4"/>
  <c r="CP21" i="4"/>
  <c r="CO21" i="4"/>
  <c r="BR21" i="4"/>
  <c r="L102" i="2" s="1"/>
  <c r="BQ21" i="4"/>
  <c r="BP21" i="4"/>
  <c r="J102" i="2" s="1"/>
  <c r="BO21" i="4"/>
  <c r="I102" i="2" s="1"/>
  <c r="BN21" i="4"/>
  <c r="H102" i="2" s="1"/>
  <c r="BM21" i="4"/>
  <c r="BH21" i="4"/>
  <c r="AN21" i="4"/>
  <c r="DX21" i="4" s="1"/>
  <c r="AC21" i="4"/>
  <c r="AB21" i="4"/>
  <c r="AD21" i="4" s="1"/>
  <c r="T21" i="4"/>
  <c r="V21" i="4" s="1"/>
  <c r="X21" i="4" s="1"/>
  <c r="S21" i="4"/>
  <c r="U21" i="4" s="1"/>
  <c r="W21" i="4" s="1"/>
  <c r="L21" i="4"/>
  <c r="DU20" i="4"/>
  <c r="DT20" i="4"/>
  <c r="DS20" i="4"/>
  <c r="DR20" i="4"/>
  <c r="DQ20" i="4"/>
  <c r="CR20" i="4"/>
  <c r="CQ20" i="4"/>
  <c r="CP20" i="4"/>
  <c r="CO20" i="4"/>
  <c r="BP20" i="4"/>
  <c r="J101" i="2" s="1"/>
  <c r="BO20" i="4"/>
  <c r="BN20" i="4"/>
  <c r="H101" i="2" s="1"/>
  <c r="BM20" i="4"/>
  <c r="G101" i="2" s="1"/>
  <c r="BH20" i="4"/>
  <c r="AL20" i="4"/>
  <c r="AB20" i="4"/>
  <c r="AD20" i="4" s="1"/>
  <c r="T20" i="4"/>
  <c r="V20" i="4" s="1"/>
  <c r="X20" i="4" s="1"/>
  <c r="S20" i="4"/>
  <c r="U20" i="4" s="1"/>
  <c r="W20" i="4" s="1"/>
  <c r="L20" i="4"/>
  <c r="DS19" i="4"/>
  <c r="DR19" i="4"/>
  <c r="DQ19" i="4"/>
  <c r="CP19" i="4"/>
  <c r="CO19" i="4"/>
  <c r="BN19" i="4"/>
  <c r="H100" i="2" s="1"/>
  <c r="BM19" i="4"/>
  <c r="BH19" i="4"/>
  <c r="BG19" i="4" s="1"/>
  <c r="AJ19" i="4"/>
  <c r="AC19" i="4"/>
  <c r="AB19" i="4"/>
  <c r="AD19" i="4" s="1"/>
  <c r="T19" i="4"/>
  <c r="V19" i="4" s="1"/>
  <c r="X19" i="4" s="1"/>
  <c r="S19" i="4"/>
  <c r="U19" i="4" s="1"/>
  <c r="W19" i="4" s="1"/>
  <c r="L19" i="4"/>
  <c r="DY18" i="4"/>
  <c r="DX18" i="4"/>
  <c r="DW18" i="4"/>
  <c r="DV18" i="4"/>
  <c r="DU18" i="4"/>
  <c r="DT18" i="4"/>
  <c r="DS18" i="4"/>
  <c r="DR18" i="4"/>
  <c r="DQ18" i="4"/>
  <c r="CV18" i="4"/>
  <c r="CU18" i="4"/>
  <c r="CT18" i="4"/>
  <c r="CS18" i="4"/>
  <c r="CR18" i="4"/>
  <c r="CQ18" i="4"/>
  <c r="CP18" i="4"/>
  <c r="CO18" i="4"/>
  <c r="BT18" i="4"/>
  <c r="BS18" i="4"/>
  <c r="M99" i="2" s="1"/>
  <c r="BR18" i="4"/>
  <c r="BQ18" i="4"/>
  <c r="BP18" i="4"/>
  <c r="J99" i="2" s="1"/>
  <c r="BO18" i="4"/>
  <c r="I99" i="2" s="1"/>
  <c r="BN18" i="4"/>
  <c r="BM18" i="4"/>
  <c r="BH18" i="4"/>
  <c r="AP18" i="4"/>
  <c r="AB18" i="4"/>
  <c r="AD18" i="4" s="1"/>
  <c r="T18" i="4"/>
  <c r="V18" i="4" s="1"/>
  <c r="X18" i="4" s="1"/>
  <c r="S18" i="4"/>
  <c r="L18" i="4"/>
  <c r="R15" i="4"/>
  <c r="Q15" i="4"/>
  <c r="R14" i="4"/>
  <c r="Q14" i="4"/>
  <c r="BI12" i="4"/>
  <c r="BF12" i="4"/>
  <c r="M11" i="4"/>
  <c r="DL7" i="4"/>
  <c r="CZ7" i="4"/>
  <c r="M5" i="4"/>
  <c r="M4" i="4" s="1"/>
  <c r="M3" i="4"/>
  <c r="M2" i="4"/>
  <c r="C23" i="3"/>
  <c r="C24" i="3" s="1"/>
  <c r="C11" i="3"/>
  <c r="F4" i="3" s="1"/>
  <c r="F9" i="3"/>
  <c r="F8" i="3"/>
  <c r="F7" i="3"/>
  <c r="F6" i="3"/>
  <c r="F5" i="3"/>
  <c r="F3" i="3"/>
  <c r="AJ144" i="2"/>
  <c r="AI144" i="2"/>
  <c r="AH144" i="2"/>
  <c r="AE144" i="2"/>
  <c r="AD144" i="2"/>
  <c r="AA144" i="2"/>
  <c r="Z144" i="2"/>
  <c r="P144" i="2"/>
  <c r="M144" i="2"/>
  <c r="L144" i="2"/>
  <c r="I144" i="2"/>
  <c r="H144" i="2"/>
  <c r="I142" i="2"/>
  <c r="H141" i="2"/>
  <c r="K140" i="2"/>
  <c r="G140" i="2"/>
  <c r="R139" i="2"/>
  <c r="O139" i="2"/>
  <c r="N139" i="2"/>
  <c r="K139" i="2"/>
  <c r="J139" i="2"/>
  <c r="I139" i="2"/>
  <c r="G139" i="2"/>
  <c r="J138" i="2"/>
  <c r="H138" i="2"/>
  <c r="I137" i="2"/>
  <c r="H137" i="2"/>
  <c r="J135" i="2"/>
  <c r="H135" i="2"/>
  <c r="G135" i="2"/>
  <c r="G134" i="2"/>
  <c r="K133" i="2"/>
  <c r="M132" i="2"/>
  <c r="J132" i="2"/>
  <c r="I132" i="2"/>
  <c r="AI131" i="2"/>
  <c r="AE131" i="2"/>
  <c r="AC131" i="2"/>
  <c r="AA131" i="2"/>
  <c r="Y131" i="2"/>
  <c r="R131" i="2"/>
  <c r="Q131" i="2"/>
  <c r="M131" i="2"/>
  <c r="I131" i="2"/>
  <c r="G131" i="2"/>
  <c r="H130" i="2"/>
  <c r="G130" i="2"/>
  <c r="H128" i="2"/>
  <c r="AJ126" i="2"/>
  <c r="AH126" i="2"/>
  <c r="AD126" i="2"/>
  <c r="AB126" i="2"/>
  <c r="Z126" i="2"/>
  <c r="R126" i="2"/>
  <c r="Q126" i="2"/>
  <c r="P126" i="2"/>
  <c r="O126" i="2"/>
  <c r="N126" i="2"/>
  <c r="M126" i="2"/>
  <c r="L126" i="2"/>
  <c r="K126" i="2"/>
  <c r="J126" i="2"/>
  <c r="I126" i="2"/>
  <c r="H126" i="2"/>
  <c r="G126" i="2"/>
  <c r="K122" i="2"/>
  <c r="J122" i="2"/>
  <c r="H122" i="2"/>
  <c r="L121" i="2"/>
  <c r="K121" i="2"/>
  <c r="H121" i="2"/>
  <c r="G121" i="2"/>
  <c r="H120" i="2"/>
  <c r="G120" i="2"/>
  <c r="K117" i="2"/>
  <c r="J117" i="2"/>
  <c r="H117" i="2"/>
  <c r="G117" i="2"/>
  <c r="G116" i="2"/>
  <c r="J115" i="2"/>
  <c r="I115" i="2"/>
  <c r="G114" i="2"/>
  <c r="H113" i="2"/>
  <c r="H112" i="2"/>
  <c r="H111" i="2"/>
  <c r="AJ110" i="2"/>
  <c r="AI110" i="2"/>
  <c r="AH110" i="2"/>
  <c r="AG110" i="2"/>
  <c r="AF110" i="2"/>
  <c r="AE110" i="2"/>
  <c r="AD110" i="2"/>
  <c r="AC110" i="2"/>
  <c r="AB110" i="2"/>
  <c r="AA110" i="2"/>
  <c r="Z110" i="2"/>
  <c r="Y110" i="2"/>
  <c r="R110" i="2"/>
  <c r="Q110" i="2"/>
  <c r="P110" i="2"/>
  <c r="O110" i="2"/>
  <c r="N110" i="2"/>
  <c r="M110" i="2"/>
  <c r="L110" i="2"/>
  <c r="K110" i="2"/>
  <c r="J110" i="2"/>
  <c r="I110" i="2"/>
  <c r="H110" i="2"/>
  <c r="G110" i="2"/>
  <c r="N107" i="2"/>
  <c r="M107" i="2"/>
  <c r="J107" i="2"/>
  <c r="I107" i="2"/>
  <c r="AA106" i="2"/>
  <c r="P106" i="2"/>
  <c r="L106" i="2"/>
  <c r="H106" i="2"/>
  <c r="I105" i="2"/>
  <c r="H105" i="2"/>
  <c r="AA104" i="2"/>
  <c r="R104" i="2"/>
  <c r="N104" i="2"/>
  <c r="M104" i="2"/>
  <c r="J104" i="2"/>
  <c r="I104" i="2"/>
  <c r="J103" i="2"/>
  <c r="K102" i="2"/>
  <c r="G102" i="2"/>
  <c r="I101" i="2"/>
  <c r="G100" i="2"/>
  <c r="N99" i="2"/>
  <c r="L99" i="2"/>
  <c r="K99" i="2"/>
  <c r="H99" i="2"/>
  <c r="G99" i="2"/>
  <c r="C90" i="2"/>
  <c r="B90" i="2"/>
  <c r="F90" i="2" s="1"/>
  <c r="C89" i="2"/>
  <c r="B89" i="2"/>
  <c r="F89" i="2" s="1"/>
  <c r="C88" i="2"/>
  <c r="B88" i="2"/>
  <c r="F88" i="2" s="1"/>
  <c r="C87" i="2"/>
  <c r="B87" i="2"/>
  <c r="F87" i="2" s="1"/>
  <c r="C86" i="2"/>
  <c r="C85" i="2"/>
  <c r="C84" i="2"/>
  <c r="B84" i="2"/>
  <c r="F84" i="2" s="1"/>
  <c r="C83" i="2"/>
  <c r="B83" i="2"/>
  <c r="F83" i="2" s="1"/>
  <c r="C82" i="2"/>
  <c r="B82" i="2"/>
  <c r="F82" i="2" s="1"/>
  <c r="C81" i="2"/>
  <c r="B81" i="2"/>
  <c r="F81" i="2" s="1"/>
  <c r="C80" i="2"/>
  <c r="B80" i="2"/>
  <c r="F80" i="2" s="1"/>
  <c r="C79" i="2"/>
  <c r="B79" i="2"/>
  <c r="F79" i="2" s="1"/>
  <c r="C78" i="2"/>
  <c r="B78" i="2"/>
  <c r="F78" i="2" s="1"/>
  <c r="C77" i="2"/>
  <c r="B77" i="2"/>
  <c r="F77" i="2" s="1"/>
  <c r="C76" i="2"/>
  <c r="B76" i="2"/>
  <c r="F76" i="2" s="1"/>
  <c r="C75" i="2"/>
  <c r="B75" i="2"/>
  <c r="F75" i="2" s="1"/>
  <c r="C74" i="2"/>
  <c r="B74" i="2"/>
  <c r="F74" i="2" s="1"/>
  <c r="C73" i="2"/>
  <c r="B73" i="2"/>
  <c r="F73" i="2" s="1"/>
  <c r="C72" i="2"/>
  <c r="B72" i="2"/>
  <c r="F72" i="2" s="1"/>
  <c r="C71" i="2"/>
  <c r="B71" i="2"/>
  <c r="F71" i="2" s="1"/>
  <c r="C70" i="2"/>
  <c r="B70" i="2"/>
  <c r="F70" i="2" s="1"/>
  <c r="C69" i="2"/>
  <c r="B69" i="2"/>
  <c r="F69" i="2" s="1"/>
  <c r="C68" i="2"/>
  <c r="B68" i="2"/>
  <c r="F68" i="2" s="1"/>
  <c r="C67" i="2"/>
  <c r="B67" i="2"/>
  <c r="F67" i="2" s="1"/>
  <c r="C66" i="2"/>
  <c r="B66" i="2"/>
  <c r="F66" i="2" s="1"/>
  <c r="C65" i="2"/>
  <c r="B65" i="2"/>
  <c r="F65" i="2" s="1"/>
  <c r="C64" i="2"/>
  <c r="B64" i="2"/>
  <c r="F64" i="2" s="1"/>
  <c r="C63" i="2"/>
  <c r="B63" i="2"/>
  <c r="F63" i="2" s="1"/>
  <c r="C62" i="2"/>
  <c r="B62" i="2"/>
  <c r="C61" i="2"/>
  <c r="B61" i="2"/>
  <c r="F61" i="2" s="1"/>
  <c r="C60" i="2"/>
  <c r="B60" i="2"/>
  <c r="F60" i="2" s="1"/>
  <c r="C59" i="2"/>
  <c r="B59" i="2"/>
  <c r="F59" i="2" s="1"/>
  <c r="B51" i="2"/>
  <c r="AK4" i="2"/>
  <c r="AJ3" i="2"/>
  <c r="AI3" i="2"/>
  <c r="AH3" i="2"/>
  <c r="AG3" i="2"/>
  <c r="AF3" i="2"/>
  <c r="AE3" i="2"/>
  <c r="AD3" i="2"/>
  <c r="AC3" i="2"/>
  <c r="AB3" i="2"/>
  <c r="AA3" i="2"/>
  <c r="Z3" i="2"/>
  <c r="Y3" i="2"/>
  <c r="S2" i="4" l="1"/>
  <c r="BV62" i="4"/>
  <c r="U60" i="4"/>
  <c r="W60" i="4" s="1"/>
  <c r="AX23" i="4"/>
  <c r="EH23" i="4" s="1"/>
  <c r="AX25" i="4"/>
  <c r="C11" i="2"/>
  <c r="D11" i="2" s="1"/>
  <c r="C126" i="2"/>
  <c r="T4" i="4"/>
  <c r="DY41" i="4"/>
  <c r="C13" i="2"/>
  <c r="D13" i="2" s="1"/>
  <c r="BM7" i="4"/>
  <c r="DM25" i="4"/>
  <c r="DO25" i="4" s="1"/>
  <c r="CK63" i="4"/>
  <c r="CM63" i="4" s="1"/>
  <c r="CL63" i="4"/>
  <c r="CN63" i="4" s="1"/>
  <c r="C40" i="2"/>
  <c r="D40" i="2" s="1"/>
  <c r="AH11" i="4"/>
  <c r="DW49" i="4"/>
  <c r="AP51" i="4"/>
  <c r="CK58" i="4"/>
  <c r="CM58" i="4" s="1"/>
  <c r="DM58" i="4"/>
  <c r="DF62" i="4"/>
  <c r="DF6" i="4" s="1"/>
  <c r="C9" i="2"/>
  <c r="D9" i="2" s="1"/>
  <c r="C6" i="2"/>
  <c r="D6" i="2" s="1"/>
  <c r="R5" i="4"/>
  <c r="C104" i="2"/>
  <c r="Z50" i="4"/>
  <c r="C48" i="2"/>
  <c r="D48" i="2" s="1"/>
  <c r="C45" i="2"/>
  <c r="D45" i="2" s="1"/>
  <c r="C42" i="2"/>
  <c r="D42" i="2" s="1"/>
  <c r="C39" i="2"/>
  <c r="D39" i="2" s="1"/>
  <c r="C34" i="2"/>
  <c r="D34" i="2" s="1"/>
  <c r="C28" i="2"/>
  <c r="D28" i="2" s="1"/>
  <c r="C22" i="2"/>
  <c r="D22" i="2" s="1"/>
  <c r="C20" i="2"/>
  <c r="D20" i="2" s="1"/>
  <c r="F62" i="2"/>
  <c r="Y17" i="2" s="1"/>
  <c r="C36" i="2"/>
  <c r="D36" i="2" s="1"/>
  <c r="C33" i="2"/>
  <c r="D33" i="2" s="1"/>
  <c r="C27" i="2"/>
  <c r="D27" i="2" s="1"/>
  <c r="C23" i="2"/>
  <c r="D23" i="2" s="1"/>
  <c r="C21" i="2"/>
  <c r="D21" i="2" s="1"/>
  <c r="C43" i="2"/>
  <c r="D43" i="2" s="1"/>
  <c r="C38" i="2"/>
  <c r="D38" i="2" s="1"/>
  <c r="C35" i="2"/>
  <c r="D35" i="2" s="1"/>
  <c r="C31" i="2"/>
  <c r="D31" i="2" s="1"/>
  <c r="C26" i="2"/>
  <c r="D26" i="2" s="1"/>
  <c r="C24" i="2"/>
  <c r="D24" i="2" s="1"/>
  <c r="C18" i="2"/>
  <c r="D18" i="2" s="1"/>
  <c r="DT48" i="4"/>
  <c r="AK48" i="4"/>
  <c r="AL48" i="4" s="1"/>
  <c r="DZ51" i="4"/>
  <c r="AQ51" i="4"/>
  <c r="EA51" i="4" s="1"/>
  <c r="T57" i="4"/>
  <c r="V57" i="4" s="1"/>
  <c r="X57" i="4" s="1"/>
  <c r="C16" i="2"/>
  <c r="D16" i="2" s="1"/>
  <c r="C19" i="2"/>
  <c r="D19" i="2" s="1"/>
  <c r="C32" i="2"/>
  <c r="D32" i="2" s="1"/>
  <c r="DT30" i="4"/>
  <c r="AK30" i="4"/>
  <c r="AL30" i="4" s="1"/>
  <c r="DV30" i="4" s="1"/>
  <c r="C8" i="2"/>
  <c r="D8" i="2" s="1"/>
  <c r="C14" i="2"/>
  <c r="D14" i="2" s="1"/>
  <c r="C15" i="2"/>
  <c r="D15" i="2" s="1"/>
  <c r="C46" i="2"/>
  <c r="D46" i="2" s="1"/>
  <c r="G144" i="2"/>
  <c r="C144" i="2" s="1"/>
  <c r="Y144" i="2"/>
  <c r="Q3" i="4"/>
  <c r="BH12" i="4"/>
  <c r="BG12" i="4"/>
  <c r="CG62" i="4"/>
  <c r="CH62" i="4"/>
  <c r="CD62" i="4"/>
  <c r="BZ62" i="4"/>
  <c r="I5" i="4"/>
  <c r="CW62" i="4"/>
  <c r="CW6" i="4" s="1"/>
  <c r="BR62" i="4"/>
  <c r="CX62" i="4"/>
  <c r="CX6" i="4" s="1"/>
  <c r="BN62" i="4"/>
  <c r="CT62" i="4"/>
  <c r="CT6" i="4" s="1"/>
  <c r="Q8" i="4"/>
  <c r="Q7" i="4"/>
  <c r="R6" i="4"/>
  <c r="Q5" i="4"/>
  <c r="S4" i="4"/>
  <c r="T3" i="4"/>
  <c r="R2" i="4"/>
  <c r="T5" i="4"/>
  <c r="R4" i="4"/>
  <c r="S3" i="4"/>
  <c r="Q2" i="4"/>
  <c r="U2" i="4" s="1"/>
  <c r="S8" i="4"/>
  <c r="S5" i="4"/>
  <c r="Q4" i="4"/>
  <c r="U4" i="4" s="1"/>
  <c r="R3" i="4"/>
  <c r="T2" i="4"/>
  <c r="BV6" i="4"/>
  <c r="P143" i="2"/>
  <c r="C29" i="2"/>
  <c r="D29" i="2" s="1"/>
  <c r="AH10" i="4"/>
  <c r="S52" i="4"/>
  <c r="U52" i="4" s="1"/>
  <c r="W52" i="4" s="1"/>
  <c r="S55" i="4"/>
  <c r="U55" i="4" s="1"/>
  <c r="W55" i="4" s="1"/>
  <c r="C5" i="2"/>
  <c r="C7" i="2"/>
  <c r="D7" i="2" s="1"/>
  <c r="C10" i="2"/>
  <c r="D10" i="2" s="1"/>
  <c r="C12" i="2"/>
  <c r="D12" i="2" s="1"/>
  <c r="C17" i="2"/>
  <c r="D17" i="2" s="1"/>
  <c r="C25" i="2"/>
  <c r="D25" i="2" s="1"/>
  <c r="C30" i="2"/>
  <c r="D30" i="2" s="1"/>
  <c r="C37" i="2"/>
  <c r="D37" i="2" s="1"/>
  <c r="AI38" i="2"/>
  <c r="R8" i="4"/>
  <c r="T8" i="4"/>
  <c r="CK25" i="4"/>
  <c r="CM25" i="4" s="1"/>
  <c r="G106" i="2"/>
  <c r="C106" i="2" s="1"/>
  <c r="U44" i="4"/>
  <c r="W44" i="4" s="1"/>
  <c r="S44" i="4"/>
  <c r="AQ52" i="4"/>
  <c r="O46" i="2"/>
  <c r="C49" i="2"/>
  <c r="D49" i="2" s="1"/>
  <c r="C131" i="2"/>
  <c r="F10" i="3"/>
  <c r="DQ28" i="4"/>
  <c r="DQ37" i="4"/>
  <c r="U42" i="4"/>
  <c r="W42" i="4" s="1"/>
  <c r="S43" i="4"/>
  <c r="U43" i="4" s="1"/>
  <c r="W43" i="4" s="1"/>
  <c r="V44" i="4"/>
  <c r="X44" i="4" s="1"/>
  <c r="CL45" i="4"/>
  <c r="DN45" i="4"/>
  <c r="DP45" i="4" s="1"/>
  <c r="V52" i="4"/>
  <c r="X52" i="4" s="1"/>
  <c r="DY52" i="4"/>
  <c r="DW56" i="4"/>
  <c r="DJ62" i="4"/>
  <c r="DJ6" i="4" s="1"/>
  <c r="C41" i="2"/>
  <c r="D41" i="2" s="1"/>
  <c r="C44" i="2"/>
  <c r="D44" i="2" s="1"/>
  <c r="C47" i="2"/>
  <c r="D47" i="2" s="1"/>
  <c r="C50" i="2"/>
  <c r="D50" i="2" s="1"/>
  <c r="AL24" i="4"/>
  <c r="U51" i="4"/>
  <c r="W51" i="4" s="1"/>
  <c r="V53" i="4"/>
  <c r="X53" i="4" s="1"/>
  <c r="AL61" i="4"/>
  <c r="C110" i="2"/>
  <c r="DM23" i="4"/>
  <c r="DO23" i="4" s="1"/>
  <c r="V42" i="4"/>
  <c r="X42" i="4" s="1"/>
  <c r="T44" i="4"/>
  <c r="U54" i="4"/>
  <c r="W54" i="4" s="1"/>
  <c r="U59" i="4"/>
  <c r="W59" i="4" s="1"/>
  <c r="DB62" i="4"/>
  <c r="DB6" i="4" s="1"/>
  <c r="K5" i="2"/>
  <c r="AE21" i="2"/>
  <c r="M14" i="2"/>
  <c r="Z25" i="2"/>
  <c r="AE13" i="2"/>
  <c r="Q7" i="2"/>
  <c r="AB13" i="2"/>
  <c r="I19" i="2"/>
  <c r="R25" i="2"/>
  <c r="AG50" i="2"/>
  <c r="AH50" i="2"/>
  <c r="P37" i="2"/>
  <c r="M96" i="2"/>
  <c r="AE96" i="2" s="1"/>
  <c r="I96" i="2"/>
  <c r="AA96" i="2" s="1"/>
  <c r="AA10" i="2"/>
  <c r="AF18" i="2"/>
  <c r="T51" i="2"/>
  <c r="AL51" i="2"/>
  <c r="L9" i="2"/>
  <c r="H15" i="2"/>
  <c r="Y16" i="2"/>
  <c r="K20" i="2"/>
  <c r="H23" i="2"/>
  <c r="Y24" i="2"/>
  <c r="G28" i="2"/>
  <c r="AG30" i="2"/>
  <c r="AI47" i="2"/>
  <c r="J38" i="2"/>
  <c r="R42" i="2"/>
  <c r="AB49" i="2"/>
  <c r="J40" i="2"/>
  <c r="R49" i="2"/>
  <c r="Q31" i="2"/>
  <c r="M33" i="2"/>
  <c r="I35" i="2"/>
  <c r="AC36" i="2"/>
  <c r="Y38" i="2"/>
  <c r="Q41" i="2"/>
  <c r="I43" i="2"/>
  <c r="AG45" i="2"/>
  <c r="AC47" i="2"/>
  <c r="O49" i="2"/>
  <c r="C14" i="3"/>
  <c r="C18" i="3" s="1"/>
  <c r="AD32" i="2"/>
  <c r="P34" i="2"/>
  <c r="L38" i="2"/>
  <c r="J43" i="2"/>
  <c r="H47" i="2"/>
  <c r="L49" i="2"/>
  <c r="AF50" i="2"/>
  <c r="C139" i="2"/>
  <c r="AJ29" i="2"/>
  <c r="AD34" i="2"/>
  <c r="L36" i="2"/>
  <c r="AH38" i="2"/>
  <c r="L42" i="2"/>
  <c r="AH45" i="2"/>
  <c r="AH47" i="2"/>
  <c r="K29" i="2"/>
  <c r="I32" i="2"/>
  <c r="AC33" i="2"/>
  <c r="AC35" i="2"/>
  <c r="K37" i="2"/>
  <c r="I40" i="2"/>
  <c r="AC41" i="2"/>
  <c r="AE42" i="2"/>
  <c r="AC43" i="2"/>
  <c r="AE45" i="2"/>
  <c r="AC46" i="2"/>
  <c r="AE47" i="2"/>
  <c r="AC48" i="2"/>
  <c r="AE49" i="2"/>
  <c r="AC50" i="2"/>
  <c r="DV20" i="4"/>
  <c r="AM20" i="4"/>
  <c r="EH25" i="4"/>
  <c r="AY25" i="4"/>
  <c r="AC26" i="4"/>
  <c r="AB26" i="4"/>
  <c r="AD26" i="4" s="1"/>
  <c r="DZ18" i="4"/>
  <c r="AQ18" i="4"/>
  <c r="AC22" i="4"/>
  <c r="AB22" i="4"/>
  <c r="AD22" i="4" s="1"/>
  <c r="DZ26" i="4"/>
  <c r="AQ26" i="4"/>
  <c r="DT19" i="4"/>
  <c r="AK19" i="4"/>
  <c r="DY22" i="4"/>
  <c r="AP22" i="4"/>
  <c r="CK23" i="4"/>
  <c r="CM23" i="4" s="1"/>
  <c r="U18" i="4"/>
  <c r="W18" i="4" s="1"/>
  <c r="AC18" i="4"/>
  <c r="AC20" i="4"/>
  <c r="DR28" i="4"/>
  <c r="DU31" i="4"/>
  <c r="T35" i="4"/>
  <c r="V35" i="4" s="1"/>
  <c r="X35" i="4" s="1"/>
  <c r="AB27" i="4"/>
  <c r="AD27" i="4" s="1"/>
  <c r="AH27" i="4"/>
  <c r="AI28" i="4"/>
  <c r="AM30" i="4"/>
  <c r="AL31" i="4"/>
  <c r="T29" i="4"/>
  <c r="AK33" i="4"/>
  <c r="AO21" i="4"/>
  <c r="AY23" i="4"/>
  <c r="U29" i="4"/>
  <c r="W29" i="4" s="1"/>
  <c r="DU30" i="4"/>
  <c r="AK32" i="4"/>
  <c r="AM34" i="4"/>
  <c r="Q35" i="4"/>
  <c r="AO36" i="4"/>
  <c r="DX36" i="4"/>
  <c r="DR37" i="4"/>
  <c r="AI37" i="4"/>
  <c r="DR38" i="4"/>
  <c r="AI38" i="4"/>
  <c r="DT39" i="4"/>
  <c r="AK39" i="4"/>
  <c r="AC40" i="4"/>
  <c r="AB40" i="4"/>
  <c r="AD40" i="4" s="1"/>
  <c r="AK35" i="4"/>
  <c r="DX40" i="4"/>
  <c r="AO40" i="4"/>
  <c r="DW36" i="4"/>
  <c r="DR42" i="4"/>
  <c r="AI42" i="4"/>
  <c r="DR43" i="4"/>
  <c r="AI43" i="4"/>
  <c r="DZ41" i="4"/>
  <c r="AQ41" i="4"/>
  <c r="CK45" i="4"/>
  <c r="DM45" i="4"/>
  <c r="DO45" i="4" s="1"/>
  <c r="AC42" i="4"/>
  <c r="AC43" i="4"/>
  <c r="DX49" i="4"/>
  <c r="AO49" i="4"/>
  <c r="V43" i="4"/>
  <c r="X43" i="4" s="1"/>
  <c r="AB47" i="4"/>
  <c r="AD47" i="4" s="1"/>
  <c r="DV48" i="4"/>
  <c r="CK50" i="4"/>
  <c r="CM50" i="4" s="1"/>
  <c r="AM48" i="4"/>
  <c r="CL50" i="4"/>
  <c r="CN50" i="4" s="1"/>
  <c r="DM50" i="4"/>
  <c r="DO50" i="4" s="1"/>
  <c r="AI44" i="4"/>
  <c r="AK46" i="4"/>
  <c r="DU47" i="4"/>
  <c r="AL47" i="4"/>
  <c r="DN50" i="4"/>
  <c r="DP50" i="4" s="1"/>
  <c r="DU48" i="4"/>
  <c r="V51" i="4"/>
  <c r="X51" i="4" s="1"/>
  <c r="DV54" i="4"/>
  <c r="AM54" i="4"/>
  <c r="DY56" i="4"/>
  <c r="AP56" i="4"/>
  <c r="U53" i="4"/>
  <c r="W53" i="4" s="1"/>
  <c r="DW55" i="4"/>
  <c r="T56" i="4"/>
  <c r="AB53" i="4"/>
  <c r="AD53" i="4" s="1"/>
  <c r="AK53" i="4"/>
  <c r="AC54" i="4"/>
  <c r="V55" i="4"/>
  <c r="X55" i="4" s="1"/>
  <c r="AN55" i="4"/>
  <c r="DX57" i="4"/>
  <c r="AO57" i="4"/>
  <c r="V54" i="4"/>
  <c r="X54" i="4" s="1"/>
  <c r="DX56" i="4"/>
  <c r="AB57" i="4"/>
  <c r="AD57" i="4" s="1"/>
  <c r="U56" i="4"/>
  <c r="W56" i="4" s="1"/>
  <c r="U57" i="4"/>
  <c r="W57" i="4" s="1"/>
  <c r="DW57" i="4"/>
  <c r="U58" i="4"/>
  <c r="W58" i="4" s="1"/>
  <c r="AC58" i="4"/>
  <c r="DO58" i="4" s="1"/>
  <c r="DX59" i="4"/>
  <c r="V58" i="4"/>
  <c r="X58" i="4" s="1"/>
  <c r="AB59" i="4"/>
  <c r="AD59" i="4" s="1"/>
  <c r="AP59" i="4"/>
  <c r="DV60" i="4"/>
  <c r="AM60" i="4"/>
  <c r="ED58" i="4"/>
  <c r="AU58" i="4"/>
  <c r="V59" i="4"/>
  <c r="X59" i="4" s="1"/>
  <c r="DU60" i="4"/>
  <c r="U61" i="4"/>
  <c r="W61" i="4" s="1"/>
  <c r="V61" i="4"/>
  <c r="X61" i="4" s="1"/>
  <c r="S62" i="4"/>
  <c r="CW63" i="4"/>
  <c r="CS63" i="4"/>
  <c r="CZ63" i="4"/>
  <c r="CV63" i="4"/>
  <c r="CR63" i="4"/>
  <c r="CY63" i="4"/>
  <c r="CU63" i="4"/>
  <c r="CQ63" i="4"/>
  <c r="CX63" i="4"/>
  <c r="CT63" i="4"/>
  <c r="BO62" i="4"/>
  <c r="BS62" i="4"/>
  <c r="BW62" i="4"/>
  <c r="CA62" i="4"/>
  <c r="CE62" i="4"/>
  <c r="CI62" i="4"/>
  <c r="CQ62" i="4"/>
  <c r="CQ6" i="4" s="1"/>
  <c r="CU62" i="4"/>
  <c r="CU6" i="4" s="1"/>
  <c r="CY62" i="4"/>
  <c r="CY6" i="4" s="1"/>
  <c r="DC62" i="4"/>
  <c r="DC6" i="4" s="1"/>
  <c r="DG62" i="4"/>
  <c r="DG6" i="4" s="1"/>
  <c r="DK62" i="4"/>
  <c r="DK6" i="4" s="1"/>
  <c r="AB63" i="4"/>
  <c r="AD63" i="4" s="1"/>
  <c r="BQ64" i="4"/>
  <c r="BU64" i="4"/>
  <c r="BY64" i="4"/>
  <c r="CC64" i="4"/>
  <c r="CG64" i="4"/>
  <c r="CO64" i="4"/>
  <c r="CS64" i="4"/>
  <c r="CS7" i="4" s="1"/>
  <c r="CW64" i="4"/>
  <c r="CW7" i="4" s="1"/>
  <c r="DA64" i="4"/>
  <c r="DE64" i="4"/>
  <c r="DE7" i="4" s="1"/>
  <c r="DI64" i="4"/>
  <c r="DI7" i="4" s="1"/>
  <c r="R62" i="4"/>
  <c r="BP62" i="4"/>
  <c r="BT62" i="4"/>
  <c r="BX62" i="4"/>
  <c r="CB62" i="4"/>
  <c r="CF62" i="4"/>
  <c r="CJ62" i="4"/>
  <c r="CR62" i="4"/>
  <c r="CR6" i="4" s="1"/>
  <c r="CV62" i="4"/>
  <c r="CV6" i="4" s="1"/>
  <c r="CZ62" i="4"/>
  <c r="CZ6" i="4" s="1"/>
  <c r="DD62" i="4"/>
  <c r="DD6" i="4" s="1"/>
  <c r="DH62" i="4"/>
  <c r="DH6" i="4" s="1"/>
  <c r="DL62" i="4"/>
  <c r="DL6" i="4" s="1"/>
  <c r="BN64" i="4"/>
  <c r="BR64" i="4"/>
  <c r="BV64" i="4"/>
  <c r="BZ64" i="4"/>
  <c r="CD64" i="4"/>
  <c r="CH64" i="4"/>
  <c r="CP64" i="4"/>
  <c r="CP7" i="4" s="1"/>
  <c r="CT64" i="4"/>
  <c r="CT7" i="4" s="1"/>
  <c r="CX64" i="4"/>
  <c r="CX7" i="4" s="1"/>
  <c r="DB64" i="4"/>
  <c r="DB7" i="4" s="1"/>
  <c r="DF64" i="4"/>
  <c r="DF7" i="4" s="1"/>
  <c r="DJ64" i="4"/>
  <c r="DJ7" i="4" s="1"/>
  <c r="BM62" i="4"/>
  <c r="BQ62" i="4"/>
  <c r="BU62" i="4"/>
  <c r="BY62" i="4"/>
  <c r="CC62" i="4"/>
  <c r="CO62" i="4"/>
  <c r="CS62" i="4"/>
  <c r="CS6" i="4" s="1"/>
  <c r="DA62" i="4"/>
  <c r="DE62" i="4"/>
  <c r="DE6" i="4" s="1"/>
  <c r="BO64" i="4"/>
  <c r="BS64" i="4"/>
  <c r="BW64" i="4"/>
  <c r="CA64" i="4"/>
  <c r="CE64" i="4"/>
  <c r="CI64" i="4"/>
  <c r="CQ64" i="4"/>
  <c r="CQ7" i="4" s="1"/>
  <c r="CU64" i="4"/>
  <c r="CU7" i="4" s="1"/>
  <c r="CY64" i="4"/>
  <c r="CY7" i="4" s="1"/>
  <c r="DC64" i="4"/>
  <c r="DC7" i="4" s="1"/>
  <c r="DG64" i="4"/>
  <c r="DG7" i="4" s="1"/>
  <c r="DK64" i="4"/>
  <c r="DK7" i="4" s="1"/>
  <c r="BP64" i="4"/>
  <c r="BT64" i="4"/>
  <c r="BX64" i="4"/>
  <c r="CB64" i="4"/>
  <c r="CF64" i="4"/>
  <c r="CJ64" i="4"/>
  <c r="CR64" i="4"/>
  <c r="CR7" i="4" s="1"/>
  <c r="CV64" i="4"/>
  <c r="CV7" i="4" s="1"/>
  <c r="DD64" i="4"/>
  <c r="DD7" i="4" s="1"/>
  <c r="DH64" i="4"/>
  <c r="DH7" i="4" s="1"/>
  <c r="U3" i="4" l="1"/>
  <c r="V4" i="4"/>
  <c r="V8" i="4"/>
  <c r="V5" i="4"/>
  <c r="AA49" i="2"/>
  <c r="Y46" i="2"/>
  <c r="Y43" i="2"/>
  <c r="AE38" i="2"/>
  <c r="K33" i="2"/>
  <c r="AD47" i="2"/>
  <c r="AF41" i="2"/>
  <c r="L32" i="2"/>
  <c r="AJ48" i="2"/>
  <c r="H38" i="2"/>
  <c r="AJ31" i="2"/>
  <c r="G47" i="2"/>
  <c r="AC40" i="2"/>
  <c r="O34" i="2"/>
  <c r="AE29" i="2"/>
  <c r="R47" i="2"/>
  <c r="AG37" i="2"/>
  <c r="AI24" i="2"/>
  <c r="AH19" i="2"/>
  <c r="H7" i="2"/>
  <c r="AD33" i="2"/>
  <c r="L96" i="2"/>
  <c r="AD96" i="2" s="1"/>
  <c r="G96" i="2"/>
  <c r="O96" i="2"/>
  <c r="AG96" i="2" s="1"/>
  <c r="J96" i="2"/>
  <c r="AB96" i="2" s="1"/>
  <c r="K96" i="2"/>
  <c r="AC96" i="2" s="1"/>
  <c r="Q96" i="2"/>
  <c r="AI96" i="2" s="1"/>
  <c r="R96" i="2"/>
  <c r="AJ96" i="2" s="1"/>
  <c r="N96" i="2"/>
  <c r="AF96" i="2" s="1"/>
  <c r="D5" i="2"/>
  <c r="C51" i="2"/>
  <c r="AA47" i="2"/>
  <c r="AA42" i="2"/>
  <c r="G35" i="2"/>
  <c r="AH49" i="2"/>
  <c r="AK49" i="2" s="1"/>
  <c r="AM49" i="2" s="1"/>
  <c r="AD38" i="2"/>
  <c r="AB50" i="2"/>
  <c r="AD42" i="2"/>
  <c r="AA50" i="2"/>
  <c r="O42" i="2"/>
  <c r="G36" i="2"/>
  <c r="N45" i="2"/>
  <c r="AJ34" i="2"/>
  <c r="P28" i="2"/>
  <c r="AI16" i="2"/>
  <c r="AE10" i="2"/>
  <c r="O48" i="2"/>
  <c r="M19" i="2"/>
  <c r="AI13" i="2"/>
  <c r="P25" i="2"/>
  <c r="AI21" i="2"/>
  <c r="Z31" i="2"/>
  <c r="S7" i="4"/>
  <c r="U7" i="4" s="1"/>
  <c r="AR51" i="4"/>
  <c r="K50" i="2"/>
  <c r="M49" i="2"/>
  <c r="K48" i="2"/>
  <c r="M47" i="2"/>
  <c r="K46" i="2"/>
  <c r="S46" i="2" s="1"/>
  <c r="U46" i="2" s="1"/>
  <c r="M45" i="2"/>
  <c r="K43" i="2"/>
  <c r="M42" i="2"/>
  <c r="G41" i="2"/>
  <c r="M38" i="2"/>
  <c r="M36" i="2"/>
  <c r="AE34" i="2"/>
  <c r="G33" i="2"/>
  <c r="S33" i="2" s="1"/>
  <c r="U33" i="2" s="1"/>
  <c r="G31" i="2"/>
  <c r="Z49" i="2"/>
  <c r="Z47" i="2"/>
  <c r="AF43" i="2"/>
  <c r="AB41" i="2"/>
  <c r="AJ37" i="2"/>
  <c r="J35" i="2"/>
  <c r="H32" i="2"/>
  <c r="S32" i="2" s="1"/>
  <c r="U32" i="2" s="1"/>
  <c r="R50" i="2"/>
  <c r="AB48" i="2"/>
  <c r="P45" i="2"/>
  <c r="J41" i="2"/>
  <c r="AH36" i="2"/>
  <c r="AB33" i="2"/>
  <c r="N29" i="2"/>
  <c r="Q50" i="2"/>
  <c r="AA48" i="2"/>
  <c r="AE46" i="2"/>
  <c r="G45" i="2"/>
  <c r="K42" i="2"/>
  <c r="O40" i="2"/>
  <c r="AE37" i="2"/>
  <c r="AI35" i="2"/>
  <c r="G34" i="2"/>
  <c r="S34" i="2" s="1"/>
  <c r="U34" i="2" s="1"/>
  <c r="O32" i="2"/>
  <c r="AA29" i="2"/>
  <c r="AJ42" i="2"/>
  <c r="N34" i="2"/>
  <c r="N47" i="2"/>
  <c r="AJ38" i="2"/>
  <c r="AF34" i="2"/>
  <c r="O35" i="2"/>
  <c r="S35" i="2" s="1"/>
  <c r="U35" i="2" s="1"/>
  <c r="AI30" i="2"/>
  <c r="I28" i="2"/>
  <c r="K24" i="2"/>
  <c r="Y20" i="2"/>
  <c r="H19" i="2"/>
  <c r="K16" i="2"/>
  <c r="Z11" i="2"/>
  <c r="AG14" i="2"/>
  <c r="AK14" i="2" s="1"/>
  <c r="AM14" i="2" s="1"/>
  <c r="O13" i="2"/>
  <c r="H96" i="2"/>
  <c r="Z96" i="2" s="1"/>
  <c r="AD46" i="2"/>
  <c r="L43" i="2"/>
  <c r="H31" i="2"/>
  <c r="AH22" i="2"/>
  <c r="AE15" i="2"/>
  <c r="Z10" i="2"/>
  <c r="AH13" i="2"/>
  <c r="O41" i="2"/>
  <c r="Q22" i="2"/>
  <c r="AF25" i="2"/>
  <c r="G5" i="2"/>
  <c r="N5" i="2"/>
  <c r="G17" i="2"/>
  <c r="N17" i="2"/>
  <c r="AI17" i="2"/>
  <c r="O21" i="2"/>
  <c r="M21" i="2"/>
  <c r="AC21" i="2"/>
  <c r="AA21" i="2"/>
  <c r="G25" i="2"/>
  <c r="N25" i="2"/>
  <c r="AI25" i="2"/>
  <c r="AG5" i="2"/>
  <c r="AE5" i="2"/>
  <c r="K6" i="2"/>
  <c r="Z9" i="2"/>
  <c r="I14" i="2"/>
  <c r="N14" i="2"/>
  <c r="AG18" i="2"/>
  <c r="P21" i="2"/>
  <c r="M22" i="2"/>
  <c r="G22" i="2"/>
  <c r="AA22" i="2"/>
  <c r="AF22" i="2"/>
  <c r="AH25" i="2"/>
  <c r="AH28" i="2"/>
  <c r="AC28" i="2"/>
  <c r="O33" i="2"/>
  <c r="AG43" i="2"/>
  <c r="O9" i="2"/>
  <c r="M9" i="2"/>
  <c r="AC13" i="2"/>
  <c r="AA13" i="2"/>
  <c r="Z5" i="2"/>
  <c r="I10" i="2"/>
  <c r="H13" i="2"/>
  <c r="S13" i="2" s="1"/>
  <c r="U13" i="2" s="1"/>
  <c r="Q18" i="2"/>
  <c r="K18" i="2"/>
  <c r="R5" i="2"/>
  <c r="O7" i="2"/>
  <c r="M7" i="2"/>
  <c r="AC7" i="2"/>
  <c r="AA7" i="2"/>
  <c r="AB9" i="2"/>
  <c r="O11" i="2"/>
  <c r="M11" i="2"/>
  <c r="AC11" i="2"/>
  <c r="AA11" i="2"/>
  <c r="AJ13" i="2"/>
  <c r="O15" i="2"/>
  <c r="M15" i="2"/>
  <c r="AC15" i="2"/>
  <c r="AA15" i="2"/>
  <c r="AB17" i="2"/>
  <c r="Z18" i="2"/>
  <c r="G19" i="2"/>
  <c r="N19" i="2"/>
  <c r="AI19" i="2"/>
  <c r="J21" i="2"/>
  <c r="H22" i="2"/>
  <c r="O23" i="2"/>
  <c r="M23" i="2"/>
  <c r="AC23" i="2"/>
  <c r="AA23" i="2"/>
  <c r="AB25" i="2"/>
  <c r="Q30" i="2"/>
  <c r="L30" i="2"/>
  <c r="Q5" i="2"/>
  <c r="S5" i="2" s="1"/>
  <c r="N13" i="2"/>
  <c r="Q17" i="2"/>
  <c r="AG17" i="2"/>
  <c r="AE17" i="2"/>
  <c r="K21" i="2"/>
  <c r="I21" i="2"/>
  <c r="Y21" i="2"/>
  <c r="AF21" i="2"/>
  <c r="Q25" i="2"/>
  <c r="AG25" i="2"/>
  <c r="AE25" i="2"/>
  <c r="AC5" i="2"/>
  <c r="AA5" i="2"/>
  <c r="G6" i="2"/>
  <c r="AH9" i="2"/>
  <c r="O14" i="2"/>
  <c r="AI18" i="2"/>
  <c r="AC18" i="2"/>
  <c r="Z21" i="2"/>
  <c r="I22" i="2"/>
  <c r="N22" i="2"/>
  <c r="AG22" i="2"/>
  <c r="H25" i="2"/>
  <c r="AI28" i="2"/>
  <c r="AK28" i="2" s="1"/>
  <c r="AM28" i="2" s="1"/>
  <c r="AD28" i="2"/>
  <c r="Y28" i="2"/>
  <c r="AG35" i="2"/>
  <c r="AI45" i="2"/>
  <c r="K9" i="2"/>
  <c r="I9" i="2"/>
  <c r="Y13" i="2"/>
  <c r="AF13" i="2"/>
  <c r="AK13" i="2" s="1"/>
  <c r="AM13" i="2" s="1"/>
  <c r="AH5" i="2"/>
  <c r="O10" i="2"/>
  <c r="P13" i="2"/>
  <c r="M18" i="2"/>
  <c r="G18" i="2"/>
  <c r="AB5" i="2"/>
  <c r="K7" i="2"/>
  <c r="I7" i="2"/>
  <c r="Y7" i="2"/>
  <c r="AF7" i="2"/>
  <c r="H10" i="2"/>
  <c r="K11" i="2"/>
  <c r="I11" i="2"/>
  <c r="Y11" i="2"/>
  <c r="AF11" i="2"/>
  <c r="H14" i="2"/>
  <c r="S14" i="2" s="1"/>
  <c r="U14" i="2" s="1"/>
  <c r="K15" i="2"/>
  <c r="I15" i="2"/>
  <c r="Y15" i="2"/>
  <c r="AF15" i="2"/>
  <c r="AJ17" i="2"/>
  <c r="AH18" i="2"/>
  <c r="Q19" i="2"/>
  <c r="AG19" i="2"/>
  <c r="AE19" i="2"/>
  <c r="R21" i="2"/>
  <c r="P22" i="2"/>
  <c r="K23" i="2"/>
  <c r="I23" i="2"/>
  <c r="Y23" i="2"/>
  <c r="AF23" i="2"/>
  <c r="AJ25" i="2"/>
  <c r="M30" i="2"/>
  <c r="H30" i="2"/>
  <c r="AJ30" i="2"/>
  <c r="Q34" i="2"/>
  <c r="Q42" i="2"/>
  <c r="I44" i="2"/>
  <c r="Z48" i="2"/>
  <c r="G44" i="2"/>
  <c r="P41" i="2"/>
  <c r="AD35" i="2"/>
  <c r="Z33" i="2"/>
  <c r="P50" i="2"/>
  <c r="L48" i="2"/>
  <c r="Z46" i="2"/>
  <c r="AH41" i="2"/>
  <c r="AD37" i="2"/>
  <c r="H37" i="2"/>
  <c r="P33" i="2"/>
  <c r="M5" i="2"/>
  <c r="M17" i="2"/>
  <c r="AA17" i="2"/>
  <c r="N21" i="2"/>
  <c r="O25" i="2"/>
  <c r="AC25" i="2"/>
  <c r="AK25" i="2" s="1"/>
  <c r="AM25" i="2" s="1"/>
  <c r="Y5" i="2"/>
  <c r="N6" i="2"/>
  <c r="K14" i="2"/>
  <c r="Y18" i="2"/>
  <c r="O22" i="2"/>
  <c r="AC22" i="2"/>
  <c r="AE28" i="2"/>
  <c r="O31" i="2"/>
  <c r="Q47" i="2"/>
  <c r="N9" i="2"/>
  <c r="H5" i="2"/>
  <c r="K10" i="2"/>
  <c r="I18" i="2"/>
  <c r="AJ5" i="2"/>
  <c r="N7" i="2"/>
  <c r="J9" i="2"/>
  <c r="S9" i="2" s="1"/>
  <c r="U9" i="2" s="1"/>
  <c r="G11" i="2"/>
  <c r="AI11" i="2"/>
  <c r="P14" i="2"/>
  <c r="N15" i="2"/>
  <c r="J17" i="2"/>
  <c r="O19" i="2"/>
  <c r="AC19" i="2"/>
  <c r="AB21" i="2"/>
  <c r="AK21" i="2" s="1"/>
  <c r="AM21" i="2" s="1"/>
  <c r="G23" i="2"/>
  <c r="AI23" i="2"/>
  <c r="G27" i="2"/>
  <c r="O30" i="2"/>
  <c r="AG31" i="2"/>
  <c r="AI40" i="2"/>
  <c r="H44" i="2"/>
  <c r="L46" i="2"/>
  <c r="H43" i="2"/>
  <c r="Z35" i="2"/>
  <c r="AD50" i="2"/>
  <c r="P48" i="2"/>
  <c r="AH43" i="2"/>
  <c r="Z41" i="2"/>
  <c r="L37" i="2"/>
  <c r="L33" i="2"/>
  <c r="AG9" i="2"/>
  <c r="AE9" i="2"/>
  <c r="K13" i="2"/>
  <c r="I13" i="2"/>
  <c r="AG10" i="2"/>
  <c r="AI14" i="2"/>
  <c r="AC14" i="2"/>
  <c r="P17" i="2"/>
  <c r="Z7" i="2"/>
  <c r="AD9" i="2"/>
  <c r="AJ10" i="2"/>
  <c r="AH11" i="2"/>
  <c r="R14" i="2"/>
  <c r="P15" i="2"/>
  <c r="M16" i="2"/>
  <c r="G16" i="2"/>
  <c r="S16" i="2" s="1"/>
  <c r="U16" i="2" s="1"/>
  <c r="AA16" i="2"/>
  <c r="AF16" i="2"/>
  <c r="R18" i="2"/>
  <c r="P19" i="2"/>
  <c r="M20" i="2"/>
  <c r="G20" i="2"/>
  <c r="AA20" i="2"/>
  <c r="AF20" i="2"/>
  <c r="AK20" i="2" s="1"/>
  <c r="AM20" i="2" s="1"/>
  <c r="R22" i="2"/>
  <c r="P23" i="2"/>
  <c r="M24" i="2"/>
  <c r="G24" i="2"/>
  <c r="AA24" i="2"/>
  <c r="AF24" i="2"/>
  <c r="I5" i="2"/>
  <c r="I17" i="2"/>
  <c r="S17" i="2" s="1"/>
  <c r="U17" i="2" s="1"/>
  <c r="AF17" i="2"/>
  <c r="AG21" i="2"/>
  <c r="K25" i="2"/>
  <c r="Y25" i="2"/>
  <c r="AI5" i="2"/>
  <c r="H9" i="2"/>
  <c r="G14" i="2"/>
  <c r="H21" i="2"/>
  <c r="K22" i="2"/>
  <c r="Y22" i="2"/>
  <c r="AA28" i="2"/>
  <c r="AH31" i="2"/>
  <c r="AI49" i="2"/>
  <c r="AG13" i="2"/>
  <c r="P5" i="2"/>
  <c r="G10" i="2"/>
  <c r="O18" i="2"/>
  <c r="H6" i="2"/>
  <c r="AG7" i="2"/>
  <c r="R9" i="2"/>
  <c r="Q11" i="2"/>
  <c r="AE11" i="2"/>
  <c r="Z14" i="2"/>
  <c r="AG15" i="2"/>
  <c r="R17" i="2"/>
  <c r="K19" i="2"/>
  <c r="Y19" i="2"/>
  <c r="AJ21" i="2"/>
  <c r="Q23" i="2"/>
  <c r="AE23" i="2"/>
  <c r="AB28" i="2"/>
  <c r="K30" i="2"/>
  <c r="S30" i="2" s="1"/>
  <c r="U30" i="2" s="1"/>
  <c r="AI32" i="2"/>
  <c r="AG46" i="2"/>
  <c r="AH48" i="2"/>
  <c r="H46" i="2"/>
  <c r="L41" i="2"/>
  <c r="AH33" i="2"/>
  <c r="Z50" i="2"/>
  <c r="H48" i="2"/>
  <c r="AD43" i="2"/>
  <c r="AH37" i="2"/>
  <c r="P35" i="2"/>
  <c r="H33" i="2"/>
  <c r="AC9" i="2"/>
  <c r="AA9" i="2"/>
  <c r="G13" i="2"/>
  <c r="AI10" i="2"/>
  <c r="AC10" i="2"/>
  <c r="AE14" i="2"/>
  <c r="Y14" i="2"/>
  <c r="Z17" i="2"/>
  <c r="L5" i="2"/>
  <c r="J6" i="2"/>
  <c r="AH7" i="2"/>
  <c r="J10" i="2"/>
  <c r="H11" i="2"/>
  <c r="L13" i="2"/>
  <c r="AB14" i="2"/>
  <c r="Z15" i="2"/>
  <c r="I16" i="2"/>
  <c r="N16" i="2"/>
  <c r="AG16" i="2"/>
  <c r="L17" i="2"/>
  <c r="AB18" i="2"/>
  <c r="Z19" i="2"/>
  <c r="I20" i="2"/>
  <c r="N20" i="2"/>
  <c r="AG20" i="2"/>
  <c r="L21" i="2"/>
  <c r="AB22" i="2"/>
  <c r="Z23" i="2"/>
  <c r="I24" i="2"/>
  <c r="N24" i="2"/>
  <c r="AG24" i="2"/>
  <c r="L25" i="2"/>
  <c r="M28" i="2"/>
  <c r="O28" i="2"/>
  <c r="AF28" i="2"/>
  <c r="AE30" i="2"/>
  <c r="AK30" i="2" s="1"/>
  <c r="AM30" i="2" s="1"/>
  <c r="Z30" i="2"/>
  <c r="L31" i="2"/>
  <c r="AG41" i="2"/>
  <c r="Q49" i="2"/>
  <c r="AB34" i="2"/>
  <c r="AF36" i="2"/>
  <c r="R38" i="2"/>
  <c r="AB40" i="2"/>
  <c r="N42" i="2"/>
  <c r="AJ45" i="2"/>
  <c r="AB47" i="2"/>
  <c r="AF49" i="2"/>
  <c r="J34" i="2"/>
  <c r="N36" i="2"/>
  <c r="R40" i="2"/>
  <c r="J45" i="2"/>
  <c r="S45" i="2" s="1"/>
  <c r="U45" i="2" s="1"/>
  <c r="N49" i="2"/>
  <c r="M29" i="2"/>
  <c r="AI29" i="2"/>
  <c r="AA31" i="2"/>
  <c r="K32" i="2"/>
  <c r="AG32" i="2"/>
  <c r="AA33" i="2"/>
  <c r="K34" i="2"/>
  <c r="AG34" i="2"/>
  <c r="AA35" i="2"/>
  <c r="K36" i="2"/>
  <c r="AG36" i="2"/>
  <c r="AA37" i="2"/>
  <c r="K38" i="2"/>
  <c r="AG38" i="2"/>
  <c r="Y40" i="2"/>
  <c r="AK40" i="2" s="1"/>
  <c r="AM40" i="2" s="1"/>
  <c r="M41" i="2"/>
  <c r="AI41" i="2"/>
  <c r="Y42" i="2"/>
  <c r="M43" i="2"/>
  <c r="AI43" i="2"/>
  <c r="Y45" i="2"/>
  <c r="M46" i="2"/>
  <c r="AI46" i="2"/>
  <c r="AK46" i="2" s="1"/>
  <c r="AM46" i="2" s="1"/>
  <c r="Y47" i="2"/>
  <c r="M48" i="2"/>
  <c r="AI48" i="2"/>
  <c r="Y49" i="2"/>
  <c r="M50" i="2"/>
  <c r="AI50" i="2"/>
  <c r="R29" i="2"/>
  <c r="Z32" i="2"/>
  <c r="AK32" i="2" s="1"/>
  <c r="AM32" i="2" s="1"/>
  <c r="N33" i="2"/>
  <c r="AJ33" i="2"/>
  <c r="AB35" i="2"/>
  <c r="AD36" i="2"/>
  <c r="R37" i="2"/>
  <c r="Z40" i="2"/>
  <c r="N41" i="2"/>
  <c r="AH42" i="2"/>
  <c r="H45" i="2"/>
  <c r="AF46" i="2"/>
  <c r="P47" i="2"/>
  <c r="H49" i="2"/>
  <c r="N50" i="2"/>
  <c r="AJ50" i="2"/>
  <c r="AF29" i="2"/>
  <c r="R31" i="2"/>
  <c r="Z34" i="2"/>
  <c r="N35" i="2"/>
  <c r="P36" i="2"/>
  <c r="Z38" i="2"/>
  <c r="L40" i="2"/>
  <c r="AJ41" i="2"/>
  <c r="AB43" i="2"/>
  <c r="AD45" i="2"/>
  <c r="AK45" i="2" s="1"/>
  <c r="AM45" i="2" s="1"/>
  <c r="R46" i="2"/>
  <c r="J48" i="2"/>
  <c r="AD49" i="2"/>
  <c r="Y29" i="2"/>
  <c r="Y31" i="2"/>
  <c r="AA32" i="2"/>
  <c r="Y33" i="2"/>
  <c r="AA34" i="2"/>
  <c r="AK34" i="2" s="1"/>
  <c r="AM34" i="2" s="1"/>
  <c r="Y35" i="2"/>
  <c r="AA36" i="2"/>
  <c r="Y37" i="2"/>
  <c r="AA38" i="2"/>
  <c r="AA40" i="2"/>
  <c r="Y41" i="2"/>
  <c r="O17" i="2"/>
  <c r="G21" i="2"/>
  <c r="S21" i="2" s="1"/>
  <c r="U21" i="2" s="1"/>
  <c r="M25" i="2"/>
  <c r="M6" i="2"/>
  <c r="AE18" i="2"/>
  <c r="AI22" i="2"/>
  <c r="Z28" i="2"/>
  <c r="G9" i="2"/>
  <c r="Q10" i="2"/>
  <c r="N18" i="2"/>
  <c r="S18" i="2" s="1"/>
  <c r="U18" i="2" s="1"/>
  <c r="AI7" i="2"/>
  <c r="N11" i="2"/>
  <c r="G15" i="2"/>
  <c r="H18" i="2"/>
  <c r="AA19" i="2"/>
  <c r="N23" i="2"/>
  <c r="I30" i="2"/>
  <c r="AI36" i="2"/>
  <c r="AD48" i="2"/>
  <c r="H41" i="2"/>
  <c r="L50" i="2"/>
  <c r="Z43" i="2"/>
  <c r="L35" i="2"/>
  <c r="Y9" i="2"/>
  <c r="Q13" i="2"/>
  <c r="Y10" i="2"/>
  <c r="AF14" i="2"/>
  <c r="P7" i="2"/>
  <c r="AB10" i="2"/>
  <c r="J14" i="2"/>
  <c r="Q16" i="2"/>
  <c r="AE16" i="2"/>
  <c r="J18" i="2"/>
  <c r="Q20" i="2"/>
  <c r="AE20" i="2"/>
  <c r="J22" i="2"/>
  <c r="Q24" i="2"/>
  <c r="AE24" i="2"/>
  <c r="H27" i="2"/>
  <c r="L28" i="2"/>
  <c r="AH29" i="2"/>
  <c r="AH30" i="2"/>
  <c r="Y30" i="2"/>
  <c r="O43" i="2"/>
  <c r="N32" i="2"/>
  <c r="AB36" i="2"/>
  <c r="AB38" i="2"/>
  <c r="AJ40" i="2"/>
  <c r="AF45" i="2"/>
  <c r="AF47" i="2"/>
  <c r="AK47" i="2" s="1"/>
  <c r="AM47" i="2" s="1"/>
  <c r="AF32" i="2"/>
  <c r="J36" i="2"/>
  <c r="AB42" i="2"/>
  <c r="R45" i="2"/>
  <c r="I29" i="2"/>
  <c r="I31" i="2"/>
  <c r="AI31" i="2"/>
  <c r="AC32" i="2"/>
  <c r="AE33" i="2"/>
  <c r="Y34" i="2"/>
  <c r="Q35" i="2"/>
  <c r="O36" i="2"/>
  <c r="M37" i="2"/>
  <c r="G38" i="2"/>
  <c r="G40" i="2"/>
  <c r="AG40" i="2"/>
  <c r="AE41" i="2"/>
  <c r="AC42" i="2"/>
  <c r="AA43" i="2"/>
  <c r="O45" i="2"/>
  <c r="Q46" i="2"/>
  <c r="K47" i="2"/>
  <c r="I48" i="2"/>
  <c r="G49" i="2"/>
  <c r="S49" i="2" s="1"/>
  <c r="U49" i="2" s="1"/>
  <c r="AG49" i="2"/>
  <c r="AE50" i="2"/>
  <c r="AB31" i="2"/>
  <c r="AH32" i="2"/>
  <c r="AF33" i="2"/>
  <c r="AF35" i="2"/>
  <c r="J37" i="2"/>
  <c r="P38" i="2"/>
  <c r="R41" i="2"/>
  <c r="N43" i="2"/>
  <c r="K17" i="2"/>
  <c r="Q21" i="2"/>
  <c r="I25" i="2"/>
  <c r="I6" i="2"/>
  <c r="AA18" i="2"/>
  <c r="AE22" i="2"/>
  <c r="AG28" i="2"/>
  <c r="Q9" i="2"/>
  <c r="M10" i="2"/>
  <c r="J5" i="2"/>
  <c r="AE7" i="2"/>
  <c r="AG11" i="2"/>
  <c r="Q15" i="2"/>
  <c r="P18" i="2"/>
  <c r="AF19" i="2"/>
  <c r="AG23" i="2"/>
  <c r="P30" i="2"/>
  <c r="Q38" i="2"/>
  <c r="P46" i="2"/>
  <c r="AH35" i="2"/>
  <c r="H50" i="2"/>
  <c r="AD41" i="2"/>
  <c r="AK41" i="2" s="1"/>
  <c r="AM41" i="2" s="1"/>
  <c r="H35" i="2"/>
  <c r="AI9" i="2"/>
  <c r="M13" i="2"/>
  <c r="AF10" i="2"/>
  <c r="H17" i="2"/>
  <c r="AD5" i="2"/>
  <c r="G8" i="2"/>
  <c r="P11" i="2"/>
  <c r="S11" i="2" s="1"/>
  <c r="U11" i="2" s="1"/>
  <c r="AJ14" i="2"/>
  <c r="O16" i="2"/>
  <c r="AC16" i="2"/>
  <c r="AJ18" i="2"/>
  <c r="O20" i="2"/>
  <c r="AC20" i="2"/>
  <c r="AJ22" i="2"/>
  <c r="O24" i="2"/>
  <c r="S24" i="2" s="1"/>
  <c r="U24" i="2" s="1"/>
  <c r="AC24" i="2"/>
  <c r="Q28" i="2"/>
  <c r="K28" i="2"/>
  <c r="J30" i="2"/>
  <c r="AD30" i="2"/>
  <c r="AG33" i="2"/>
  <c r="Q45" i="2"/>
  <c r="R32" i="2"/>
  <c r="AJ36" i="2"/>
  <c r="AF38" i="2"/>
  <c r="J42" i="2"/>
  <c r="J47" i="2"/>
  <c r="AJ47" i="2"/>
  <c r="AJ32" i="2"/>
  <c r="R36" i="2"/>
  <c r="AF42" i="2"/>
  <c r="AK42" i="2" s="1"/>
  <c r="AM42" i="2" s="1"/>
  <c r="J49" i="2"/>
  <c r="Q29" i="2"/>
  <c r="M31" i="2"/>
  <c r="G32" i="2"/>
  <c r="I33" i="2"/>
  <c r="AI33" i="2"/>
  <c r="AC34" i="2"/>
  <c r="AE35" i="2"/>
  <c r="AK35" i="2" s="1"/>
  <c r="AM35" i="2" s="1"/>
  <c r="Y36" i="2"/>
  <c r="Q37" i="2"/>
  <c r="O38" i="2"/>
  <c r="K40" i="2"/>
  <c r="I41" i="2"/>
  <c r="G42" i="2"/>
  <c r="AG42" i="2"/>
  <c r="AE43" i="2"/>
  <c r="AC45" i="2"/>
  <c r="AA46" i="2"/>
  <c r="O47" i="2"/>
  <c r="Q48" i="2"/>
  <c r="K49" i="2"/>
  <c r="I50" i="2"/>
  <c r="AF31" i="2"/>
  <c r="J33" i="2"/>
  <c r="H34" i="2"/>
  <c r="AJ35" i="2"/>
  <c r="N37" i="2"/>
  <c r="AD40" i="2"/>
  <c r="Z42" i="2"/>
  <c r="R43" i="2"/>
  <c r="AJ46" i="2"/>
  <c r="AF48" i="2"/>
  <c r="AK48" i="2" s="1"/>
  <c r="AM48" i="2" s="1"/>
  <c r="J50" i="2"/>
  <c r="J31" i="2"/>
  <c r="P32" i="2"/>
  <c r="R35" i="2"/>
  <c r="AF37" i="2"/>
  <c r="H40" i="2"/>
  <c r="H42" i="2"/>
  <c r="AJ43" i="2"/>
  <c r="N46" i="2"/>
  <c r="N48" i="2"/>
  <c r="G29" i="2"/>
  <c r="K31" i="2"/>
  <c r="AE32" i="2"/>
  <c r="I34" i="2"/>
  <c r="K35" i="2"/>
  <c r="AE36" i="2"/>
  <c r="I38" i="2"/>
  <c r="M40" i="2"/>
  <c r="Y50" i="2"/>
  <c r="Y48" i="2"/>
  <c r="AA45" i="2"/>
  <c r="K41" i="2"/>
  <c r="G37" i="2"/>
  <c r="AC31" i="2"/>
  <c r="AK31" i="2" s="1"/>
  <c r="AM31" i="2" s="1"/>
  <c r="Z45" i="2"/>
  <c r="H36" i="2"/>
  <c r="AB29" i="2"/>
  <c r="AB46" i="2"/>
  <c r="L34" i="2"/>
  <c r="AE48" i="2"/>
  <c r="K45" i="2"/>
  <c r="AI37" i="2"/>
  <c r="Y32" i="2"/>
  <c r="R34" i="2"/>
  <c r="AF40" i="2"/>
  <c r="AA30" i="2"/>
  <c r="AD21" i="2"/>
  <c r="AD13" i="2"/>
  <c r="AH17" i="2"/>
  <c r="Z37" i="2"/>
  <c r="AK37" i="2" s="1"/>
  <c r="AM37" i="2" s="1"/>
  <c r="J25" i="2"/>
  <c r="J13" i="2"/>
  <c r="G7" i="2"/>
  <c r="Q14" i="2"/>
  <c r="O5" i="2"/>
  <c r="G50" i="2"/>
  <c r="I49" i="2"/>
  <c r="G48" i="2"/>
  <c r="S48" i="2" s="1"/>
  <c r="U48" i="2" s="1"/>
  <c r="I47" i="2"/>
  <c r="G46" i="2"/>
  <c r="I45" i="2"/>
  <c r="G43" i="2"/>
  <c r="I42" i="2"/>
  <c r="AE40" i="2"/>
  <c r="AC37" i="2"/>
  <c r="I36" i="2"/>
  <c r="M34" i="2"/>
  <c r="M32" i="2"/>
  <c r="AC29" i="2"/>
  <c r="R48" i="2"/>
  <c r="J46" i="2"/>
  <c r="P42" i="2"/>
  <c r="P40" i="2"/>
  <c r="AB37" i="2"/>
  <c r="AH34" i="2"/>
  <c r="N31" i="2"/>
  <c r="P49" i="2"/>
  <c r="L47" i="2"/>
  <c r="L45" i="2"/>
  <c r="AH40" i="2"/>
  <c r="Z36" i="2"/>
  <c r="R33" i="2"/>
  <c r="J29" i="2"/>
  <c r="AC49" i="2"/>
  <c r="AG47" i="2"/>
  <c r="I46" i="2"/>
  <c r="Q43" i="2"/>
  <c r="AA41" i="2"/>
  <c r="AC38" i="2"/>
  <c r="I37" i="2"/>
  <c r="S37" i="2" s="1"/>
  <c r="U37" i="2" s="1"/>
  <c r="M35" i="2"/>
  <c r="Q33" i="2"/>
  <c r="AE31" i="2"/>
  <c r="AJ49" i="2"/>
  <c r="N40" i="2"/>
  <c r="AB32" i="2"/>
  <c r="AB45" i="2"/>
  <c r="N38" i="2"/>
  <c r="S38" i="2" s="1"/>
  <c r="U38" i="2" s="1"/>
  <c r="J32" i="2"/>
  <c r="AC30" i="2"/>
  <c r="R28" i="2"/>
  <c r="AD25" i="2"/>
  <c r="AH23" i="2"/>
  <c r="AI20" i="2"/>
  <c r="AD17" i="2"/>
  <c r="AH15" i="2"/>
  <c r="R10" i="2"/>
  <c r="AA14" i="2"/>
  <c r="AF9" i="2"/>
  <c r="P96" i="2"/>
  <c r="AH96" i="2" s="1"/>
  <c r="AH46" i="2"/>
  <c r="P43" i="2"/>
  <c r="G30" i="2"/>
  <c r="Z22" i="2"/>
  <c r="AI15" i="2"/>
  <c r="P10" i="2"/>
  <c r="Z13" i="2"/>
  <c r="O37" i="2"/>
  <c r="AH21" i="2"/>
  <c r="AA25" i="2"/>
  <c r="AC17" i="2"/>
  <c r="DM63" i="4"/>
  <c r="DO63" i="4" s="1"/>
  <c r="U62" i="4"/>
  <c r="W62" i="4" s="1"/>
  <c r="DR11" i="4"/>
  <c r="U8" i="4"/>
  <c r="BN6" i="4"/>
  <c r="H143" i="2"/>
  <c r="CG6" i="4"/>
  <c r="AG143" i="2"/>
  <c r="BZ6" i="4"/>
  <c r="Z143" i="2"/>
  <c r="DV24" i="4"/>
  <c r="AM24" i="4"/>
  <c r="EA52" i="4"/>
  <c r="AR52" i="4"/>
  <c r="U5" i="4"/>
  <c r="BR6" i="4"/>
  <c r="L143" i="2"/>
  <c r="CD6" i="4"/>
  <c r="AD143" i="2"/>
  <c r="O50" i="2"/>
  <c r="Q36" i="2"/>
  <c r="AD31" i="2"/>
  <c r="AB30" i="2"/>
  <c r="AD29" i="2"/>
  <c r="L29" i="2"/>
  <c r="S29" i="2" s="1"/>
  <c r="U29" i="2" s="1"/>
  <c r="AJ28" i="2"/>
  <c r="AJ24" i="2"/>
  <c r="Z24" i="2"/>
  <c r="AK24" i="2" s="1"/>
  <c r="AM24" i="2" s="1"/>
  <c r="J24" i="2"/>
  <c r="AD23" i="2"/>
  <c r="J23" i="2"/>
  <c r="AD20" i="2"/>
  <c r="P20" i="2"/>
  <c r="S20" i="2" s="1"/>
  <c r="U20" i="2" s="1"/>
  <c r="R19" i="2"/>
  <c r="P31" i="2"/>
  <c r="R30" i="2"/>
  <c r="Z29" i="2"/>
  <c r="H29" i="2"/>
  <c r="N28" i="2"/>
  <c r="AH24" i="2"/>
  <c r="R24" i="2"/>
  <c r="H24" i="2"/>
  <c r="AB23" i="2"/>
  <c r="AB20" i="2"/>
  <c r="L20" i="2"/>
  <c r="AJ19" i="2"/>
  <c r="L19" i="2"/>
  <c r="L18" i="2"/>
  <c r="AH16" i="2"/>
  <c r="AK16" i="2" s="1"/>
  <c r="AM16" i="2" s="1"/>
  <c r="R16" i="2"/>
  <c r="H16" i="2"/>
  <c r="Q40" i="2"/>
  <c r="S40" i="2" s="1"/>
  <c r="U40" i="2" s="1"/>
  <c r="Q32" i="2"/>
  <c r="N30" i="2"/>
  <c r="AG29" i="2"/>
  <c r="O29" i="2"/>
  <c r="J28" i="2"/>
  <c r="AD24" i="2"/>
  <c r="P24" i="2"/>
  <c r="R23" i="2"/>
  <c r="AD22" i="2"/>
  <c r="AJ20" i="2"/>
  <c r="Z20" i="2"/>
  <c r="J20" i="2"/>
  <c r="AD19" i="2"/>
  <c r="AK19" i="2" s="1"/>
  <c r="AM19" i="2" s="1"/>
  <c r="J19" i="2"/>
  <c r="S19" i="2" s="1"/>
  <c r="U19" i="2" s="1"/>
  <c r="AD16" i="2"/>
  <c r="P16" i="2"/>
  <c r="AG48" i="2"/>
  <c r="L23" i="2"/>
  <c r="S23" i="2" s="1"/>
  <c r="U23" i="2" s="1"/>
  <c r="H20" i="2"/>
  <c r="L16" i="2"/>
  <c r="AD15" i="2"/>
  <c r="J15" i="2"/>
  <c r="L14" i="2"/>
  <c r="R11" i="2"/>
  <c r="AD10" i="2"/>
  <c r="H8" i="2"/>
  <c r="AB7" i="2"/>
  <c r="AI42" i="2"/>
  <c r="AH20" i="2"/>
  <c r="AB16" i="2"/>
  <c r="R15" i="2"/>
  <c r="R13" i="2"/>
  <c r="J11" i="2"/>
  <c r="P9" i="2"/>
  <c r="L7" i="2"/>
  <c r="AF30" i="2"/>
  <c r="H28" i="2"/>
  <c r="S28" i="2" s="1"/>
  <c r="U28" i="2" s="1"/>
  <c r="AJ23" i="2"/>
  <c r="R20" i="2"/>
  <c r="AD18" i="2"/>
  <c r="Z16" i="2"/>
  <c r="AJ15" i="2"/>
  <c r="L15" i="2"/>
  <c r="N10" i="2"/>
  <c r="AI34" i="2"/>
  <c r="P29" i="2"/>
  <c r="AB24" i="2"/>
  <c r="L22" i="2"/>
  <c r="AB19" i="2"/>
  <c r="AJ16" i="2"/>
  <c r="J16" i="2"/>
  <c r="AB15" i="2"/>
  <c r="AJ11" i="2"/>
  <c r="L11" i="2"/>
  <c r="AH10" i="2"/>
  <c r="AJ9" i="2"/>
  <c r="R7" i="2"/>
  <c r="L6" i="2"/>
  <c r="L24" i="2"/>
  <c r="AD14" i="2"/>
  <c r="AD11" i="2"/>
  <c r="L10" i="2"/>
  <c r="AJ7" i="2"/>
  <c r="AH14" i="2"/>
  <c r="AB11" i="2"/>
  <c r="AD7" i="2"/>
  <c r="J7" i="2"/>
  <c r="AF5" i="2"/>
  <c r="AK5" i="2" s="1"/>
  <c r="CK64" i="4"/>
  <c r="CM64" i="4" s="1"/>
  <c r="DV61" i="4"/>
  <c r="AM61" i="4"/>
  <c r="V3" i="4"/>
  <c r="V2" i="4"/>
  <c r="CH6" i="4"/>
  <c r="AH143" i="2"/>
  <c r="P145" i="2"/>
  <c r="BV7" i="4"/>
  <c r="BX6" i="4"/>
  <c r="R143" i="2"/>
  <c r="CG7" i="4"/>
  <c r="AG145" i="2"/>
  <c r="BS6" i="4"/>
  <c r="M143" i="2"/>
  <c r="CC6" i="4"/>
  <c r="AC143" i="2"/>
  <c r="CK62" i="4"/>
  <c r="BM6" i="4"/>
  <c r="G143" i="2"/>
  <c r="CF6" i="4"/>
  <c r="AF143" i="2"/>
  <c r="BP6" i="4"/>
  <c r="J143" i="2"/>
  <c r="CL64" i="4"/>
  <c r="BY7" i="4"/>
  <c r="Y145" i="2"/>
  <c r="CA6" i="4"/>
  <c r="AA143" i="2"/>
  <c r="AN60" i="4"/>
  <c r="DW60" i="4"/>
  <c r="DZ56" i="4"/>
  <c r="AQ56" i="4"/>
  <c r="AN54" i="4"/>
  <c r="DW54" i="4"/>
  <c r="DS44" i="4"/>
  <c r="AJ44" i="4"/>
  <c r="DW48" i="4"/>
  <c r="AN48" i="4"/>
  <c r="DU35" i="4"/>
  <c r="AL35" i="4"/>
  <c r="DY36" i="4"/>
  <c r="AP36" i="4"/>
  <c r="S35" i="4"/>
  <c r="Q13" i="4"/>
  <c r="Q6" i="4"/>
  <c r="Q12" i="4"/>
  <c r="T6" i="4"/>
  <c r="DR10" i="4"/>
  <c r="V29" i="4"/>
  <c r="X29" i="4" s="1"/>
  <c r="EI25" i="4"/>
  <c r="AZ25" i="4"/>
  <c r="DW20" i="4"/>
  <c r="AN20" i="4"/>
  <c r="BX7" i="4"/>
  <c r="R145" i="2"/>
  <c r="Q145" i="2"/>
  <c r="BW7" i="4"/>
  <c r="DN62" i="4"/>
  <c r="DA6" i="4"/>
  <c r="CL62" i="4"/>
  <c r="BY6" i="4"/>
  <c r="Y143" i="2"/>
  <c r="Z145" i="2"/>
  <c r="BZ7" i="4"/>
  <c r="CB6" i="4"/>
  <c r="AB143" i="2"/>
  <c r="T62" i="4"/>
  <c r="V62" i="4" s="1"/>
  <c r="X62" i="4" s="1"/>
  <c r="R7" i="4"/>
  <c r="R13" i="4"/>
  <c r="R12" i="4"/>
  <c r="DM64" i="4"/>
  <c r="CO7" i="4"/>
  <c r="BU7" i="4"/>
  <c r="O145" i="2"/>
  <c r="BW6" i="4"/>
  <c r="Q143" i="2"/>
  <c r="DV47" i="4"/>
  <c r="AM47" i="4"/>
  <c r="DU39" i="4"/>
  <c r="AL39" i="4"/>
  <c r="AJ37" i="4"/>
  <c r="DS37" i="4"/>
  <c r="AN34" i="4"/>
  <c r="DW34" i="4"/>
  <c r="AJ28" i="4"/>
  <c r="DS28" i="4"/>
  <c r="DS10" i="4" s="1"/>
  <c r="AI10" i="4"/>
  <c r="DZ22" i="4"/>
  <c r="AQ22" i="4"/>
  <c r="AL19" i="4"/>
  <c r="DU19" i="4"/>
  <c r="AD5" i="4"/>
  <c r="AK50" i="2"/>
  <c r="AM50" i="2" s="1"/>
  <c r="AK43" i="2"/>
  <c r="AM43" i="2" s="1"/>
  <c r="AK33" i="2"/>
  <c r="AM33" i="2" s="1"/>
  <c r="AK29" i="2"/>
  <c r="AM29" i="2" s="1"/>
  <c r="AK10" i="2"/>
  <c r="AM10" i="2" s="1"/>
  <c r="Y96" i="2"/>
  <c r="C96" i="2"/>
  <c r="AK22" i="2"/>
  <c r="AM22" i="2" s="1"/>
  <c r="AK17" i="2"/>
  <c r="AM17" i="2" s="1"/>
  <c r="CJ7" i="4"/>
  <c r="AJ145" i="2"/>
  <c r="BT7" i="4"/>
  <c r="N145" i="2"/>
  <c r="AI145" i="2"/>
  <c r="CI7" i="4"/>
  <c r="BQ7" i="4"/>
  <c r="K145" i="2"/>
  <c r="CI6" i="4"/>
  <c r="AI143" i="2"/>
  <c r="DZ59" i="4"/>
  <c r="AQ59" i="4"/>
  <c r="EI23" i="4"/>
  <c r="AZ23" i="4"/>
  <c r="DR27" i="4"/>
  <c r="AI27" i="4"/>
  <c r="AH12" i="4"/>
  <c r="AH9" i="4"/>
  <c r="AK18" i="2"/>
  <c r="AM18" i="2" s="1"/>
  <c r="CF7" i="4"/>
  <c r="AF145" i="2"/>
  <c r="BP7" i="4"/>
  <c r="J145" i="2"/>
  <c r="CE7" i="4"/>
  <c r="AE145" i="2"/>
  <c r="BO7" i="4"/>
  <c r="I145" i="2"/>
  <c r="DM62" i="4"/>
  <c r="CO6" i="4"/>
  <c r="BQ6" i="4"/>
  <c r="K143" i="2"/>
  <c r="AH145" i="2"/>
  <c r="CH7" i="4"/>
  <c r="L145" i="2"/>
  <c r="BR7" i="4"/>
  <c r="CJ6" i="4"/>
  <c r="AJ143" i="2"/>
  <c r="BT6" i="4"/>
  <c r="N143" i="2"/>
  <c r="CC7" i="4"/>
  <c r="AC145" i="2"/>
  <c r="DI63" i="4"/>
  <c r="DE63" i="4"/>
  <c r="DA63" i="4"/>
  <c r="DL63" i="4"/>
  <c r="DH63" i="4"/>
  <c r="DD63" i="4"/>
  <c r="DK63" i="4"/>
  <c r="DG63" i="4"/>
  <c r="DC63" i="4"/>
  <c r="DJ63" i="4"/>
  <c r="DF63" i="4"/>
  <c r="DB63" i="4"/>
  <c r="CE6" i="4"/>
  <c r="AE143" i="2"/>
  <c r="BO6" i="4"/>
  <c r="I143" i="2"/>
  <c r="DY57" i="4"/>
  <c r="AP57" i="4"/>
  <c r="V56" i="4"/>
  <c r="X56" i="4" s="1"/>
  <c r="DU46" i="4"/>
  <c r="AL46" i="4"/>
  <c r="DY49" i="4"/>
  <c r="AP49" i="4"/>
  <c r="EA41" i="4"/>
  <c r="AR41" i="4"/>
  <c r="AJ42" i="4"/>
  <c r="DS42" i="4"/>
  <c r="DY40" i="4"/>
  <c r="AP40" i="4"/>
  <c r="AJ38" i="4"/>
  <c r="DS38" i="4"/>
  <c r="AI11" i="4"/>
  <c r="DU32" i="4"/>
  <c r="AL32" i="4"/>
  <c r="AP21" i="4"/>
  <c r="DY21" i="4"/>
  <c r="AM31" i="4"/>
  <c r="DV31" i="4"/>
  <c r="AN30" i="4"/>
  <c r="DW30" i="4"/>
  <c r="S50" i="2"/>
  <c r="U50" i="2" s="1"/>
  <c r="S43" i="2"/>
  <c r="U43" i="2" s="1"/>
  <c r="S41" i="2"/>
  <c r="U41" i="2" s="1"/>
  <c r="S31" i="2"/>
  <c r="U31" i="2" s="1"/>
  <c r="S47" i="2"/>
  <c r="U47" i="2" s="1"/>
  <c r="S42" i="2"/>
  <c r="U42" i="2" s="1"/>
  <c r="S36" i="2"/>
  <c r="U36" i="2" s="1"/>
  <c r="F11" i="3"/>
  <c r="S15" i="2"/>
  <c r="U15" i="2" s="1"/>
  <c r="M145" i="2"/>
  <c r="BS7" i="4"/>
  <c r="BU6" i="4"/>
  <c r="O143" i="2"/>
  <c r="DN64" i="4"/>
  <c r="DA7" i="4"/>
  <c r="AJ43" i="4"/>
  <c r="DS43" i="4"/>
  <c r="DU33" i="4"/>
  <c r="AL33" i="4"/>
  <c r="AC5" i="4"/>
  <c r="EA26" i="4"/>
  <c r="AR26" i="4"/>
  <c r="CB7" i="4"/>
  <c r="AB145" i="2"/>
  <c r="CA7" i="4"/>
  <c r="AA145" i="2"/>
  <c r="AD145" i="2"/>
  <c r="CD7" i="4"/>
  <c r="H145" i="2"/>
  <c r="BN7" i="4"/>
  <c r="AV58" i="4"/>
  <c r="EE58" i="4"/>
  <c r="AO55" i="4"/>
  <c r="DX55" i="4"/>
  <c r="AL53" i="4"/>
  <c r="DU53" i="4"/>
  <c r="EB51" i="4"/>
  <c r="AS51" i="4"/>
  <c r="BJ51" i="4" s="1"/>
  <c r="EA18" i="4"/>
  <c r="AR18" i="4"/>
  <c r="AK38" i="2"/>
  <c r="AM38" i="2" s="1"/>
  <c r="AK36" i="2"/>
  <c r="AM36" i="2" s="1"/>
  <c r="AK23" i="2"/>
  <c r="AM23" i="2" s="1"/>
  <c r="AK7" i="2"/>
  <c r="AM7" i="2" s="1"/>
  <c r="S25" i="2"/>
  <c r="U25" i="2" s="1"/>
  <c r="AK15" i="2" l="1"/>
  <c r="AM15" i="2" s="1"/>
  <c r="S10" i="2"/>
  <c r="U10" i="2" s="1"/>
  <c r="AK11" i="2"/>
  <c r="AM11" i="2" s="1"/>
  <c r="S7" i="2"/>
  <c r="U7" i="2" s="1"/>
  <c r="S22" i="2"/>
  <c r="U22" i="2" s="1"/>
  <c r="AK9" i="2"/>
  <c r="AM9" i="2" s="1"/>
  <c r="CK7" i="4"/>
  <c r="DW24" i="4"/>
  <c r="AN24" i="4"/>
  <c r="AH8" i="4"/>
  <c r="DW61" i="4"/>
  <c r="AN61" i="4"/>
  <c r="T12" i="4"/>
  <c r="V12" i="4" s="1"/>
  <c r="EB52" i="4"/>
  <c r="AS52" i="4"/>
  <c r="BJ52" i="4" s="1"/>
  <c r="BU51" i="4"/>
  <c r="O132" i="2" s="1"/>
  <c r="CV51" i="4"/>
  <c r="CW51" i="4"/>
  <c r="BV51" i="4"/>
  <c r="P132" i="2" s="1"/>
  <c r="CX51" i="4"/>
  <c r="BT51" i="4"/>
  <c r="CY51" i="4"/>
  <c r="BW51" i="4"/>
  <c r="Q132" i="2" s="1"/>
  <c r="AM5" i="2"/>
  <c r="EB26" i="4"/>
  <c r="AS26" i="4"/>
  <c r="DT43" i="4"/>
  <c r="AK43" i="4"/>
  <c r="DP64" i="4"/>
  <c r="DN7" i="4"/>
  <c r="AO30" i="4"/>
  <c r="DX30" i="4"/>
  <c r="AM32" i="4"/>
  <c r="DV32" i="4"/>
  <c r="DZ40" i="4"/>
  <c r="AQ40" i="4"/>
  <c r="DT28" i="4"/>
  <c r="AK28" i="4"/>
  <c r="AJ10" i="4"/>
  <c r="DT37" i="4"/>
  <c r="AK37" i="4"/>
  <c r="DV39" i="4"/>
  <c r="AM39" i="4"/>
  <c r="DW47" i="4"/>
  <c r="AN47" i="4"/>
  <c r="R9" i="4"/>
  <c r="DX20" i="4"/>
  <c r="AO20" i="4"/>
  <c r="S6" i="4"/>
  <c r="S9" i="4" s="1"/>
  <c r="S12" i="4"/>
  <c r="U12" i="4" s="1"/>
  <c r="DT44" i="4"/>
  <c r="AK44" i="4"/>
  <c r="AM33" i="4"/>
  <c r="DV33" i="4"/>
  <c r="DZ21" i="4"/>
  <c r="AQ21" i="4"/>
  <c r="DZ49" i="4"/>
  <c r="AQ49" i="4"/>
  <c r="DZ57" i="4"/>
  <c r="AQ57" i="4"/>
  <c r="AJ27" i="4"/>
  <c r="DS27" i="4"/>
  <c r="AI12" i="4"/>
  <c r="AI9" i="4"/>
  <c r="AR59" i="4"/>
  <c r="EA59" i="4"/>
  <c r="DO64" i="4"/>
  <c r="DM7" i="4"/>
  <c r="CN62" i="4"/>
  <c r="CL6" i="4"/>
  <c r="U35" i="4"/>
  <c r="W35" i="4" s="1"/>
  <c r="T7" i="4"/>
  <c r="V7" i="4" s="1"/>
  <c r="CM62" i="4"/>
  <c r="CK6" i="4"/>
  <c r="EB18" i="4"/>
  <c r="AS18" i="4"/>
  <c r="DV53" i="4"/>
  <c r="AM53" i="4"/>
  <c r="AP55" i="4"/>
  <c r="DY55" i="4"/>
  <c r="EF58" i="4"/>
  <c r="AW58" i="4"/>
  <c r="C145" i="2"/>
  <c r="DW31" i="4"/>
  <c r="AN31" i="4"/>
  <c r="DS11" i="4"/>
  <c r="EB41" i="4"/>
  <c r="AS41" i="4"/>
  <c r="DN63" i="4"/>
  <c r="DP63" i="4" s="1"/>
  <c r="DO62" i="4"/>
  <c r="DM6" i="4"/>
  <c r="EJ23" i="4"/>
  <c r="BA23" i="4"/>
  <c r="DV19" i="4"/>
  <c r="AM19" i="4"/>
  <c r="AO34" i="4"/>
  <c r="DX34" i="4"/>
  <c r="Q9" i="4"/>
  <c r="DX48" i="4"/>
  <c r="AO48" i="4"/>
  <c r="AO54" i="4"/>
  <c r="DX54" i="4"/>
  <c r="CN64" i="4"/>
  <c r="CL7" i="4"/>
  <c r="U5" i="2"/>
  <c r="CZ51" i="4"/>
  <c r="BX51" i="4"/>
  <c r="R132" i="2" s="1"/>
  <c r="EC51" i="4"/>
  <c r="AT51" i="4"/>
  <c r="DT38" i="4"/>
  <c r="DT11" i="4" s="1"/>
  <c r="AK38" i="4"/>
  <c r="AJ11" i="4"/>
  <c r="DT42" i="4"/>
  <c r="AK42" i="4"/>
  <c r="DV46" i="4"/>
  <c r="AM46" i="4"/>
  <c r="DR9" i="4"/>
  <c r="DR12" i="4"/>
  <c r="DR8" i="4" s="1"/>
  <c r="EA22" i="4"/>
  <c r="AR22" i="4"/>
  <c r="DP62" i="4"/>
  <c r="DN6" i="4"/>
  <c r="EJ25" i="4"/>
  <c r="BA25" i="4"/>
  <c r="V6" i="4"/>
  <c r="DZ36" i="4"/>
  <c r="AQ36" i="4"/>
  <c r="DV35" i="4"/>
  <c r="AM35" i="4"/>
  <c r="AR56" i="4"/>
  <c r="EA56" i="4"/>
  <c r="AO60" i="4"/>
  <c r="DX60" i="4"/>
  <c r="C143" i="2"/>
  <c r="DT10" i="4" l="1"/>
  <c r="T9" i="4"/>
  <c r="U6" i="4"/>
  <c r="U9" i="4" s="1"/>
  <c r="AI8" i="4"/>
  <c r="CV52" i="4"/>
  <c r="CX52" i="4"/>
  <c r="BV52" i="4"/>
  <c r="P133" i="2" s="1"/>
  <c r="BT52" i="4"/>
  <c r="BU52" i="4"/>
  <c r="O133" i="2" s="1"/>
  <c r="CW52" i="4"/>
  <c r="CY52" i="4"/>
  <c r="BX52" i="4"/>
  <c r="R133" i="2" s="1"/>
  <c r="EC52" i="4"/>
  <c r="CZ52" i="4"/>
  <c r="AT52" i="4"/>
  <c r="DX24" i="4"/>
  <c r="AO24" i="4"/>
  <c r="BW52" i="4"/>
  <c r="Q133" i="2" s="1"/>
  <c r="DX61" i="4"/>
  <c r="AO61" i="4"/>
  <c r="EK25" i="4"/>
  <c r="BB25" i="4"/>
  <c r="ED51" i="4"/>
  <c r="AU51" i="4"/>
  <c r="DY48" i="4"/>
  <c r="AP48" i="4"/>
  <c r="DW19" i="4"/>
  <c r="AN19" i="4"/>
  <c r="EK23" i="4"/>
  <c r="BB23" i="4"/>
  <c r="AT41" i="4"/>
  <c r="EC41" i="4"/>
  <c r="AO31" i="4"/>
  <c r="DX31" i="4"/>
  <c r="EC18" i="4"/>
  <c r="AT18" i="4"/>
  <c r="AS59" i="4"/>
  <c r="EB59" i="4"/>
  <c r="DT27" i="4"/>
  <c r="AK27" i="4"/>
  <c r="AJ12" i="4"/>
  <c r="AJ9" i="4"/>
  <c r="EA40" i="4"/>
  <c r="AR40" i="4"/>
  <c r="AL43" i="4"/>
  <c r="DU43" i="4"/>
  <c r="EC26" i="4"/>
  <c r="AT26" i="4"/>
  <c r="BJ26" i="4"/>
  <c r="DY60" i="4"/>
  <c r="AP60" i="4"/>
  <c r="AS56" i="4"/>
  <c r="EB56" i="4"/>
  <c r="EA36" i="4"/>
  <c r="AR36" i="4"/>
  <c r="DW46" i="4"/>
  <c r="AN46" i="4"/>
  <c r="AL38" i="4"/>
  <c r="DU38" i="4"/>
  <c r="AK11" i="4"/>
  <c r="EG58" i="4"/>
  <c r="AX58" i="4"/>
  <c r="DW53" i="4"/>
  <c r="AN53" i="4"/>
  <c r="DS9" i="4"/>
  <c r="DS12" i="4"/>
  <c r="EA21" i="4"/>
  <c r="AR21" i="4"/>
  <c r="DW35" i="4"/>
  <c r="AN35" i="4"/>
  <c r="EB22" i="4"/>
  <c r="AS22" i="4"/>
  <c r="BJ22" i="4"/>
  <c r="DY54" i="4"/>
  <c r="AP54" i="4"/>
  <c r="DY34" i="4"/>
  <c r="AP34" i="4"/>
  <c r="DZ55" i="4"/>
  <c r="AQ55" i="4"/>
  <c r="EA57" i="4"/>
  <c r="AR57" i="4"/>
  <c r="DW33" i="4"/>
  <c r="AN33" i="4"/>
  <c r="DW39" i="4"/>
  <c r="AN39" i="4"/>
  <c r="AL37" i="4"/>
  <c r="DU37" i="4"/>
  <c r="DW32" i="4"/>
  <c r="AN32" i="4"/>
  <c r="BJ18" i="4"/>
  <c r="N132" i="2"/>
  <c r="C132" i="2" s="1"/>
  <c r="CK51" i="4"/>
  <c r="CM51" i="4" s="1"/>
  <c r="DM51" i="4"/>
  <c r="DO51" i="4" s="1"/>
  <c r="V9" i="4"/>
  <c r="BJ41" i="4"/>
  <c r="CZ41" i="4" s="1"/>
  <c r="AL42" i="4"/>
  <c r="DU42" i="4"/>
  <c r="EA49" i="4"/>
  <c r="AR49" i="4"/>
  <c r="DU44" i="4"/>
  <c r="AL44" i="4"/>
  <c r="DY20" i="4"/>
  <c r="AP20" i="4"/>
  <c r="DX47" i="4"/>
  <c r="AO47" i="4"/>
  <c r="AL28" i="4"/>
  <c r="DU28" i="4"/>
  <c r="AK10" i="4"/>
  <c r="AP30" i="4"/>
  <c r="DY30" i="4"/>
  <c r="DS8" i="4" l="1"/>
  <c r="BX41" i="4"/>
  <c r="R122" i="2" s="1"/>
  <c r="DY61" i="4"/>
  <c r="AP61" i="4"/>
  <c r="N133" i="2"/>
  <c r="C133" i="2" s="1"/>
  <c r="CK52" i="4"/>
  <c r="CM52" i="4" s="1"/>
  <c r="ED52" i="4"/>
  <c r="AU52" i="4"/>
  <c r="DM52" i="4"/>
  <c r="DO52" i="4" s="1"/>
  <c r="AP24" i="4"/>
  <c r="DY24" i="4"/>
  <c r="EC59" i="4"/>
  <c r="AT59" i="4"/>
  <c r="BJ59" i="4"/>
  <c r="BX59" i="4" s="1"/>
  <c r="R140" i="2" s="1"/>
  <c r="EL25" i="4"/>
  <c r="BC25" i="4"/>
  <c r="DZ30" i="4"/>
  <c r="AQ30" i="4"/>
  <c r="EB49" i="4"/>
  <c r="AS49" i="4"/>
  <c r="BU18" i="4"/>
  <c r="CX18" i="4"/>
  <c r="BV18" i="4"/>
  <c r="CW18" i="4"/>
  <c r="BW18" i="4"/>
  <c r="CY18" i="4"/>
  <c r="BT22" i="4"/>
  <c r="CV22" i="4"/>
  <c r="CW22" i="4"/>
  <c r="BU22" i="4"/>
  <c r="O103" i="2" s="1"/>
  <c r="CX22" i="4"/>
  <c r="BV22" i="4"/>
  <c r="P103" i="2" s="1"/>
  <c r="CY22" i="4"/>
  <c r="DX46" i="4"/>
  <c r="AO46" i="4"/>
  <c r="DZ60" i="4"/>
  <c r="AQ60" i="4"/>
  <c r="BU26" i="4"/>
  <c r="CX26" i="4"/>
  <c r="BV26" i="4"/>
  <c r="P107" i="2" s="1"/>
  <c r="CW26" i="4"/>
  <c r="CY26" i="4"/>
  <c r="BW26" i="4"/>
  <c r="Q107" i="2" s="1"/>
  <c r="CZ26" i="4"/>
  <c r="DU27" i="4"/>
  <c r="AL27" i="4"/>
  <c r="AK12" i="4"/>
  <c r="AK9" i="4"/>
  <c r="CZ18" i="4"/>
  <c r="DX19" i="4"/>
  <c r="AO19" i="4"/>
  <c r="AO32" i="4"/>
  <c r="DX32" i="4"/>
  <c r="DX39" i="4"/>
  <c r="AO39" i="4"/>
  <c r="AO33" i="4"/>
  <c r="DX33" i="4"/>
  <c r="EB57" i="4"/>
  <c r="AS57" i="4"/>
  <c r="EA55" i="4"/>
  <c r="AR55" i="4"/>
  <c r="EC22" i="4"/>
  <c r="AT22" i="4"/>
  <c r="CZ22" i="4"/>
  <c r="BX22" i="4"/>
  <c r="R103" i="2" s="1"/>
  <c r="DX35" i="4"/>
  <c r="AO35" i="4"/>
  <c r="ED26" i="4"/>
  <c r="AU26" i="4"/>
  <c r="AS40" i="4"/>
  <c r="EB40" i="4"/>
  <c r="DT9" i="4"/>
  <c r="DT12" i="4"/>
  <c r="ED18" i="4"/>
  <c r="AU18" i="4"/>
  <c r="BX18" i="4"/>
  <c r="EL23" i="4"/>
  <c r="BC23" i="4"/>
  <c r="DZ48" i="4"/>
  <c r="AQ48" i="4"/>
  <c r="DU10" i="4"/>
  <c r="DY47" i="4"/>
  <c r="AP47" i="4"/>
  <c r="DV44" i="4"/>
  <c r="AM44" i="4"/>
  <c r="BU41" i="4"/>
  <c r="O122" i="2" s="1"/>
  <c r="CW41" i="4"/>
  <c r="CV41" i="4"/>
  <c r="BT41" i="4"/>
  <c r="CX41" i="4"/>
  <c r="BV41" i="4"/>
  <c r="P122" i="2" s="1"/>
  <c r="CY41" i="4"/>
  <c r="BW41" i="4"/>
  <c r="Q122" i="2" s="1"/>
  <c r="DV37" i="4"/>
  <c r="AM37" i="4"/>
  <c r="DZ54" i="4"/>
  <c r="AQ54" i="4"/>
  <c r="EB21" i="4"/>
  <c r="AS21" i="4"/>
  <c r="EH58" i="4"/>
  <c r="AY58" i="4"/>
  <c r="DU11" i="4"/>
  <c r="EC56" i="4"/>
  <c r="AT56" i="4"/>
  <c r="BJ56" i="4"/>
  <c r="BX56" i="4" s="1"/>
  <c r="R137" i="2" s="1"/>
  <c r="DV43" i="4"/>
  <c r="AM43" i="4"/>
  <c r="DV28" i="4"/>
  <c r="DV10" i="4" s="1"/>
  <c r="AM28" i="4"/>
  <c r="AL10" i="4"/>
  <c r="DZ20" i="4"/>
  <c r="AQ20" i="4"/>
  <c r="DV42" i="4"/>
  <c r="AM42" i="4"/>
  <c r="AQ34" i="4"/>
  <c r="DZ34" i="4"/>
  <c r="BW22" i="4"/>
  <c r="Q103" i="2" s="1"/>
  <c r="BJ40" i="4"/>
  <c r="CY40" i="4" s="1"/>
  <c r="DX53" i="4"/>
  <c r="AO53" i="4"/>
  <c r="DV38" i="4"/>
  <c r="AM38" i="4"/>
  <c r="AL11" i="4"/>
  <c r="AS36" i="4"/>
  <c r="BJ36" i="4" s="1"/>
  <c r="CY36" i="4" s="1"/>
  <c r="EB36" i="4"/>
  <c r="BX26" i="4"/>
  <c r="R107" i="2" s="1"/>
  <c r="AJ8" i="4"/>
  <c r="DY31" i="4"/>
  <c r="AP31" i="4"/>
  <c r="ED41" i="4"/>
  <c r="AU41" i="4"/>
  <c r="EE51" i="4"/>
  <c r="AV51" i="4"/>
  <c r="BW40" i="4" l="1"/>
  <c r="Q121" i="2" s="1"/>
  <c r="DZ61" i="4"/>
  <c r="AQ61" i="4"/>
  <c r="DV11" i="4"/>
  <c r="DT8" i="4"/>
  <c r="AQ24" i="4"/>
  <c r="DZ24" i="4"/>
  <c r="AV52" i="4"/>
  <c r="EE52" i="4"/>
  <c r="DM41" i="4"/>
  <c r="DO41" i="4" s="1"/>
  <c r="AQ31" i="4"/>
  <c r="DZ31" i="4"/>
  <c r="DW38" i="4"/>
  <c r="AN38" i="4"/>
  <c r="AM11" i="4"/>
  <c r="EI58" i="4"/>
  <c r="AZ58" i="4"/>
  <c r="DW37" i="4"/>
  <c r="AN37" i="4"/>
  <c r="DV27" i="4"/>
  <c r="AM27" i="4"/>
  <c r="AL12" i="4"/>
  <c r="AL9" i="4"/>
  <c r="AR60" i="4"/>
  <c r="EA60" i="4"/>
  <c r="Q99" i="2"/>
  <c r="Q6" i="2" s="1"/>
  <c r="O99" i="2"/>
  <c r="CK18" i="4"/>
  <c r="EC49" i="4"/>
  <c r="AT49" i="4"/>
  <c r="EA30" i="4"/>
  <c r="AR30" i="4"/>
  <c r="CU59" i="4"/>
  <c r="BS59" i="4"/>
  <c r="BT59" i="4"/>
  <c r="N140" i="2" s="1"/>
  <c r="CV59" i="4"/>
  <c r="BU59" i="4"/>
  <c r="O140" i="2" s="1"/>
  <c r="CW59" i="4"/>
  <c r="CX59" i="4"/>
  <c r="BV59" i="4"/>
  <c r="P140" i="2" s="1"/>
  <c r="CY59" i="4"/>
  <c r="BW59" i="4"/>
  <c r="Q140" i="2" s="1"/>
  <c r="AR34" i="4"/>
  <c r="EA34" i="4"/>
  <c r="CU56" i="4"/>
  <c r="CV56" i="4"/>
  <c r="BT56" i="4"/>
  <c r="N137" i="2" s="1"/>
  <c r="BR56" i="4"/>
  <c r="BS56" i="4"/>
  <c r="M137" i="2" s="1"/>
  <c r="CT56" i="4"/>
  <c r="CW56" i="4"/>
  <c r="BU56" i="4"/>
  <c r="O137" i="2" s="1"/>
  <c r="CX56" i="4"/>
  <c r="BV56" i="4"/>
  <c r="P137" i="2" s="1"/>
  <c r="BW56" i="4"/>
  <c r="Q137" i="2" s="1"/>
  <c r="CY56" i="4"/>
  <c r="BD23" i="4"/>
  <c r="EM23" i="4"/>
  <c r="EE18" i="4"/>
  <c r="AV18" i="4"/>
  <c r="DY35" i="4"/>
  <c r="AP35" i="4"/>
  <c r="DY33" i="4"/>
  <c r="AP33" i="4"/>
  <c r="EF51" i="4"/>
  <c r="AW51" i="4"/>
  <c r="EE41" i="4"/>
  <c r="AV41" i="4"/>
  <c r="CZ36" i="4"/>
  <c r="AT36" i="4"/>
  <c r="EC36" i="4"/>
  <c r="BX36" i="4"/>
  <c r="R117" i="2" s="1"/>
  <c r="AN42" i="4"/>
  <c r="DW42" i="4"/>
  <c r="AN43" i="4"/>
  <c r="DW43" i="4"/>
  <c r="CZ56" i="4"/>
  <c r="AT21" i="4"/>
  <c r="EC21" i="4"/>
  <c r="DW44" i="4"/>
  <c r="AN44" i="4"/>
  <c r="EA48" i="4"/>
  <c r="AR48" i="4"/>
  <c r="R99" i="2"/>
  <c r="R6" i="2" s="1"/>
  <c r="EE26" i="4"/>
  <c r="AV26" i="4"/>
  <c r="EB55" i="4"/>
  <c r="AS55" i="4"/>
  <c r="DY39" i="4"/>
  <c r="AP39" i="4"/>
  <c r="DY32" i="4"/>
  <c r="AP32" i="4"/>
  <c r="DY19" i="4"/>
  <c r="AP19" i="4"/>
  <c r="O107" i="2"/>
  <c r="CK26" i="4"/>
  <c r="CM26" i="4" s="1"/>
  <c r="DM22" i="4"/>
  <c r="DO22" i="4" s="1"/>
  <c r="DM18" i="4"/>
  <c r="BJ49" i="4"/>
  <c r="CZ49" i="4" s="1"/>
  <c r="ED59" i="4"/>
  <c r="AU59" i="4"/>
  <c r="BR36" i="4"/>
  <c r="BS36" i="4"/>
  <c r="M117" i="2" s="1"/>
  <c r="CU36" i="4"/>
  <c r="CT36" i="4"/>
  <c r="BT36" i="4"/>
  <c r="N117" i="2" s="1"/>
  <c r="CV36" i="4"/>
  <c r="CW36" i="4"/>
  <c r="BU36" i="4"/>
  <c r="O117" i="2" s="1"/>
  <c r="BV36" i="4"/>
  <c r="P117" i="2" s="1"/>
  <c r="CX36" i="4"/>
  <c r="AP53" i="4"/>
  <c r="DY53" i="4"/>
  <c r="ED22" i="4"/>
  <c r="AU22" i="4"/>
  <c r="BW36" i="4"/>
  <c r="Q117" i="2" s="1"/>
  <c r="BS40" i="4"/>
  <c r="CV40" i="4"/>
  <c r="CU40" i="4"/>
  <c r="BT40" i="4"/>
  <c r="N121" i="2" s="1"/>
  <c r="CW40" i="4"/>
  <c r="BU40" i="4"/>
  <c r="O121" i="2" s="1"/>
  <c r="CX40" i="4"/>
  <c r="BV40" i="4"/>
  <c r="P121" i="2" s="1"/>
  <c r="AR20" i="4"/>
  <c r="EA20" i="4"/>
  <c r="AN28" i="4"/>
  <c r="DW28" i="4"/>
  <c r="DW10" i="4" s="1"/>
  <c r="AM10" i="4"/>
  <c r="ED56" i="4"/>
  <c r="AU56" i="4"/>
  <c r="BJ21" i="4"/>
  <c r="EA54" i="4"/>
  <c r="AR54" i="4"/>
  <c r="N122" i="2"/>
  <c r="C122" i="2" s="1"/>
  <c r="CK41" i="4"/>
  <c r="CM41" i="4" s="1"/>
  <c r="DZ47" i="4"/>
  <c r="AQ47" i="4"/>
  <c r="AT40" i="4"/>
  <c r="EC40" i="4"/>
  <c r="CZ40" i="4"/>
  <c r="BX40" i="4"/>
  <c r="R121" i="2" s="1"/>
  <c r="AT57" i="4"/>
  <c r="EC57" i="4"/>
  <c r="AK8" i="4"/>
  <c r="DU9" i="4"/>
  <c r="DU12" i="4"/>
  <c r="DM26" i="4"/>
  <c r="DO26" i="4" s="1"/>
  <c r="DY46" i="4"/>
  <c r="AP46" i="4"/>
  <c r="N103" i="2"/>
  <c r="C103" i="2" s="1"/>
  <c r="CK22" i="4"/>
  <c r="CM22" i="4" s="1"/>
  <c r="P99" i="2"/>
  <c r="P6" i="2" s="1"/>
  <c r="EM25" i="4"/>
  <c r="BD25" i="4"/>
  <c r="CZ59" i="4"/>
  <c r="BJ57" i="4"/>
  <c r="CZ57" i="4" s="1"/>
  <c r="BX57" i="4" l="1"/>
  <c r="R138" i="2" s="1"/>
  <c r="EF52" i="4"/>
  <c r="AW52" i="4"/>
  <c r="EA61" i="4"/>
  <c r="AR61" i="4"/>
  <c r="DU8" i="4"/>
  <c r="AL8" i="4"/>
  <c r="EA24" i="4"/>
  <c r="AR24" i="4"/>
  <c r="AU40" i="4"/>
  <c r="ED40" i="4"/>
  <c r="AR47" i="4"/>
  <c r="EA47" i="4"/>
  <c r="DM40" i="4"/>
  <c r="DO40" i="4" s="1"/>
  <c r="DO18" i="4"/>
  <c r="C107" i="2"/>
  <c r="AQ32" i="4"/>
  <c r="DZ32" i="4"/>
  <c r="EB48" i="4"/>
  <c r="AS48" i="4"/>
  <c r="ED21" i="4"/>
  <c r="AU21" i="4"/>
  <c r="AU36" i="4"/>
  <c r="ED36" i="4"/>
  <c r="AS30" i="4"/>
  <c r="BJ30" i="4" s="1"/>
  <c r="CY30" i="4" s="1"/>
  <c r="EB30" i="4"/>
  <c r="BX49" i="4"/>
  <c r="R130" i="2" s="1"/>
  <c r="CM18" i="4"/>
  <c r="DW27" i="4"/>
  <c r="AN27" i="4"/>
  <c r="AM12" i="4"/>
  <c r="AM9" i="4"/>
  <c r="DX38" i="4"/>
  <c r="AO38" i="4"/>
  <c r="AN11" i="4"/>
  <c r="EA31" i="4"/>
  <c r="AR31" i="4"/>
  <c r="DZ46" i="4"/>
  <c r="AQ46" i="4"/>
  <c r="EB54" i="4"/>
  <c r="AS54" i="4"/>
  <c r="BJ54" i="4" s="1"/>
  <c r="BS21" i="4"/>
  <c r="CU21" i="4"/>
  <c r="CV21" i="4"/>
  <c r="BT21" i="4"/>
  <c r="N102" i="2" s="1"/>
  <c r="CW21" i="4"/>
  <c r="BU21" i="4"/>
  <c r="O102" i="2" s="1"/>
  <c r="CX21" i="4"/>
  <c r="BV21" i="4"/>
  <c r="P102" i="2" s="1"/>
  <c r="BW21" i="4"/>
  <c r="Q102" i="2" s="1"/>
  <c r="CY21" i="4"/>
  <c r="EE56" i="4"/>
  <c r="AV56" i="4"/>
  <c r="DX28" i="4"/>
  <c r="AO28" i="4"/>
  <c r="AN10" i="4"/>
  <c r="DZ53" i="4"/>
  <c r="AQ53" i="4"/>
  <c r="L117" i="2"/>
  <c r="CK36" i="4"/>
  <c r="CM36" i="4" s="1"/>
  <c r="EE59" i="4"/>
  <c r="AV59" i="4"/>
  <c r="DZ19" i="4"/>
  <c r="AQ19" i="4"/>
  <c r="EF26" i="4"/>
  <c r="AW26" i="4"/>
  <c r="BX21" i="4"/>
  <c r="R102" i="2" s="1"/>
  <c r="DX43" i="4"/>
  <c r="AO43" i="4"/>
  <c r="DX42" i="4"/>
  <c r="AO42" i="4"/>
  <c r="AQ33" i="4"/>
  <c r="DZ33" i="4"/>
  <c r="L137" i="2"/>
  <c r="C137" i="2" s="1"/>
  <c r="CK56" i="4"/>
  <c r="CM56" i="4" s="1"/>
  <c r="AS34" i="4"/>
  <c r="EB34" i="4"/>
  <c r="O6" i="2"/>
  <c r="C99" i="2"/>
  <c r="DV12" i="4"/>
  <c r="DV9" i="4"/>
  <c r="DW11" i="4"/>
  <c r="CU57" i="4"/>
  <c r="BS57" i="4"/>
  <c r="M138" i="2" s="1"/>
  <c r="BR57" i="4"/>
  <c r="CT57" i="4"/>
  <c r="BT57" i="4"/>
  <c r="N138" i="2" s="1"/>
  <c r="CV57" i="4"/>
  <c r="BU57" i="4"/>
  <c r="O138" i="2" s="1"/>
  <c r="CW57" i="4"/>
  <c r="BV57" i="4"/>
  <c r="P138" i="2" s="1"/>
  <c r="CX57" i="4"/>
  <c r="CY57" i="4"/>
  <c r="BW57" i="4"/>
  <c r="Q138" i="2" s="1"/>
  <c r="ED57" i="4"/>
  <c r="AU57" i="4"/>
  <c r="M121" i="2"/>
  <c r="C121" i="2" s="1"/>
  <c r="CK40" i="4"/>
  <c r="CM40" i="4" s="1"/>
  <c r="EE22" i="4"/>
  <c r="AV22" i="4"/>
  <c r="DM36" i="4"/>
  <c r="DO36" i="4" s="1"/>
  <c r="DX44" i="4"/>
  <c r="AO44" i="4"/>
  <c r="CZ21" i="4"/>
  <c r="EG51" i="4"/>
  <c r="AX51" i="4"/>
  <c r="EN23" i="4"/>
  <c r="BE23" i="4"/>
  <c r="M140" i="2"/>
  <c r="C140" i="2" s="1"/>
  <c r="CK59" i="4"/>
  <c r="CM59" i="4" s="1"/>
  <c r="ED49" i="4"/>
  <c r="AU49" i="4"/>
  <c r="AS60" i="4"/>
  <c r="EB60" i="4"/>
  <c r="EN25" i="4"/>
  <c r="BE25" i="4"/>
  <c r="EB20" i="4"/>
  <c r="AS20" i="4"/>
  <c r="BJ20" i="4" s="1"/>
  <c r="CT49" i="4"/>
  <c r="BR49" i="4"/>
  <c r="CU49" i="4"/>
  <c r="BS49" i="4"/>
  <c r="M130" i="2" s="1"/>
  <c r="BT49" i="4"/>
  <c r="N130" i="2" s="1"/>
  <c r="CV49" i="4"/>
  <c r="CW49" i="4"/>
  <c r="BU49" i="4"/>
  <c r="O130" i="2" s="1"/>
  <c r="CX49" i="4"/>
  <c r="BV49" i="4"/>
  <c r="P130" i="2" s="1"/>
  <c r="CY49" i="4"/>
  <c r="BW49" i="4"/>
  <c r="Q130" i="2" s="1"/>
  <c r="DZ39" i="4"/>
  <c r="AQ39" i="4"/>
  <c r="EC55" i="4"/>
  <c r="AT55" i="4"/>
  <c r="BJ55" i="4"/>
  <c r="BX55" i="4" s="1"/>
  <c r="R136" i="2" s="1"/>
  <c r="EF41" i="4"/>
  <c r="AW41" i="4"/>
  <c r="DZ35" i="4"/>
  <c r="AQ35" i="4"/>
  <c r="EF18" i="4"/>
  <c r="AW18" i="4"/>
  <c r="DM56" i="4"/>
  <c r="DO56" i="4" s="1"/>
  <c r="DM59" i="4"/>
  <c r="DO59" i="4" s="1"/>
  <c r="DX37" i="4"/>
  <c r="AO37" i="4"/>
  <c r="BA58" i="4"/>
  <c r="EJ58" i="4"/>
  <c r="AM8" i="4" l="1"/>
  <c r="EB24" i="4"/>
  <c r="AS24" i="4"/>
  <c r="CZ55" i="4"/>
  <c r="DV8" i="4"/>
  <c r="AX52" i="4"/>
  <c r="EG52" i="4"/>
  <c r="AS61" i="4"/>
  <c r="EB61" i="4"/>
  <c r="BQ20" i="4"/>
  <c r="BR20" i="4"/>
  <c r="L101" i="2" s="1"/>
  <c r="CS20" i="4"/>
  <c r="CT20" i="4"/>
  <c r="CU20" i="4"/>
  <c r="BS20" i="4"/>
  <c r="M101" i="2" s="1"/>
  <c r="CV20" i="4"/>
  <c r="BT20" i="4"/>
  <c r="N101" i="2" s="1"/>
  <c r="CW20" i="4"/>
  <c r="BU20" i="4"/>
  <c r="O101" i="2" s="1"/>
  <c r="CX20" i="4"/>
  <c r="BV20" i="4"/>
  <c r="P101" i="2" s="1"/>
  <c r="CY20" i="4"/>
  <c r="BW20" i="4"/>
  <c r="Q101" i="2" s="1"/>
  <c r="BQ54" i="4"/>
  <c r="CS54" i="4"/>
  <c r="BR54" i="4"/>
  <c r="L135" i="2" s="1"/>
  <c r="CT54" i="4"/>
  <c r="BS54" i="4"/>
  <c r="M135" i="2" s="1"/>
  <c r="CU54" i="4"/>
  <c r="CV54" i="4"/>
  <c r="BT54" i="4"/>
  <c r="N135" i="2" s="1"/>
  <c r="CW54" i="4"/>
  <c r="BU54" i="4"/>
  <c r="O135" i="2" s="1"/>
  <c r="BV54" i="4"/>
  <c r="P135" i="2" s="1"/>
  <c r="CX54" i="4"/>
  <c r="BW54" i="4"/>
  <c r="Q135" i="2" s="1"/>
  <c r="CY54" i="4"/>
  <c r="ED55" i="4"/>
  <c r="AU55" i="4"/>
  <c r="EA39" i="4"/>
  <c r="AR39" i="4"/>
  <c r="L130" i="2"/>
  <c r="C130" i="2" s="1"/>
  <c r="CK49" i="4"/>
  <c r="CM49" i="4" s="1"/>
  <c r="DM57" i="4"/>
  <c r="DO57" i="4" s="1"/>
  <c r="S6" i="2"/>
  <c r="EC34" i="4"/>
  <c r="AT34" i="4"/>
  <c r="AW59" i="4"/>
  <c r="EF59" i="4"/>
  <c r="EA53" i="4"/>
  <c r="AR53" i="4"/>
  <c r="CK21" i="4"/>
  <c r="CM21" i="4" s="1"/>
  <c r="M102" i="2"/>
  <c r="C102" i="2" s="1"/>
  <c r="EB31" i="4"/>
  <c r="AS31" i="4"/>
  <c r="BJ31" i="4" s="1"/>
  <c r="DX11" i="4"/>
  <c r="EA32" i="4"/>
  <c r="AR32" i="4"/>
  <c r="AP37" i="4"/>
  <c r="DY37" i="4"/>
  <c r="EA35" i="4"/>
  <c r="AR35" i="4"/>
  <c r="EE57" i="4"/>
  <c r="AV57" i="4"/>
  <c r="CT55" i="4"/>
  <c r="BR55" i="4"/>
  <c r="BS55" i="4"/>
  <c r="M136" i="2" s="1"/>
  <c r="CU55" i="4"/>
  <c r="BT55" i="4"/>
  <c r="N136" i="2" s="1"/>
  <c r="CV55" i="4"/>
  <c r="CW55" i="4"/>
  <c r="BU55" i="4"/>
  <c r="O136" i="2" s="1"/>
  <c r="BV55" i="4"/>
  <c r="P136" i="2" s="1"/>
  <c r="CX55" i="4"/>
  <c r="CY55" i="4"/>
  <c r="BW55" i="4"/>
  <c r="Q136" i="2" s="1"/>
  <c r="DM49" i="4"/>
  <c r="DO49" i="4" s="1"/>
  <c r="EE49" i="4"/>
  <c r="AV49" i="4"/>
  <c r="EH51" i="4"/>
  <c r="AY51" i="4"/>
  <c r="DY44" i="4"/>
  <c r="AP44" i="4"/>
  <c r="L138" i="2"/>
  <c r="C138" i="2" s="1"/>
  <c r="CK57" i="4"/>
  <c r="CM57" i="4" s="1"/>
  <c r="DY42" i="4"/>
  <c r="AP42" i="4"/>
  <c r="DY43" i="4"/>
  <c r="AP43" i="4"/>
  <c r="C117" i="2"/>
  <c r="AP28" i="4"/>
  <c r="DY28" i="4"/>
  <c r="DY10" i="4" s="1"/>
  <c r="AO10" i="4"/>
  <c r="EA46" i="4"/>
  <c r="AR46" i="4"/>
  <c r="EE36" i="4"/>
  <c r="AV36" i="4"/>
  <c r="EE21" i="4"/>
  <c r="AV21" i="4"/>
  <c r="EK58" i="4"/>
  <c r="BB58" i="4"/>
  <c r="AX18" i="4"/>
  <c r="EG18" i="4"/>
  <c r="EG41" i="4"/>
  <c r="AX41" i="4"/>
  <c r="EO23" i="4"/>
  <c r="BK23" i="4"/>
  <c r="DL23" i="4" s="1"/>
  <c r="EA33" i="4"/>
  <c r="AR33" i="4"/>
  <c r="AR19" i="4"/>
  <c r="EA19" i="4"/>
  <c r="DX10" i="4"/>
  <c r="EC54" i="4"/>
  <c r="CZ54" i="4"/>
  <c r="BX54" i="4"/>
  <c r="R135" i="2" s="1"/>
  <c r="AT54" i="4"/>
  <c r="DX27" i="4"/>
  <c r="AO27" i="4"/>
  <c r="AN12" i="4"/>
  <c r="AN9" i="4"/>
  <c r="AT30" i="4"/>
  <c r="CZ30" i="4"/>
  <c r="EC30" i="4"/>
  <c r="EC48" i="4"/>
  <c r="AT48" i="4"/>
  <c r="BJ48" i="4"/>
  <c r="BX48" i="4" s="1"/>
  <c r="R129" i="2" s="1"/>
  <c r="EE40" i="4"/>
  <c r="AV40" i="4"/>
  <c r="CZ20" i="4"/>
  <c r="BX20" i="4"/>
  <c r="R101" i="2" s="1"/>
  <c r="EC20" i="4"/>
  <c r="AT20" i="4"/>
  <c r="EO25" i="4"/>
  <c r="AT60" i="4"/>
  <c r="EC60" i="4"/>
  <c r="BJ60" i="4"/>
  <c r="BX60" i="4" s="1"/>
  <c r="R141" i="2" s="1"/>
  <c r="EF22" i="4"/>
  <c r="AW22" i="4"/>
  <c r="EG26" i="4"/>
  <c r="AX26" i="4"/>
  <c r="EF56" i="4"/>
  <c r="AW56" i="4"/>
  <c r="DM21" i="4"/>
  <c r="DO21" i="4" s="1"/>
  <c r="AP38" i="4"/>
  <c r="DY38" i="4"/>
  <c r="AO11" i="4"/>
  <c r="DW9" i="4"/>
  <c r="DW12" i="4"/>
  <c r="CS30" i="4"/>
  <c r="H30" i="4"/>
  <c r="BX30" i="4" s="1"/>
  <c r="R111" i="2" s="1"/>
  <c r="CR30" i="4"/>
  <c r="CQ30" i="4"/>
  <c r="CT30" i="4"/>
  <c r="CU30" i="4"/>
  <c r="CV30" i="4"/>
  <c r="CW30" i="4"/>
  <c r="CX30" i="4"/>
  <c r="AS47" i="4"/>
  <c r="BJ47" i="4" s="1"/>
  <c r="EB47" i="4"/>
  <c r="BJ34" i="4"/>
  <c r="BK25" i="4"/>
  <c r="AT61" i="4" l="1"/>
  <c r="EC61" i="4"/>
  <c r="BJ61" i="4"/>
  <c r="EH52" i="4"/>
  <c r="AY52" i="4"/>
  <c r="DY11" i="4"/>
  <c r="BJ24" i="4"/>
  <c r="EC24" i="4"/>
  <c r="AT24" i="4"/>
  <c r="BP47" i="4"/>
  <c r="CR47" i="4"/>
  <c r="CS47" i="4"/>
  <c r="BQ47" i="4"/>
  <c r="K128" i="2" s="1"/>
  <c r="CT47" i="4"/>
  <c r="BR47" i="4"/>
  <c r="L128" i="2" s="1"/>
  <c r="BS47" i="4"/>
  <c r="M128" i="2" s="1"/>
  <c r="CU47" i="4"/>
  <c r="CV47" i="4"/>
  <c r="BT47" i="4"/>
  <c r="N128" i="2" s="1"/>
  <c r="CW47" i="4"/>
  <c r="BU47" i="4"/>
  <c r="O128" i="2" s="1"/>
  <c r="CX47" i="4"/>
  <c r="BV47" i="4"/>
  <c r="P128" i="2" s="1"/>
  <c r="CY47" i="4"/>
  <c r="BW47" i="4"/>
  <c r="Q128" i="2" s="1"/>
  <c r="EF40" i="4"/>
  <c r="AW40" i="4"/>
  <c r="CS48" i="4"/>
  <c r="BP48" i="4"/>
  <c r="J129" i="2" s="1"/>
  <c r="CR48" i="4"/>
  <c r="BQ48" i="4"/>
  <c r="K129" i="2" s="1"/>
  <c r="BO48" i="4"/>
  <c r="CQ48" i="4"/>
  <c r="CT48" i="4"/>
  <c r="BR48" i="4"/>
  <c r="L129" i="2" s="1"/>
  <c r="CU48" i="4"/>
  <c r="BS48" i="4"/>
  <c r="M129" i="2" s="1"/>
  <c r="BT48" i="4"/>
  <c r="N129" i="2" s="1"/>
  <c r="CV48" i="4"/>
  <c r="BU48" i="4"/>
  <c r="O129" i="2" s="1"/>
  <c r="CW48" i="4"/>
  <c r="CX48" i="4"/>
  <c r="BV48" i="4"/>
  <c r="P129" i="2" s="1"/>
  <c r="CY48" i="4"/>
  <c r="BW48" i="4"/>
  <c r="Q129" i="2" s="1"/>
  <c r="CZ48" i="4"/>
  <c r="ED30" i="4"/>
  <c r="AU30" i="4"/>
  <c r="DX12" i="4"/>
  <c r="DX9" i="4"/>
  <c r="EH18" i="4"/>
  <c r="AY18" i="4"/>
  <c r="DZ42" i="4"/>
  <c r="AQ42" i="4"/>
  <c r="EF49" i="4"/>
  <c r="AW49" i="4"/>
  <c r="DM55" i="4"/>
  <c r="DO55" i="4" s="1"/>
  <c r="AS32" i="4"/>
  <c r="BJ32" i="4" s="1"/>
  <c r="EB32" i="4"/>
  <c r="EC31" i="4"/>
  <c r="AT31" i="4"/>
  <c r="CZ31" i="4"/>
  <c r="AU34" i="4"/>
  <c r="ED34" i="4"/>
  <c r="U6" i="2"/>
  <c r="DM54" i="4"/>
  <c r="DO54" i="4" s="1"/>
  <c r="H34" i="4"/>
  <c r="CS34" i="4"/>
  <c r="CT34" i="4"/>
  <c r="CU34" i="4"/>
  <c r="CV34" i="4"/>
  <c r="CW34" i="4"/>
  <c r="CX34" i="4"/>
  <c r="CY34" i="4"/>
  <c r="EC47" i="4"/>
  <c r="AT47" i="4"/>
  <c r="CZ47" i="4"/>
  <c r="BX47" i="4"/>
  <c r="R128" i="2" s="1"/>
  <c r="EG56" i="4"/>
  <c r="AX56" i="4"/>
  <c r="ED48" i="4"/>
  <c r="AU48" i="4"/>
  <c r="EF21" i="4"/>
  <c r="AW21" i="4"/>
  <c r="DZ44" i="4"/>
  <c r="AQ44" i="4"/>
  <c r="EG59" i="4"/>
  <c r="AX59" i="4"/>
  <c r="K135" i="2"/>
  <c r="C135" i="2" s="1"/>
  <c r="CK54" i="4"/>
  <c r="CM54" i="4" s="1"/>
  <c r="DM20" i="4"/>
  <c r="DO20" i="4" s="1"/>
  <c r="DE25" i="4"/>
  <c r="CC25" i="4"/>
  <c r="AC106" i="2" s="1"/>
  <c r="CB25" i="4"/>
  <c r="DD25" i="4"/>
  <c r="DF25" i="4"/>
  <c r="CD25" i="4"/>
  <c r="AD106" i="2" s="1"/>
  <c r="DG25" i="4"/>
  <c r="CE25" i="4"/>
  <c r="AE106" i="2" s="1"/>
  <c r="DH25" i="4"/>
  <c r="CF25" i="4"/>
  <c r="AF106" i="2" s="1"/>
  <c r="DI25" i="4"/>
  <c r="CG25" i="4"/>
  <c r="AG106" i="2" s="1"/>
  <c r="DJ25" i="4"/>
  <c r="CH25" i="4"/>
  <c r="AH106" i="2" s="1"/>
  <c r="DK25" i="4"/>
  <c r="CI25" i="4"/>
  <c r="AI106" i="2" s="1"/>
  <c r="DZ38" i="4"/>
  <c r="AQ38" i="4"/>
  <c r="AP11" i="4"/>
  <c r="BO30" i="4"/>
  <c r="BQ30" i="4"/>
  <c r="K111" i="2" s="1"/>
  <c r="BP30" i="4"/>
  <c r="J111" i="2" s="1"/>
  <c r="BR30" i="4"/>
  <c r="L111" i="2" s="1"/>
  <c r="BS30" i="4"/>
  <c r="M111" i="2" s="1"/>
  <c r="BT30" i="4"/>
  <c r="N111" i="2" s="1"/>
  <c r="BU30" i="4"/>
  <c r="O111" i="2" s="1"/>
  <c r="BV30" i="4"/>
  <c r="P111" i="2" s="1"/>
  <c r="BW30" i="4"/>
  <c r="Q111" i="2" s="1"/>
  <c r="CJ25" i="4"/>
  <c r="AJ106" i="2" s="1"/>
  <c r="ED60" i="4"/>
  <c r="AU60" i="4"/>
  <c r="DL25" i="4"/>
  <c r="AN8" i="4"/>
  <c r="AS33" i="4"/>
  <c r="EB33" i="4"/>
  <c r="DE23" i="4"/>
  <c r="DD23" i="4"/>
  <c r="CB23" i="4"/>
  <c r="CC23" i="4"/>
  <c r="AC104" i="2" s="1"/>
  <c r="DF23" i="4"/>
  <c r="CD23" i="4"/>
  <c r="AD104" i="2" s="1"/>
  <c r="DG23" i="4"/>
  <c r="CE23" i="4"/>
  <c r="AE104" i="2" s="1"/>
  <c r="CF23" i="4"/>
  <c r="AF104" i="2" s="1"/>
  <c r="DH23" i="4"/>
  <c r="DI23" i="4"/>
  <c r="CG23" i="4"/>
  <c r="AG104" i="2" s="1"/>
  <c r="CH23" i="4"/>
  <c r="AH104" i="2" s="1"/>
  <c r="DJ23" i="4"/>
  <c r="CI23" i="4"/>
  <c r="AI104" i="2" s="1"/>
  <c r="DK23" i="4"/>
  <c r="EH41" i="4"/>
  <c r="AY41" i="4"/>
  <c r="EB46" i="4"/>
  <c r="AS46" i="4"/>
  <c r="BJ46" i="4" s="1"/>
  <c r="AQ28" i="4"/>
  <c r="DZ28" i="4"/>
  <c r="AP10" i="4"/>
  <c r="EI51" i="4"/>
  <c r="AZ51" i="4"/>
  <c r="EB35" i="4"/>
  <c r="AS35" i="4"/>
  <c r="DZ37" i="4"/>
  <c r="AQ37" i="4"/>
  <c r="CZ34" i="4"/>
  <c r="EB39" i="4"/>
  <c r="AS39" i="4"/>
  <c r="DM30" i="4"/>
  <c r="DO30" i="4" s="1"/>
  <c r="DW8" i="4"/>
  <c r="EH26" i="4"/>
  <c r="AY26" i="4"/>
  <c r="EG22" i="4"/>
  <c r="AX22" i="4"/>
  <c r="CS60" i="4"/>
  <c r="BQ60" i="4"/>
  <c r="K141" i="2" s="1"/>
  <c r="BP60" i="4"/>
  <c r="CR60" i="4"/>
  <c r="CT60" i="4"/>
  <c r="BR60" i="4"/>
  <c r="L141" i="2" s="1"/>
  <c r="BS60" i="4"/>
  <c r="M141" i="2" s="1"/>
  <c r="CU60" i="4"/>
  <c r="BT60" i="4"/>
  <c r="N141" i="2" s="1"/>
  <c r="CV60" i="4"/>
  <c r="CW60" i="4"/>
  <c r="BU60" i="4"/>
  <c r="O141" i="2" s="1"/>
  <c r="BV60" i="4"/>
  <c r="P141" i="2" s="1"/>
  <c r="CX60" i="4"/>
  <c r="BW60" i="4"/>
  <c r="Q141" i="2" s="1"/>
  <c r="CY60" i="4"/>
  <c r="CZ60" i="4"/>
  <c r="ED20" i="4"/>
  <c r="AU20" i="4"/>
  <c r="DY27" i="4"/>
  <c r="AP27" i="4"/>
  <c r="AO9" i="4"/>
  <c r="AO12" i="4"/>
  <c r="ED54" i="4"/>
  <c r="AU54" i="4"/>
  <c r="EB19" i="4"/>
  <c r="AS19" i="4"/>
  <c r="CJ23" i="4"/>
  <c r="AJ104" i="2" s="1"/>
  <c r="EL58" i="4"/>
  <c r="BC58" i="4"/>
  <c r="EF36" i="4"/>
  <c r="AW36" i="4"/>
  <c r="DZ43" i="4"/>
  <c r="AQ43" i="4"/>
  <c r="L136" i="2"/>
  <c r="C136" i="2" s="1"/>
  <c r="CK55" i="4"/>
  <c r="CM55" i="4" s="1"/>
  <c r="EF57" i="4"/>
  <c r="AW57" i="4"/>
  <c r="H31" i="4"/>
  <c r="CR31" i="4"/>
  <c r="CS31" i="4"/>
  <c r="CT31" i="4"/>
  <c r="CU31" i="4"/>
  <c r="CV31" i="4"/>
  <c r="CW31" i="4"/>
  <c r="CX31" i="4"/>
  <c r="CY31" i="4"/>
  <c r="EB53" i="4"/>
  <c r="AS53" i="4"/>
  <c r="EE55" i="4"/>
  <c r="AV55" i="4"/>
  <c r="K101" i="2"/>
  <c r="C101" i="2" s="1"/>
  <c r="CK20" i="4"/>
  <c r="CM20" i="4" s="1"/>
  <c r="CY46" i="4" l="1"/>
  <c r="BW46" i="4"/>
  <c r="Q127" i="2" s="1"/>
  <c r="AO8" i="4"/>
  <c r="ED24" i="4"/>
  <c r="AU24" i="4"/>
  <c r="BR24" i="4"/>
  <c r="L105" i="2" s="1"/>
  <c r="CR24" i="4"/>
  <c r="CV24" i="4"/>
  <c r="CX24" i="4"/>
  <c r="BS24" i="4"/>
  <c r="M105" i="2" s="1"/>
  <c r="CW24" i="4"/>
  <c r="CT24" i="4"/>
  <c r="BQ24" i="4"/>
  <c r="K105" i="2" s="1"/>
  <c r="BT24" i="4"/>
  <c r="N105" i="2" s="1"/>
  <c r="BV24" i="4"/>
  <c r="P105" i="2" s="1"/>
  <c r="BP24" i="4"/>
  <c r="BW24" i="4"/>
  <c r="Q105" i="2" s="1"/>
  <c r="CS24" i="4"/>
  <c r="CU24" i="4"/>
  <c r="BU24" i="4"/>
  <c r="O105" i="2" s="1"/>
  <c r="CY24" i="4"/>
  <c r="BX61" i="4"/>
  <c r="R142" i="2" s="1"/>
  <c r="R44" i="2" s="1"/>
  <c r="BP61" i="4"/>
  <c r="BQ61" i="4"/>
  <c r="K142" i="2" s="1"/>
  <c r="K44" i="2" s="1"/>
  <c r="BT61" i="4"/>
  <c r="N142" i="2" s="1"/>
  <c r="CX61" i="4"/>
  <c r="BR61" i="4"/>
  <c r="L142" i="2" s="1"/>
  <c r="CV61" i="4"/>
  <c r="CS61" i="4"/>
  <c r="CU61" i="4"/>
  <c r="CW61" i="4"/>
  <c r="CY61" i="4"/>
  <c r="CT61" i="4"/>
  <c r="BV61" i="4"/>
  <c r="P142" i="2" s="1"/>
  <c r="CZ61" i="4"/>
  <c r="CR61" i="4"/>
  <c r="BS61" i="4"/>
  <c r="M142" i="2" s="1"/>
  <c r="M44" i="2" s="1"/>
  <c r="BU61" i="4"/>
  <c r="O142" i="2" s="1"/>
  <c r="O44" i="2" s="1"/>
  <c r="BW61" i="4"/>
  <c r="Q142" i="2" s="1"/>
  <c r="Q44" i="2" s="1"/>
  <c r="L44" i="2"/>
  <c r="P44" i="2"/>
  <c r="N44" i="2"/>
  <c r="CZ24" i="4"/>
  <c r="EI52" i="4"/>
  <c r="AZ52" i="4"/>
  <c r="AU61" i="4"/>
  <c r="ED61" i="4"/>
  <c r="BX24" i="4"/>
  <c r="R105" i="2" s="1"/>
  <c r="DM31" i="4"/>
  <c r="DO31" i="4" s="1"/>
  <c r="AX36" i="4"/>
  <c r="EG36" i="4"/>
  <c r="EA28" i="4"/>
  <c r="AR28" i="4"/>
  <c r="AQ10" i="4"/>
  <c r="DN25" i="4"/>
  <c r="DP25" i="4" s="1"/>
  <c r="EG49" i="4"/>
  <c r="AX49" i="4"/>
  <c r="AR42" i="4"/>
  <c r="EA42" i="4"/>
  <c r="DM47" i="4"/>
  <c r="DO47" i="4" s="1"/>
  <c r="AW55" i="4"/>
  <c r="EF55" i="4"/>
  <c r="BP31" i="4"/>
  <c r="BQ31" i="4"/>
  <c r="K112" i="2" s="1"/>
  <c r="BR31" i="4"/>
  <c r="L112" i="2" s="1"/>
  <c r="BS31" i="4"/>
  <c r="M112" i="2" s="1"/>
  <c r="BT31" i="4"/>
  <c r="N112" i="2" s="1"/>
  <c r="BU31" i="4"/>
  <c r="O112" i="2" s="1"/>
  <c r="BV31" i="4"/>
  <c r="P112" i="2" s="1"/>
  <c r="BW31" i="4"/>
  <c r="Q112" i="2" s="1"/>
  <c r="AX57" i="4"/>
  <c r="EG57" i="4"/>
  <c r="AR43" i="4"/>
  <c r="EA43" i="4"/>
  <c r="EM58" i="4"/>
  <c r="BD58" i="4"/>
  <c r="AT19" i="4"/>
  <c r="EC19" i="4"/>
  <c r="BJ19" i="4"/>
  <c r="CZ19" i="4" s="1"/>
  <c r="DY9" i="4"/>
  <c r="DY12" i="4"/>
  <c r="DM60" i="4"/>
  <c r="DO60" i="4" s="1"/>
  <c r="AT39" i="4"/>
  <c r="EC39" i="4"/>
  <c r="BJ39" i="4"/>
  <c r="BX39" i="4" s="1"/>
  <c r="R120" i="2" s="1"/>
  <c r="CZ46" i="4"/>
  <c r="BX46" i="4"/>
  <c r="R127" i="2" s="1"/>
  <c r="EC46" i="4"/>
  <c r="AT46" i="4"/>
  <c r="CK30" i="4"/>
  <c r="CM30" i="4" s="1"/>
  <c r="I111" i="2"/>
  <c r="AB106" i="2"/>
  <c r="CL25" i="4"/>
  <c r="CN25" i="4" s="1"/>
  <c r="EH59" i="4"/>
  <c r="AY59" i="4"/>
  <c r="EA44" i="4"/>
  <c r="AR44" i="4"/>
  <c r="EH56" i="4"/>
  <c r="AY56" i="4"/>
  <c r="ED47" i="4"/>
  <c r="AU47" i="4"/>
  <c r="DM34" i="4"/>
  <c r="DO34" i="4" s="1"/>
  <c r="AU31" i="4"/>
  <c r="ED31" i="4"/>
  <c r="EC32" i="4"/>
  <c r="CZ32" i="4"/>
  <c r="AT32" i="4"/>
  <c r="EE30" i="4"/>
  <c r="AV30" i="4"/>
  <c r="DM48" i="4"/>
  <c r="DO48" i="4" s="1"/>
  <c r="J128" i="2"/>
  <c r="C128" i="2" s="1"/>
  <c r="CK47" i="4"/>
  <c r="CM47" i="4" s="1"/>
  <c r="AV54" i="4"/>
  <c r="EE54" i="4"/>
  <c r="AQ27" i="4"/>
  <c r="DZ27" i="4"/>
  <c r="AP9" i="4"/>
  <c r="AP12" i="4"/>
  <c r="EE20" i="4"/>
  <c r="AV20" i="4"/>
  <c r="J141" i="2"/>
  <c r="CK60" i="4"/>
  <c r="CM60" i="4" s="1"/>
  <c r="AR37" i="4"/>
  <c r="EA37" i="4"/>
  <c r="CQ46" i="4"/>
  <c r="BO46" i="4"/>
  <c r="CR46" i="4"/>
  <c r="BP46" i="4"/>
  <c r="J127" i="2" s="1"/>
  <c r="BQ46" i="4"/>
  <c r="K127" i="2" s="1"/>
  <c r="CS46" i="4"/>
  <c r="CT46" i="4"/>
  <c r="BR46" i="4"/>
  <c r="L127" i="2" s="1"/>
  <c r="CU46" i="4"/>
  <c r="BS46" i="4"/>
  <c r="M127" i="2" s="1"/>
  <c r="BT46" i="4"/>
  <c r="N127" i="2" s="1"/>
  <c r="CV46" i="4"/>
  <c r="BU46" i="4"/>
  <c r="O127" i="2" s="1"/>
  <c r="CW46" i="4"/>
  <c r="CX46" i="4"/>
  <c r="BV46" i="4"/>
  <c r="P127" i="2" s="1"/>
  <c r="AB104" i="2"/>
  <c r="CL23" i="4"/>
  <c r="CN23" i="4" s="1"/>
  <c r="EC33" i="4"/>
  <c r="AT33" i="4"/>
  <c r="BJ33" i="4"/>
  <c r="EE60" i="4"/>
  <c r="AV60" i="4"/>
  <c r="AR38" i="4"/>
  <c r="EA38" i="4"/>
  <c r="AQ11" i="4"/>
  <c r="AX21" i="4"/>
  <c r="EG21" i="4"/>
  <c r="EE48" i="4"/>
  <c r="AV48" i="4"/>
  <c r="BQ34" i="4"/>
  <c r="BR34" i="4"/>
  <c r="L115" i="2" s="1"/>
  <c r="BS34" i="4"/>
  <c r="M115" i="2" s="1"/>
  <c r="BT34" i="4"/>
  <c r="N115" i="2" s="1"/>
  <c r="BU34" i="4"/>
  <c r="O115" i="2" s="1"/>
  <c r="BV34" i="4"/>
  <c r="P115" i="2" s="1"/>
  <c r="BW34" i="4"/>
  <c r="Q115" i="2" s="1"/>
  <c r="BX34" i="4"/>
  <c r="R115" i="2" s="1"/>
  <c r="DX8" i="4"/>
  <c r="I129" i="2"/>
  <c r="C129" i="2" s="1"/>
  <c r="CK48" i="4"/>
  <c r="CM48" i="4" s="1"/>
  <c r="AX40" i="4"/>
  <c r="EG40" i="4"/>
  <c r="EC53" i="4"/>
  <c r="AT53" i="4"/>
  <c r="BJ53" i="4"/>
  <c r="BX53" i="4" s="1"/>
  <c r="R134" i="2" s="1"/>
  <c r="EH22" i="4"/>
  <c r="AY22" i="4"/>
  <c r="EI26" i="4"/>
  <c r="AZ26" i="4"/>
  <c r="EC35" i="4"/>
  <c r="AT35" i="4"/>
  <c r="BJ35" i="4"/>
  <c r="EJ51" i="4"/>
  <c r="BA51" i="4"/>
  <c r="DZ10" i="4"/>
  <c r="EI41" i="4"/>
  <c r="AZ41" i="4"/>
  <c r="DN23" i="4"/>
  <c r="DP23" i="4" s="1"/>
  <c r="DZ11" i="4"/>
  <c r="AV34" i="4"/>
  <c r="EE34" i="4"/>
  <c r="BX31" i="4"/>
  <c r="R112" i="2" s="1"/>
  <c r="H32" i="4"/>
  <c r="CQ32" i="4"/>
  <c r="CR32" i="4"/>
  <c r="CS32" i="4"/>
  <c r="CT32" i="4"/>
  <c r="CU32" i="4"/>
  <c r="CV32" i="4"/>
  <c r="CW32" i="4"/>
  <c r="CX32" i="4"/>
  <c r="CY32" i="4"/>
  <c r="EI18" i="4"/>
  <c r="AZ18" i="4"/>
  <c r="AV24" i="4" l="1"/>
  <c r="EE24" i="4"/>
  <c r="EA11" i="4"/>
  <c r="AV61" i="4"/>
  <c r="EE61" i="4"/>
  <c r="DM61" i="4"/>
  <c r="DO61" i="4" s="1"/>
  <c r="J105" i="2"/>
  <c r="C105" i="2" s="1"/>
  <c r="CK24" i="4"/>
  <c r="CM24" i="4" s="1"/>
  <c r="BA52" i="4"/>
  <c r="EJ52" i="4"/>
  <c r="CK61" i="4"/>
  <c r="CM61" i="4" s="1"/>
  <c r="J142" i="2"/>
  <c r="C142" i="2" s="1"/>
  <c r="DM24" i="4"/>
  <c r="DO24" i="4" s="1"/>
  <c r="BO35" i="4"/>
  <c r="CQ35" i="4"/>
  <c r="CR35" i="4"/>
  <c r="BP35" i="4"/>
  <c r="J116" i="2" s="1"/>
  <c r="CS35" i="4"/>
  <c r="BQ35" i="4"/>
  <c r="K116" i="2" s="1"/>
  <c r="BR35" i="4"/>
  <c r="L116" i="2" s="1"/>
  <c r="CT35" i="4"/>
  <c r="CU35" i="4"/>
  <c r="BS35" i="4"/>
  <c r="M116" i="2" s="1"/>
  <c r="CV35" i="4"/>
  <c r="BT35" i="4"/>
  <c r="N116" i="2" s="1"/>
  <c r="CW35" i="4"/>
  <c r="BU35" i="4"/>
  <c r="O116" i="2" s="1"/>
  <c r="CX35" i="4"/>
  <c r="BV35" i="4"/>
  <c r="P116" i="2" s="1"/>
  <c r="CY35" i="4"/>
  <c r="BW35" i="4"/>
  <c r="Q116" i="2" s="1"/>
  <c r="CZ35" i="4"/>
  <c r="EJ26" i="4"/>
  <c r="BA26" i="4"/>
  <c r="EI22" i="4"/>
  <c r="AZ22" i="4"/>
  <c r="ED53" i="4"/>
  <c r="AU53" i="4"/>
  <c r="AY40" i="4"/>
  <c r="EH40" i="4"/>
  <c r="EF20" i="4"/>
  <c r="AW20" i="4"/>
  <c r="AP8" i="4"/>
  <c r="EE47" i="4"/>
  <c r="AV47" i="4"/>
  <c r="ED39" i="4"/>
  <c r="AU39" i="4"/>
  <c r="DY8" i="4"/>
  <c r="EA10" i="4"/>
  <c r="DM32" i="4"/>
  <c r="DO32" i="4" s="1"/>
  <c r="BO32" i="4"/>
  <c r="BP32" i="4"/>
  <c r="J113" i="2" s="1"/>
  <c r="BQ32" i="4"/>
  <c r="K113" i="2" s="1"/>
  <c r="BR32" i="4"/>
  <c r="L113" i="2" s="1"/>
  <c r="BS32" i="4"/>
  <c r="M113" i="2" s="1"/>
  <c r="BT32" i="4"/>
  <c r="N113" i="2" s="1"/>
  <c r="BU32" i="4"/>
  <c r="O113" i="2" s="1"/>
  <c r="BV32" i="4"/>
  <c r="P113" i="2" s="1"/>
  <c r="BW32" i="4"/>
  <c r="Q113" i="2" s="1"/>
  <c r="AW60" i="4"/>
  <c r="EF60" i="4"/>
  <c r="H33" i="4"/>
  <c r="CQ33" i="4"/>
  <c r="CR33" i="4"/>
  <c r="CS33" i="4"/>
  <c r="CT33" i="4"/>
  <c r="CU33" i="4"/>
  <c r="CV33" i="4"/>
  <c r="CW33" i="4"/>
  <c r="CX33" i="4"/>
  <c r="CY33" i="4"/>
  <c r="EB37" i="4"/>
  <c r="AS37" i="4"/>
  <c r="BX32" i="4"/>
  <c r="R113" i="2" s="1"/>
  <c r="AZ56" i="4"/>
  <c r="EI56" i="4"/>
  <c r="EN58" i="4"/>
  <c r="BE58" i="4"/>
  <c r="J112" i="2"/>
  <c r="CK31" i="4"/>
  <c r="CM31" i="4" s="1"/>
  <c r="EB28" i="4"/>
  <c r="AS28" i="4"/>
  <c r="AR10" i="4"/>
  <c r="AY36" i="4"/>
  <c r="EH36" i="4"/>
  <c r="AW34" i="4"/>
  <c r="EF34" i="4"/>
  <c r="EK51" i="4"/>
  <c r="BB51" i="4"/>
  <c r="ED35" i="4"/>
  <c r="AU35" i="4"/>
  <c r="EH21" i="4"/>
  <c r="AY21" i="4"/>
  <c r="CZ33" i="4"/>
  <c r="I127" i="2"/>
  <c r="C127" i="2" s="1"/>
  <c r="CK46" i="4"/>
  <c r="CM46" i="4" s="1"/>
  <c r="C141" i="2"/>
  <c r="DZ9" i="4"/>
  <c r="DZ12" i="4"/>
  <c r="EI59" i="4"/>
  <c r="AZ59" i="4"/>
  <c r="C111" i="2"/>
  <c r="ED46" i="4"/>
  <c r="AU46" i="4"/>
  <c r="BO39" i="4"/>
  <c r="CQ39" i="4"/>
  <c r="CR39" i="4"/>
  <c r="BP39" i="4"/>
  <c r="J120" i="2" s="1"/>
  <c r="CS39" i="4"/>
  <c r="BQ39" i="4"/>
  <c r="K120" i="2" s="1"/>
  <c r="CT39" i="4"/>
  <c r="BR39" i="4"/>
  <c r="L120" i="2" s="1"/>
  <c r="BS39" i="4"/>
  <c r="M120" i="2" s="1"/>
  <c r="CU39" i="4"/>
  <c r="CV39" i="4"/>
  <c r="BT39" i="4"/>
  <c r="N120" i="2" s="1"/>
  <c r="BU39" i="4"/>
  <c r="O120" i="2" s="1"/>
  <c r="CW39" i="4"/>
  <c r="BV39" i="4"/>
  <c r="P120" i="2" s="1"/>
  <c r="CX39" i="4"/>
  <c r="BW39" i="4"/>
  <c r="Q120" i="2" s="1"/>
  <c r="CY39" i="4"/>
  <c r="CZ39" i="4"/>
  <c r="BO19" i="4"/>
  <c r="CQ19" i="4"/>
  <c r="BP19" i="4"/>
  <c r="CR19" i="4"/>
  <c r="BQ19" i="4"/>
  <c r="CS19" i="4"/>
  <c r="BR19" i="4"/>
  <c r="CT19" i="4"/>
  <c r="BS19" i="4"/>
  <c r="CU19" i="4"/>
  <c r="CV19" i="4"/>
  <c r="BT19" i="4"/>
  <c r="BU19" i="4"/>
  <c r="CW19" i="4"/>
  <c r="CX19" i="4"/>
  <c r="BV19" i="4"/>
  <c r="CY19" i="4"/>
  <c r="BW19" i="4"/>
  <c r="ED19" i="4"/>
  <c r="AU19" i="4"/>
  <c r="EB42" i="4"/>
  <c r="AS42" i="4"/>
  <c r="EJ18" i="4"/>
  <c r="BA18" i="4"/>
  <c r="EJ41" i="4"/>
  <c r="BA41" i="4"/>
  <c r="BX35" i="4"/>
  <c r="R116" i="2" s="1"/>
  <c r="BO53" i="4"/>
  <c r="CQ53" i="4"/>
  <c r="BP53" i="4"/>
  <c r="J134" i="2" s="1"/>
  <c r="CR53" i="4"/>
  <c r="CS53" i="4"/>
  <c r="BQ53" i="4"/>
  <c r="K134" i="2" s="1"/>
  <c r="BR53" i="4"/>
  <c r="L134" i="2" s="1"/>
  <c r="CT53" i="4"/>
  <c r="BS53" i="4"/>
  <c r="M134" i="2" s="1"/>
  <c r="CU53" i="4"/>
  <c r="CV53" i="4"/>
  <c r="BT53" i="4"/>
  <c r="N134" i="2" s="1"/>
  <c r="CW53" i="4"/>
  <c r="BU53" i="4"/>
  <c r="O134" i="2" s="1"/>
  <c r="CX53" i="4"/>
  <c r="BV53" i="4"/>
  <c r="P134" i="2" s="1"/>
  <c r="CY53" i="4"/>
  <c r="BW53" i="4"/>
  <c r="Q134" i="2" s="1"/>
  <c r="CZ53" i="4"/>
  <c r="K115" i="2"/>
  <c r="C115" i="2" s="1"/>
  <c r="CK34" i="4"/>
  <c r="CM34" i="4" s="1"/>
  <c r="EF48" i="4"/>
  <c r="AW48" i="4"/>
  <c r="EB38" i="4"/>
  <c r="AS38" i="4"/>
  <c r="AR11" i="4"/>
  <c r="AU33" i="4"/>
  <c r="ED33" i="4"/>
  <c r="DM46" i="4"/>
  <c r="DO46" i="4" s="1"/>
  <c r="AR27" i="4"/>
  <c r="EA27" i="4"/>
  <c r="AQ9" i="4"/>
  <c r="AQ12" i="4"/>
  <c r="EF54" i="4"/>
  <c r="AW54" i="4"/>
  <c r="EF30" i="4"/>
  <c r="AW30" i="4"/>
  <c r="AU32" i="4"/>
  <c r="ED32" i="4"/>
  <c r="EE31" i="4"/>
  <c r="AV31" i="4"/>
  <c r="EB44" i="4"/>
  <c r="AS44" i="4"/>
  <c r="BX19" i="4"/>
  <c r="EB43" i="4"/>
  <c r="AS43" i="4"/>
  <c r="EH57" i="4"/>
  <c r="AY57" i="4"/>
  <c r="AX55" i="4"/>
  <c r="EG55" i="4"/>
  <c r="EH49" i="4"/>
  <c r="AY49" i="4"/>
  <c r="J44" i="2" l="1"/>
  <c r="S44" i="2" s="1"/>
  <c r="U44" i="2" s="1"/>
  <c r="AW61" i="4"/>
  <c r="EF61" i="4"/>
  <c r="AQ8" i="4"/>
  <c r="DZ8" i="4"/>
  <c r="EK52" i="4"/>
  <c r="BB52" i="4"/>
  <c r="EF24" i="4"/>
  <c r="AW24" i="4"/>
  <c r="EH55" i="4"/>
  <c r="AY55" i="4"/>
  <c r="EC44" i="4"/>
  <c r="AT44" i="4"/>
  <c r="BJ44" i="4"/>
  <c r="EG54" i="4"/>
  <c r="AX54" i="4"/>
  <c r="AT42" i="4"/>
  <c r="EC42" i="4"/>
  <c r="BJ42" i="4"/>
  <c r="BX42" i="4" s="1"/>
  <c r="R123" i="2" s="1"/>
  <c r="L100" i="2"/>
  <c r="L8" i="2" s="1"/>
  <c r="J100" i="2"/>
  <c r="J8" i="2" s="1"/>
  <c r="DM39" i="4"/>
  <c r="DO39" i="4" s="1"/>
  <c r="EE46" i="4"/>
  <c r="AV46" i="4"/>
  <c r="EE35" i="4"/>
  <c r="AV35" i="4"/>
  <c r="EI36" i="4"/>
  <c r="AZ36" i="4"/>
  <c r="AT28" i="4"/>
  <c r="EC28" i="4"/>
  <c r="BJ28" i="4"/>
  <c r="BX28" i="4" s="1"/>
  <c r="R109" i="2" s="1"/>
  <c r="R26" i="2" s="1"/>
  <c r="AS10" i="4"/>
  <c r="BO33" i="4"/>
  <c r="BP33" i="4"/>
  <c r="J114" i="2" s="1"/>
  <c r="BQ33" i="4"/>
  <c r="K114" i="2" s="1"/>
  <c r="BR33" i="4"/>
  <c r="L114" i="2" s="1"/>
  <c r="BS33" i="4"/>
  <c r="M114" i="2" s="1"/>
  <c r="BT33" i="4"/>
  <c r="N114" i="2" s="1"/>
  <c r="BU33" i="4"/>
  <c r="O114" i="2" s="1"/>
  <c r="O27" i="2" s="1"/>
  <c r="BV33" i="4"/>
  <c r="P114" i="2" s="1"/>
  <c r="P27" i="2" s="1"/>
  <c r="BW33" i="4"/>
  <c r="Q114" i="2" s="1"/>
  <c r="BX33" i="4"/>
  <c r="R114" i="2" s="1"/>
  <c r="R27" i="2" s="1"/>
  <c r="K27" i="2"/>
  <c r="EE39" i="4"/>
  <c r="AV39" i="4"/>
  <c r="DM35" i="4"/>
  <c r="DO35" i="4" s="1"/>
  <c r="EI57" i="4"/>
  <c r="AZ57" i="4"/>
  <c r="R100" i="2"/>
  <c r="R8" i="2" s="1"/>
  <c r="AX30" i="4"/>
  <c r="EG30" i="4"/>
  <c r="DM53" i="4"/>
  <c r="DO53" i="4" s="1"/>
  <c r="AT43" i="4"/>
  <c r="EC43" i="4"/>
  <c r="BJ43" i="4"/>
  <c r="AW31" i="4"/>
  <c r="EF31" i="4"/>
  <c r="EE32" i="4"/>
  <c r="AV32" i="4"/>
  <c r="I134" i="2"/>
  <c r="C134" i="2" s="1"/>
  <c r="CK53" i="4"/>
  <c r="CM53" i="4" s="1"/>
  <c r="BB41" i="4"/>
  <c r="EK41" i="4"/>
  <c r="BB18" i="4"/>
  <c r="EK18" i="4"/>
  <c r="Q100" i="2"/>
  <c r="Q8" i="2" s="1"/>
  <c r="DM19" i="4"/>
  <c r="I120" i="2"/>
  <c r="C120" i="2" s="1"/>
  <c r="CK39" i="4"/>
  <c r="CM39" i="4" s="1"/>
  <c r="EJ59" i="4"/>
  <c r="BA59" i="4"/>
  <c r="H5" i="4"/>
  <c r="EI21" i="4"/>
  <c r="AZ21" i="4"/>
  <c r="EG34" i="4"/>
  <c r="AX34" i="4"/>
  <c r="EB10" i="4"/>
  <c r="EO58" i="4"/>
  <c r="BK58" i="4"/>
  <c r="DL58" i="4" s="1"/>
  <c r="AT37" i="4"/>
  <c r="EC37" i="4"/>
  <c r="BJ37" i="4"/>
  <c r="N27" i="2"/>
  <c r="EI40" i="4"/>
  <c r="AZ40" i="4"/>
  <c r="EJ22" i="4"/>
  <c r="BA22" i="4"/>
  <c r="EK26" i="4"/>
  <c r="BB26" i="4"/>
  <c r="I116" i="2"/>
  <c r="C116" i="2" s="1"/>
  <c r="CK35" i="4"/>
  <c r="CM35" i="4" s="1"/>
  <c r="EI49" i="4"/>
  <c r="AZ49" i="4"/>
  <c r="EA9" i="4"/>
  <c r="EA12" i="4"/>
  <c r="EE33" i="4"/>
  <c r="AV33" i="4"/>
  <c r="BX38" i="4"/>
  <c r="R119" i="2" s="1"/>
  <c r="AT38" i="4"/>
  <c r="EC38" i="4"/>
  <c r="BJ38" i="4"/>
  <c r="AS11" i="4"/>
  <c r="O100" i="2"/>
  <c r="O8" i="2" s="1"/>
  <c r="M100" i="2"/>
  <c r="M8" i="2" s="1"/>
  <c r="K100" i="2"/>
  <c r="K8" i="2" s="1"/>
  <c r="CK19" i="4"/>
  <c r="I100" i="2"/>
  <c r="EL51" i="4"/>
  <c r="BC51" i="4"/>
  <c r="BA56" i="4"/>
  <c r="EJ56" i="4"/>
  <c r="AX60" i="4"/>
  <c r="EG60" i="4"/>
  <c r="Q27" i="2"/>
  <c r="M27" i="2"/>
  <c r="I113" i="2"/>
  <c r="CK32" i="4"/>
  <c r="CM32" i="4" s="1"/>
  <c r="EE53" i="4"/>
  <c r="AV53" i="4"/>
  <c r="EB27" i="4"/>
  <c r="AS27" i="4"/>
  <c r="AR9" i="4"/>
  <c r="AR12" i="4"/>
  <c r="EB11" i="4"/>
  <c r="EG48" i="4"/>
  <c r="AX48" i="4"/>
  <c r="EE19" i="4"/>
  <c r="AV19" i="4"/>
  <c r="P100" i="2"/>
  <c r="P8" i="2" s="1"/>
  <c r="N100" i="2"/>
  <c r="N8" i="2" s="1"/>
  <c r="C112" i="2"/>
  <c r="J27" i="2"/>
  <c r="DM33" i="4"/>
  <c r="DO33" i="4" s="1"/>
  <c r="L27" i="2"/>
  <c r="EF47" i="4"/>
  <c r="AW47" i="4"/>
  <c r="EG20" i="4"/>
  <c r="AX20" i="4"/>
  <c r="AX24" i="4" l="1"/>
  <c r="EG24" i="4"/>
  <c r="CJ58" i="4"/>
  <c r="AJ139" i="2" s="1"/>
  <c r="EC10" i="4"/>
  <c r="BC52" i="4"/>
  <c r="EL52" i="4"/>
  <c r="EC11" i="4"/>
  <c r="EG61" i="4"/>
  <c r="AX61" i="4"/>
  <c r="EH48" i="4"/>
  <c r="AY48" i="4"/>
  <c r="EF53" i="4"/>
  <c r="AW53" i="4"/>
  <c r="CO43" i="4"/>
  <c r="BM43" i="4"/>
  <c r="CP43" i="4"/>
  <c r="BN43" i="4"/>
  <c r="H124" i="2" s="1"/>
  <c r="CQ43" i="4"/>
  <c r="BO43" i="4"/>
  <c r="I124" i="2" s="1"/>
  <c r="BP43" i="4"/>
  <c r="J124" i="2" s="1"/>
  <c r="CR43" i="4"/>
  <c r="BQ43" i="4"/>
  <c r="K124" i="2" s="1"/>
  <c r="CS43" i="4"/>
  <c r="CT43" i="4"/>
  <c r="BR43" i="4"/>
  <c r="L124" i="2" s="1"/>
  <c r="CU43" i="4"/>
  <c r="BS43" i="4"/>
  <c r="M124" i="2" s="1"/>
  <c r="CV43" i="4"/>
  <c r="BT43" i="4"/>
  <c r="N124" i="2" s="1"/>
  <c r="CW43" i="4"/>
  <c r="BU43" i="4"/>
  <c r="O124" i="2" s="1"/>
  <c r="CX43" i="4"/>
  <c r="BV43" i="4"/>
  <c r="P124" i="2" s="1"/>
  <c r="CY43" i="4"/>
  <c r="BW43" i="4"/>
  <c r="Q124" i="2" s="1"/>
  <c r="CZ43" i="4"/>
  <c r="EJ57" i="4"/>
  <c r="BA57" i="4"/>
  <c r="ED42" i="4"/>
  <c r="AU42" i="4"/>
  <c r="BM44" i="4"/>
  <c r="CO44" i="4"/>
  <c r="BN44" i="4"/>
  <c r="H125" i="2" s="1"/>
  <c r="CP44" i="4"/>
  <c r="BO44" i="4"/>
  <c r="I125" i="2" s="1"/>
  <c r="CQ44" i="4"/>
  <c r="CR44" i="4"/>
  <c r="BP44" i="4"/>
  <c r="J125" i="2" s="1"/>
  <c r="BQ44" i="4"/>
  <c r="K125" i="2" s="1"/>
  <c r="CS44" i="4"/>
  <c r="CT44" i="4"/>
  <c r="BR44" i="4"/>
  <c r="L125" i="2" s="1"/>
  <c r="BS44" i="4"/>
  <c r="M125" i="2" s="1"/>
  <c r="CU44" i="4"/>
  <c r="BT44" i="4"/>
  <c r="N125" i="2" s="1"/>
  <c r="CV44" i="4"/>
  <c r="BU44" i="4"/>
  <c r="O125" i="2" s="1"/>
  <c r="CW44" i="4"/>
  <c r="CX44" i="4"/>
  <c r="BV44" i="4"/>
  <c r="P125" i="2" s="1"/>
  <c r="BW44" i="4"/>
  <c r="Q125" i="2" s="1"/>
  <c r="CY44" i="4"/>
  <c r="EH20" i="4"/>
  <c r="AY20" i="4"/>
  <c r="EK56" i="4"/>
  <c r="BB56" i="4"/>
  <c r="BM37" i="4"/>
  <c r="CO37" i="4"/>
  <c r="CP37" i="4"/>
  <c r="BN37" i="4"/>
  <c r="H118" i="2" s="1"/>
  <c r="CQ37" i="4"/>
  <c r="BO37" i="4"/>
  <c r="I118" i="2" s="1"/>
  <c r="BP37" i="4"/>
  <c r="J118" i="2" s="1"/>
  <c r="CR37" i="4"/>
  <c r="CS37" i="4"/>
  <c r="BQ37" i="4"/>
  <c r="K118" i="2" s="1"/>
  <c r="CT37" i="4"/>
  <c r="BR37" i="4"/>
  <c r="L118" i="2" s="1"/>
  <c r="BS37" i="4"/>
  <c r="M118" i="2" s="1"/>
  <c r="CU37" i="4"/>
  <c r="BT37" i="4"/>
  <c r="N118" i="2" s="1"/>
  <c r="CV37" i="4"/>
  <c r="CW37" i="4"/>
  <c r="BU37" i="4"/>
  <c r="O118" i="2" s="1"/>
  <c r="CX37" i="4"/>
  <c r="BV37" i="4"/>
  <c r="P118" i="2" s="1"/>
  <c r="BW37" i="4"/>
  <c r="Q118" i="2" s="1"/>
  <c r="CY37" i="4"/>
  <c r="CZ37" i="4"/>
  <c r="EK59" i="4"/>
  <c r="BB59" i="4"/>
  <c r="AR8" i="4"/>
  <c r="BM38" i="4"/>
  <c r="CO38" i="4"/>
  <c r="CP38" i="4"/>
  <c r="BN38" i="4"/>
  <c r="H119" i="2" s="1"/>
  <c r="BO38" i="4"/>
  <c r="I119" i="2" s="1"/>
  <c r="CQ38" i="4"/>
  <c r="CR38" i="4"/>
  <c r="BP38" i="4"/>
  <c r="J119" i="2" s="1"/>
  <c r="CS38" i="4"/>
  <c r="BQ38" i="4"/>
  <c r="K119" i="2" s="1"/>
  <c r="CT38" i="4"/>
  <c r="BR38" i="4"/>
  <c r="L119" i="2" s="1"/>
  <c r="BS38" i="4"/>
  <c r="M119" i="2" s="1"/>
  <c r="CU38" i="4"/>
  <c r="CV38" i="4"/>
  <c r="BT38" i="4"/>
  <c r="N119" i="2" s="1"/>
  <c r="CW38" i="4"/>
  <c r="BU38" i="4"/>
  <c r="O119" i="2" s="1"/>
  <c r="CX38" i="4"/>
  <c r="BV38" i="4"/>
  <c r="P119" i="2" s="1"/>
  <c r="CY38" i="4"/>
  <c r="BW38" i="4"/>
  <c r="Q119" i="2" s="1"/>
  <c r="CZ38" i="4"/>
  <c r="EJ49" i="4"/>
  <c r="BA49" i="4"/>
  <c r="BY58" i="4"/>
  <c r="DA58" i="4"/>
  <c r="BZ58" i="4"/>
  <c r="Z139" i="2" s="1"/>
  <c r="DB58" i="4"/>
  <c r="DC58" i="4"/>
  <c r="CA58" i="4"/>
  <c r="AA139" i="2" s="1"/>
  <c r="CB58" i="4"/>
  <c r="AB139" i="2" s="1"/>
  <c r="DD58" i="4"/>
  <c r="CC58" i="4"/>
  <c r="AC139" i="2" s="1"/>
  <c r="DE58" i="4"/>
  <c r="DF58" i="4"/>
  <c r="CD58" i="4"/>
  <c r="AD139" i="2" s="1"/>
  <c r="DG58" i="4"/>
  <c r="CE58" i="4"/>
  <c r="AE139" i="2" s="1"/>
  <c r="DH58" i="4"/>
  <c r="CF58" i="4"/>
  <c r="AF139" i="2" s="1"/>
  <c r="DI58" i="4"/>
  <c r="CG58" i="4"/>
  <c r="AG139" i="2" s="1"/>
  <c r="CH58" i="4"/>
  <c r="AH139" i="2" s="1"/>
  <c r="DJ58" i="4"/>
  <c r="DK58" i="4"/>
  <c r="CI58" i="4"/>
  <c r="AI139" i="2" s="1"/>
  <c r="EJ21" i="4"/>
  <c r="BA21" i="4"/>
  <c r="EG31" i="4"/>
  <c r="AX31" i="4"/>
  <c r="EH30" i="4"/>
  <c r="AY30" i="4"/>
  <c r="I114" i="2"/>
  <c r="C114" i="2" s="1"/>
  <c r="CK33" i="4"/>
  <c r="CM33" i="4" s="1"/>
  <c r="AU28" i="4"/>
  <c r="ED28" i="4"/>
  <c r="AT10" i="4"/>
  <c r="BX44" i="4"/>
  <c r="R125" i="2" s="1"/>
  <c r="EF19" i="4"/>
  <c r="AW19" i="4"/>
  <c r="EB9" i="4"/>
  <c r="EB12" i="4"/>
  <c r="C113" i="2"/>
  <c r="I27" i="2"/>
  <c r="S27" i="2" s="1"/>
  <c r="U27" i="2" s="1"/>
  <c r="I8" i="2"/>
  <c r="C100" i="2"/>
  <c r="AW33" i="4"/>
  <c r="EF33" i="4"/>
  <c r="EA8" i="4"/>
  <c r="ED37" i="4"/>
  <c r="AU37" i="4"/>
  <c r="AY34" i="4"/>
  <c r="EH34" i="4"/>
  <c r="EL41" i="4"/>
  <c r="BC41" i="4"/>
  <c r="ED43" i="4"/>
  <c r="AU43" i="4"/>
  <c r="EF39" i="4"/>
  <c r="AW39" i="4"/>
  <c r="EJ36" i="4"/>
  <c r="BA36" i="4"/>
  <c r="BM42" i="4"/>
  <c r="CO42" i="4"/>
  <c r="CP42" i="4"/>
  <c r="BN42" i="4"/>
  <c r="H123" i="2" s="1"/>
  <c r="CQ42" i="4"/>
  <c r="BO42" i="4"/>
  <c r="I123" i="2" s="1"/>
  <c r="CR42" i="4"/>
  <c r="BP42" i="4"/>
  <c r="J123" i="2" s="1"/>
  <c r="BQ42" i="4"/>
  <c r="K123" i="2" s="1"/>
  <c r="CS42" i="4"/>
  <c r="CT42" i="4"/>
  <c r="BR42" i="4"/>
  <c r="L123" i="2" s="1"/>
  <c r="CU42" i="4"/>
  <c r="BS42" i="4"/>
  <c r="M123" i="2" s="1"/>
  <c r="CV42" i="4"/>
  <c r="BT42" i="4"/>
  <c r="N123" i="2" s="1"/>
  <c r="BU42" i="4"/>
  <c r="O123" i="2" s="1"/>
  <c r="CW42" i="4"/>
  <c r="BV42" i="4"/>
  <c r="P123" i="2" s="1"/>
  <c r="CX42" i="4"/>
  <c r="CY42" i="4"/>
  <c r="BW42" i="4"/>
  <c r="Q123" i="2" s="1"/>
  <c r="CZ42" i="4"/>
  <c r="EH54" i="4"/>
  <c r="AY54" i="4"/>
  <c r="CZ44" i="4"/>
  <c r="EG47" i="4"/>
  <c r="AX47" i="4"/>
  <c r="EC27" i="4"/>
  <c r="AT27" i="4"/>
  <c r="BJ27" i="4"/>
  <c r="BX27" i="4" s="1"/>
  <c r="AS12" i="4"/>
  <c r="AS9" i="4"/>
  <c r="EH60" i="4"/>
  <c r="AY60" i="4"/>
  <c r="EM51" i="4"/>
  <c r="BD51" i="4"/>
  <c r="CM19" i="4"/>
  <c r="ED38" i="4"/>
  <c r="AU38" i="4"/>
  <c r="AT11" i="4"/>
  <c r="EL26" i="4"/>
  <c r="BC26" i="4"/>
  <c r="EK22" i="4"/>
  <c r="BB22" i="4"/>
  <c r="EJ40" i="4"/>
  <c r="BA40" i="4"/>
  <c r="BX37" i="4"/>
  <c r="R118" i="2" s="1"/>
  <c r="DO19" i="4"/>
  <c r="EL18" i="4"/>
  <c r="BC18" i="4"/>
  <c r="AW32" i="4"/>
  <c r="EF32" i="4"/>
  <c r="BX43" i="4"/>
  <c r="R124" i="2" s="1"/>
  <c r="CO28" i="4"/>
  <c r="BM28" i="4"/>
  <c r="CP28" i="4"/>
  <c r="BN28" i="4"/>
  <c r="H109" i="2" s="1"/>
  <c r="H26" i="2" s="1"/>
  <c r="BO28" i="4"/>
  <c r="I109" i="2" s="1"/>
  <c r="I26" i="2" s="1"/>
  <c r="CQ28" i="4"/>
  <c r="CR28" i="4"/>
  <c r="BP28" i="4"/>
  <c r="J109" i="2" s="1"/>
  <c r="J26" i="2" s="1"/>
  <c r="BQ28" i="4"/>
  <c r="K109" i="2" s="1"/>
  <c r="K26" i="2" s="1"/>
  <c r="CS28" i="4"/>
  <c r="CT28" i="4"/>
  <c r="BR28" i="4"/>
  <c r="L109" i="2" s="1"/>
  <c r="L26" i="2" s="1"/>
  <c r="BS28" i="4"/>
  <c r="M109" i="2" s="1"/>
  <c r="M26" i="2" s="1"/>
  <c r="CU28" i="4"/>
  <c r="BT28" i="4"/>
  <c r="N109" i="2" s="1"/>
  <c r="N26" i="2" s="1"/>
  <c r="CV28" i="4"/>
  <c r="CW28" i="4"/>
  <c r="BU28" i="4"/>
  <c r="O109" i="2" s="1"/>
  <c r="O26" i="2" s="1"/>
  <c r="CX28" i="4"/>
  <c r="BV28" i="4"/>
  <c r="P109" i="2" s="1"/>
  <c r="P26" i="2" s="1"/>
  <c r="CY28" i="4"/>
  <c r="BW28" i="4"/>
  <c r="Q109" i="2" s="1"/>
  <c r="Q26" i="2" s="1"/>
  <c r="CZ28" i="4"/>
  <c r="EF35" i="4"/>
  <c r="AW35" i="4"/>
  <c r="EF46" i="4"/>
  <c r="AW46" i="4"/>
  <c r="ED44" i="4"/>
  <c r="AU44" i="4"/>
  <c r="EI55" i="4"/>
  <c r="AZ55" i="4"/>
  <c r="R39" i="2" l="1"/>
  <c r="CZ27" i="4"/>
  <c r="AS8" i="4"/>
  <c r="ED10" i="4"/>
  <c r="AY61" i="4"/>
  <c r="EH61" i="4"/>
  <c r="EM52" i="4"/>
  <c r="BD52" i="4"/>
  <c r="AY24" i="4"/>
  <c r="EH24" i="4"/>
  <c r="R108" i="2"/>
  <c r="R12" i="2" s="1"/>
  <c r="R51" i="2" s="1"/>
  <c r="BX5" i="4"/>
  <c r="BX8" i="4" s="1"/>
  <c r="EG35" i="4"/>
  <c r="AX35" i="4"/>
  <c r="EJ55" i="4"/>
  <c r="BA55" i="4"/>
  <c r="EG46" i="4"/>
  <c r="AX46" i="4"/>
  <c r="EE38" i="4"/>
  <c r="AV38" i="4"/>
  <c r="AU11" i="4"/>
  <c r="AU27" i="4"/>
  <c r="ED27" i="4"/>
  <c r="AT9" i="4"/>
  <c r="AT12" i="4"/>
  <c r="EI54" i="4"/>
  <c r="AZ54" i="4"/>
  <c r="CK42" i="4"/>
  <c r="CM42" i="4" s="1"/>
  <c r="G123" i="2"/>
  <c r="C123" i="2" s="1"/>
  <c r="EE37" i="4"/>
  <c r="AV37" i="4"/>
  <c r="EG19" i="4"/>
  <c r="AX19" i="4"/>
  <c r="DM38" i="4"/>
  <c r="DO38" i="4" s="1"/>
  <c r="EL59" i="4"/>
  <c r="BC59" i="4"/>
  <c r="O39" i="2"/>
  <c r="K39" i="2"/>
  <c r="I39" i="2"/>
  <c r="DM37" i="4"/>
  <c r="DO37" i="4" s="1"/>
  <c r="EL56" i="4"/>
  <c r="BC56" i="4"/>
  <c r="DM44" i="4"/>
  <c r="DO44" i="4" s="1"/>
  <c r="AX53" i="4"/>
  <c r="EG53" i="4"/>
  <c r="EI48" i="4"/>
  <c r="AZ48" i="4"/>
  <c r="CK28" i="4"/>
  <c r="CM28" i="4" s="1"/>
  <c r="G109" i="2"/>
  <c r="ED11" i="4"/>
  <c r="EG39" i="4"/>
  <c r="AX39" i="4"/>
  <c r="AV43" i="4"/>
  <c r="EE43" i="4"/>
  <c r="EG33" i="4"/>
  <c r="AX33" i="4"/>
  <c r="EB8" i="4"/>
  <c r="AV28" i="4"/>
  <c r="EE28" i="4"/>
  <c r="AU10" i="4"/>
  <c r="AZ30" i="4"/>
  <c r="EI30" i="4"/>
  <c r="DN58" i="4"/>
  <c r="DP58" i="4" s="1"/>
  <c r="EK49" i="4"/>
  <c r="BB49" i="4"/>
  <c r="CK38" i="4"/>
  <c r="CM38" i="4" s="1"/>
  <c r="G119" i="2"/>
  <c r="C119" i="2" s="1"/>
  <c r="Q39" i="2"/>
  <c r="M39" i="2"/>
  <c r="CK37" i="4"/>
  <c r="CM37" i="4" s="1"/>
  <c r="G118" i="2"/>
  <c r="CK44" i="4"/>
  <c r="CM44" i="4" s="1"/>
  <c r="G125" i="2"/>
  <c r="C125" i="2" s="1"/>
  <c r="AV42" i="4"/>
  <c r="EE42" i="4"/>
  <c r="DM28" i="4"/>
  <c r="DO28" i="4" s="1"/>
  <c r="BD18" i="4"/>
  <c r="EM18" i="4"/>
  <c r="EK40" i="4"/>
  <c r="BB40" i="4"/>
  <c r="EL22" i="4"/>
  <c r="BC22" i="4"/>
  <c r="EM26" i="4"/>
  <c r="BD26" i="4"/>
  <c r="CZ5" i="4"/>
  <c r="CZ8" i="4" s="1"/>
  <c r="EM41" i="4"/>
  <c r="BD41" i="4"/>
  <c r="AZ34" i="4"/>
  <c r="EI34" i="4"/>
  <c r="S8" i="2"/>
  <c r="AY31" i="4"/>
  <c r="EH31" i="4"/>
  <c r="CL58" i="4"/>
  <c r="CN58" i="4" s="1"/>
  <c r="Y139" i="2"/>
  <c r="P39" i="2"/>
  <c r="L39" i="2"/>
  <c r="H39" i="2"/>
  <c r="AZ20" i="4"/>
  <c r="EI20" i="4"/>
  <c r="CK43" i="4"/>
  <c r="CM43" i="4" s="1"/>
  <c r="G124" i="2"/>
  <c r="C124" i="2" s="1"/>
  <c r="EE44" i="4"/>
  <c r="AV44" i="4"/>
  <c r="EG32" i="4"/>
  <c r="AX32" i="4"/>
  <c r="EN51" i="4"/>
  <c r="BE51" i="4"/>
  <c r="AZ60" i="4"/>
  <c r="EI60" i="4"/>
  <c r="CO27" i="4"/>
  <c r="BM27" i="4"/>
  <c r="CP27" i="4"/>
  <c r="CP5" i="4" s="1"/>
  <c r="CP8" i="4" s="1"/>
  <c r="BN27" i="4"/>
  <c r="CQ27" i="4"/>
  <c r="CQ5" i="4" s="1"/>
  <c r="CQ8" i="4" s="1"/>
  <c r="BO27" i="4"/>
  <c r="BP27" i="4"/>
  <c r="CR27" i="4"/>
  <c r="CR5" i="4" s="1"/>
  <c r="CR8" i="4" s="1"/>
  <c r="CS27" i="4"/>
  <c r="CS5" i="4" s="1"/>
  <c r="CS8" i="4" s="1"/>
  <c r="BQ27" i="4"/>
  <c r="CT27" i="4"/>
  <c r="CT5" i="4" s="1"/>
  <c r="CT8" i="4" s="1"/>
  <c r="BR27" i="4"/>
  <c r="CU27" i="4"/>
  <c r="CU5" i="4" s="1"/>
  <c r="CU8" i="4" s="1"/>
  <c r="BS27" i="4"/>
  <c r="BT27" i="4"/>
  <c r="CV27" i="4"/>
  <c r="CV5" i="4" s="1"/>
  <c r="CV8" i="4" s="1"/>
  <c r="CW27" i="4"/>
  <c r="CW5" i="4" s="1"/>
  <c r="CW8" i="4" s="1"/>
  <c r="BU27" i="4"/>
  <c r="CX27" i="4"/>
  <c r="CX5" i="4" s="1"/>
  <c r="CX8" i="4" s="1"/>
  <c r="BV27" i="4"/>
  <c r="CY27" i="4"/>
  <c r="CY5" i="4" s="1"/>
  <c r="CY8" i="4" s="1"/>
  <c r="BW27" i="4"/>
  <c r="EC12" i="4"/>
  <c r="EC9" i="4"/>
  <c r="EH47" i="4"/>
  <c r="AY47" i="4"/>
  <c r="DM42" i="4"/>
  <c r="DO42" i="4" s="1"/>
  <c r="EK36" i="4"/>
  <c r="BB36" i="4"/>
  <c r="EK21" i="4"/>
  <c r="BB21" i="4"/>
  <c r="N39" i="2"/>
  <c r="J39" i="2"/>
  <c r="BB57" i="4"/>
  <c r="EK57" i="4"/>
  <c r="DM43" i="4"/>
  <c r="DO43" i="4" s="1"/>
  <c r="EE10" i="4" l="1"/>
  <c r="AT8" i="4"/>
  <c r="AZ24" i="4"/>
  <c r="EI24" i="4"/>
  <c r="EI61" i="4"/>
  <c r="AZ61" i="4"/>
  <c r="BE52" i="4"/>
  <c r="EN52" i="4"/>
  <c r="BC57" i="4"/>
  <c r="EL57" i="4"/>
  <c r="AZ47" i="4"/>
  <c r="EI47" i="4"/>
  <c r="Q108" i="2"/>
  <c r="Q12" i="2" s="1"/>
  <c r="BW5" i="4"/>
  <c r="BW8" i="4" s="1"/>
  <c r="O108" i="2"/>
  <c r="O12" i="2" s="1"/>
  <c r="O51" i="2" s="1"/>
  <c r="BU5" i="4"/>
  <c r="BU8" i="4" s="1"/>
  <c r="M108" i="2"/>
  <c r="M12" i="2" s="1"/>
  <c r="M51" i="2" s="1"/>
  <c r="BS5" i="4"/>
  <c r="BS8" i="4" s="1"/>
  <c r="K108" i="2"/>
  <c r="K12" i="2" s="1"/>
  <c r="K51" i="2" s="1"/>
  <c r="BQ5" i="4"/>
  <c r="BQ8" i="4" s="1"/>
  <c r="I108" i="2"/>
  <c r="I12" i="2" s="1"/>
  <c r="I51" i="2" s="1"/>
  <c r="BO5" i="4"/>
  <c r="BO8" i="4" s="1"/>
  <c r="CK27" i="4"/>
  <c r="BM5" i="4"/>
  <c r="BM8" i="4" s="1"/>
  <c r="G108" i="2"/>
  <c r="EO51" i="4"/>
  <c r="BK51" i="4"/>
  <c r="U8" i="2"/>
  <c r="C118" i="2"/>
  <c r="G39" i="2"/>
  <c r="S39" i="2" s="1"/>
  <c r="U39" i="2" s="1"/>
  <c r="EL49" i="4"/>
  <c r="BC49" i="4"/>
  <c r="EJ30" i="4"/>
  <c r="BA30" i="4"/>
  <c r="AY33" i="4"/>
  <c r="EH33" i="4"/>
  <c r="EF43" i="4"/>
  <c r="AW43" i="4"/>
  <c r="EH39" i="4"/>
  <c r="AY39" i="4"/>
  <c r="EJ54" i="4"/>
  <c r="BA54" i="4"/>
  <c r="AV27" i="4"/>
  <c r="EE27" i="4"/>
  <c r="AU9" i="4"/>
  <c r="AU12" i="4"/>
  <c r="DM27" i="4"/>
  <c r="CO5" i="4"/>
  <c r="CO8" i="4" s="1"/>
  <c r="BA34" i="4"/>
  <c r="EJ34" i="4"/>
  <c r="EN26" i="4"/>
  <c r="BE26" i="4"/>
  <c r="EM22" i="4"/>
  <c r="BD22" i="4"/>
  <c r="BC40" i="4"/>
  <c r="EL40" i="4"/>
  <c r="EM56" i="4"/>
  <c r="BD56" i="4"/>
  <c r="EM59" i="4"/>
  <c r="BD59" i="4"/>
  <c r="EH19" i="4"/>
  <c r="AY19" i="4"/>
  <c r="EF38" i="4"/>
  <c r="AW38" i="4"/>
  <c r="AV11" i="4"/>
  <c r="EL21" i="4"/>
  <c r="BC21" i="4"/>
  <c r="BC36" i="4"/>
  <c r="EL36" i="4"/>
  <c r="P108" i="2"/>
  <c r="P12" i="2" s="1"/>
  <c r="P51" i="2" s="1"/>
  <c r="BV5" i="4"/>
  <c r="BV8" i="4" s="1"/>
  <c r="L108" i="2"/>
  <c r="L12" i="2" s="1"/>
  <c r="L51" i="2" s="1"/>
  <c r="BR5" i="4"/>
  <c r="BR8" i="4" s="1"/>
  <c r="BN5" i="4"/>
  <c r="BN8" i="4" s="1"/>
  <c r="H108" i="2"/>
  <c r="H12" i="2" s="1"/>
  <c r="H51" i="2" s="1"/>
  <c r="EN41" i="4"/>
  <c r="BE41" i="4"/>
  <c r="EN18" i="4"/>
  <c r="BE18" i="4"/>
  <c r="EF28" i="4"/>
  <c r="AW28" i="4"/>
  <c r="AV10" i="4"/>
  <c r="C109" i="2"/>
  <c r="G26" i="2"/>
  <c r="S26" i="2" s="1"/>
  <c r="U26" i="2" s="1"/>
  <c r="EF37" i="4"/>
  <c r="AW37" i="4"/>
  <c r="EE11" i="4"/>
  <c r="EH46" i="4"/>
  <c r="AY46" i="4"/>
  <c r="EK55" i="4"/>
  <c r="BB55" i="4"/>
  <c r="EC8" i="4"/>
  <c r="N108" i="2"/>
  <c r="N12" i="2" s="1"/>
  <c r="N51" i="2" s="1"/>
  <c r="BT5" i="4"/>
  <c r="BT8" i="4" s="1"/>
  <c r="J108" i="2"/>
  <c r="J12" i="2" s="1"/>
  <c r="J51" i="2" s="1"/>
  <c r="BP5" i="4"/>
  <c r="BP8" i="4" s="1"/>
  <c r="EJ60" i="4"/>
  <c r="BA60" i="4"/>
  <c r="AY32" i="4"/>
  <c r="EH32" i="4"/>
  <c r="EF44" i="4"/>
  <c r="AW44" i="4"/>
  <c r="EJ20" i="4"/>
  <c r="BA20" i="4"/>
  <c r="EI31" i="4"/>
  <c r="AZ31" i="4"/>
  <c r="EF42" i="4"/>
  <c r="AW42" i="4"/>
  <c r="Q51" i="2"/>
  <c r="EJ48" i="4"/>
  <c r="BA48" i="4"/>
  <c r="EH53" i="4"/>
  <c r="AY53" i="4"/>
  <c r="ED9" i="4"/>
  <c r="ED12" i="4"/>
  <c r="EH35" i="4"/>
  <c r="AY35" i="4"/>
  <c r="EF10" i="4" l="1"/>
  <c r="BK52" i="4"/>
  <c r="EO52" i="4"/>
  <c r="DL52" i="4"/>
  <c r="BA24" i="4"/>
  <c r="EJ24" i="4"/>
  <c r="BA61" i="4"/>
  <c r="EJ61" i="4"/>
  <c r="EO18" i="4"/>
  <c r="BK18" i="4"/>
  <c r="DL18" i="4" s="1"/>
  <c r="EO41" i="4"/>
  <c r="BK41" i="4"/>
  <c r="DL41" i="4" s="1"/>
  <c r="EM36" i="4"/>
  <c r="BD36" i="4"/>
  <c r="AZ19" i="4"/>
  <c r="EI19" i="4"/>
  <c r="EE9" i="4"/>
  <c r="EE12" i="4"/>
  <c r="EG43" i="4"/>
  <c r="AX43" i="4"/>
  <c r="BY51" i="4"/>
  <c r="DA51" i="4"/>
  <c r="BZ51" i="4"/>
  <c r="Z132" i="2" s="1"/>
  <c r="DB51" i="4"/>
  <c r="DC51" i="4"/>
  <c r="CA51" i="4"/>
  <c r="AA132" i="2" s="1"/>
  <c r="CB51" i="4"/>
  <c r="AB132" i="2" s="1"/>
  <c r="DD51" i="4"/>
  <c r="DE51" i="4"/>
  <c r="CC51" i="4"/>
  <c r="AC132" i="2" s="1"/>
  <c r="DF51" i="4"/>
  <c r="CD51" i="4"/>
  <c r="AD132" i="2" s="1"/>
  <c r="DG51" i="4"/>
  <c r="CE51" i="4"/>
  <c r="AE132" i="2" s="1"/>
  <c r="DH51" i="4"/>
  <c r="CF51" i="4"/>
  <c r="AF132" i="2" s="1"/>
  <c r="DI51" i="4"/>
  <c r="CG51" i="4"/>
  <c r="AG132" i="2" s="1"/>
  <c r="DJ51" i="4"/>
  <c r="CH51" i="4"/>
  <c r="AH132" i="2" s="1"/>
  <c r="DK51" i="4"/>
  <c r="CI51" i="4"/>
  <c r="AI132" i="2" s="1"/>
  <c r="C108" i="2"/>
  <c r="G12" i="2"/>
  <c r="EI35" i="4"/>
  <c r="AZ35" i="4"/>
  <c r="ED8" i="4"/>
  <c r="AZ53" i="4"/>
  <c r="EI53" i="4"/>
  <c r="EK20" i="4"/>
  <c r="BB20" i="4"/>
  <c r="EG44" i="4"/>
  <c r="AX44" i="4"/>
  <c r="AX37" i="4"/>
  <c r="EG37" i="4"/>
  <c r="EM21" i="4"/>
  <c r="BD21" i="4"/>
  <c r="DO27" i="4"/>
  <c r="B7" i="4" s="1"/>
  <c r="DM5" i="4"/>
  <c r="DM8" i="4" s="1"/>
  <c r="DO8" i="4" s="1"/>
  <c r="EM57" i="4"/>
  <c r="BD57" i="4"/>
  <c r="EG42" i="4"/>
  <c r="AX42" i="4"/>
  <c r="EJ31" i="4"/>
  <c r="BA31" i="4"/>
  <c r="EI32" i="4"/>
  <c r="AZ32" i="4"/>
  <c r="EG28" i="4"/>
  <c r="AX28" i="4"/>
  <c r="AW10" i="4"/>
  <c r="AX38" i="4"/>
  <c r="EG38" i="4"/>
  <c r="AW11" i="4"/>
  <c r="EN59" i="4"/>
  <c r="BE59" i="4"/>
  <c r="EN56" i="4"/>
  <c r="BE56" i="4"/>
  <c r="EN22" i="4"/>
  <c r="BE22" i="4"/>
  <c r="EO26" i="4"/>
  <c r="BK26" i="4"/>
  <c r="DL26" i="4" s="1"/>
  <c r="AU8" i="4"/>
  <c r="EF27" i="4"/>
  <c r="AW27" i="4"/>
  <c r="AV9" i="4"/>
  <c r="AV12" i="4"/>
  <c r="EI33" i="4"/>
  <c r="AZ33" i="4"/>
  <c r="CJ51" i="4"/>
  <c r="AJ132" i="2" s="1"/>
  <c r="CM27" i="4"/>
  <c r="B3" i="4" s="1"/>
  <c r="CK5" i="4"/>
  <c r="CK8" i="4" s="1"/>
  <c r="CM8" i="4" s="1"/>
  <c r="EK48" i="4"/>
  <c r="BB48" i="4"/>
  <c r="BB60" i="4"/>
  <c r="EK60" i="4"/>
  <c r="EL55" i="4"/>
  <c r="BC55" i="4"/>
  <c r="EI46" i="4"/>
  <c r="AZ46" i="4"/>
  <c r="EF11" i="4"/>
  <c r="EM40" i="4"/>
  <c r="BD40" i="4"/>
  <c r="EK34" i="4"/>
  <c r="BB34" i="4"/>
  <c r="EK54" i="4"/>
  <c r="BB54" i="4"/>
  <c r="EI39" i="4"/>
  <c r="AZ39" i="4"/>
  <c r="BB30" i="4"/>
  <c r="EK30" i="4"/>
  <c r="EM49" i="4"/>
  <c r="BD49" i="4"/>
  <c r="DL51" i="4"/>
  <c r="BA47" i="4"/>
  <c r="EJ47" i="4"/>
  <c r="CJ18" i="4" l="1"/>
  <c r="CJ26" i="4"/>
  <c r="AJ107" i="2" s="1"/>
  <c r="CJ41" i="4"/>
  <c r="AJ122" i="2" s="1"/>
  <c r="DA52" i="4"/>
  <c r="DC52" i="4"/>
  <c r="DE52" i="4"/>
  <c r="DG52" i="4"/>
  <c r="CG52" i="4"/>
  <c r="AG133" i="2" s="1"/>
  <c r="DK52" i="4"/>
  <c r="DI52" i="4"/>
  <c r="CB52" i="4"/>
  <c r="AB133" i="2" s="1"/>
  <c r="DH52" i="4"/>
  <c r="BZ52" i="4"/>
  <c r="Z133" i="2" s="1"/>
  <c r="DD52" i="4"/>
  <c r="CD52" i="4"/>
  <c r="AD133" i="2" s="1"/>
  <c r="CF52" i="4"/>
  <c r="AF133" i="2" s="1"/>
  <c r="DJ52" i="4"/>
  <c r="BY52" i="4"/>
  <c r="CA52" i="4"/>
  <c r="AA133" i="2" s="1"/>
  <c r="CC52" i="4"/>
  <c r="AC133" i="2" s="1"/>
  <c r="CE52" i="4"/>
  <c r="AE133" i="2" s="1"/>
  <c r="CI52" i="4"/>
  <c r="AI133" i="2" s="1"/>
  <c r="DB52" i="4"/>
  <c r="DF52" i="4"/>
  <c r="CH52" i="4"/>
  <c r="AH133" i="2" s="1"/>
  <c r="BB61" i="4"/>
  <c r="EK61" i="4"/>
  <c r="EG11" i="4"/>
  <c r="EG10" i="4"/>
  <c r="EK24" i="4"/>
  <c r="BB24" i="4"/>
  <c r="CJ52" i="4"/>
  <c r="AJ133" i="2" s="1"/>
  <c r="EK47" i="4"/>
  <c r="BB47" i="4"/>
  <c r="EM55" i="4"/>
  <c r="BD55" i="4"/>
  <c r="BA33" i="4"/>
  <c r="EJ33" i="4"/>
  <c r="AV8" i="4"/>
  <c r="EF9" i="4"/>
  <c r="EF12" i="4"/>
  <c r="BA32" i="4"/>
  <c r="EJ32" i="4"/>
  <c r="EK31" i="4"/>
  <c r="BB31" i="4"/>
  <c r="EH42" i="4"/>
  <c r="AY42" i="4"/>
  <c r="EN21" i="4"/>
  <c r="BE21" i="4"/>
  <c r="EJ35" i="4"/>
  <c r="BA35" i="4"/>
  <c r="DN51" i="4"/>
  <c r="DP51" i="4" s="1"/>
  <c r="EJ19" i="4"/>
  <c r="BA19" i="4"/>
  <c r="AJ99" i="2"/>
  <c r="AJ6" i="2" s="1"/>
  <c r="EL60" i="4"/>
  <c r="BC60" i="4"/>
  <c r="BC48" i="4"/>
  <c r="EL48" i="4"/>
  <c r="EN57" i="4"/>
  <c r="BE57" i="4"/>
  <c r="EL20" i="4"/>
  <c r="BC20" i="4"/>
  <c r="EJ53" i="4"/>
  <c r="BA53" i="4"/>
  <c r="CL51" i="4"/>
  <c r="CN51" i="4" s="1"/>
  <c r="Y132" i="2"/>
  <c r="BE36" i="4"/>
  <c r="EN36" i="4"/>
  <c r="EN49" i="4"/>
  <c r="BE49" i="4"/>
  <c r="EL30" i="4"/>
  <c r="BC30" i="4"/>
  <c r="EJ46" i="4"/>
  <c r="BA46" i="4"/>
  <c r="EG27" i="4"/>
  <c r="AX27" i="4"/>
  <c r="AW9" i="4"/>
  <c r="AW12" i="4"/>
  <c r="AW8" i="4" s="1"/>
  <c r="EH38" i="4"/>
  <c r="AY38" i="4"/>
  <c r="AX11" i="4"/>
  <c r="AY28" i="4"/>
  <c r="EH28" i="4"/>
  <c r="AX10" i="4"/>
  <c r="EH37" i="4"/>
  <c r="AY37" i="4"/>
  <c r="S12" i="2"/>
  <c r="G51" i="2"/>
  <c r="EH43" i="4"/>
  <c r="AY43" i="4"/>
  <c r="EE8" i="4"/>
  <c r="EJ39" i="4"/>
  <c r="BA39" i="4"/>
  <c r="EL54" i="4"/>
  <c r="BC54" i="4"/>
  <c r="BC34" i="4"/>
  <c r="EL34" i="4"/>
  <c r="EN40" i="4"/>
  <c r="BE40" i="4"/>
  <c r="BY26" i="4"/>
  <c r="DA26" i="4"/>
  <c r="BZ26" i="4"/>
  <c r="Z107" i="2" s="1"/>
  <c r="DB26" i="4"/>
  <c r="DC26" i="4"/>
  <c r="CA26" i="4"/>
  <c r="AA107" i="2" s="1"/>
  <c r="DD26" i="4"/>
  <c r="CB26" i="4"/>
  <c r="AB107" i="2" s="1"/>
  <c r="DE26" i="4"/>
  <c r="CC26" i="4"/>
  <c r="AC107" i="2" s="1"/>
  <c r="DF26" i="4"/>
  <c r="CD26" i="4"/>
  <c r="AD107" i="2" s="1"/>
  <c r="CE26" i="4"/>
  <c r="AE107" i="2" s="1"/>
  <c r="DG26" i="4"/>
  <c r="DH26" i="4"/>
  <c r="CF26" i="4"/>
  <c r="AF107" i="2" s="1"/>
  <c r="DI26" i="4"/>
  <c r="CG26" i="4"/>
  <c r="AG107" i="2" s="1"/>
  <c r="CH26" i="4"/>
  <c r="AH107" i="2" s="1"/>
  <c r="DJ26" i="4"/>
  <c r="DK26" i="4"/>
  <c r="CI26" i="4"/>
  <c r="AI107" i="2" s="1"/>
  <c r="EO22" i="4"/>
  <c r="BK22" i="4"/>
  <c r="DL22" i="4" s="1"/>
  <c r="EO56" i="4"/>
  <c r="BK56" i="4"/>
  <c r="DL56" i="4" s="1"/>
  <c r="EO59" i="4"/>
  <c r="BK59" i="4"/>
  <c r="DL59" i="4" s="1"/>
  <c r="EH44" i="4"/>
  <c r="AY44" i="4"/>
  <c r="BY41" i="4"/>
  <c r="DA41" i="4"/>
  <c r="DB41" i="4"/>
  <c r="BZ41" i="4"/>
  <c r="Z122" i="2" s="1"/>
  <c r="DC41" i="4"/>
  <c r="CA41" i="4"/>
  <c r="AA122" i="2" s="1"/>
  <c r="DD41" i="4"/>
  <c r="CB41" i="4"/>
  <c r="AB122" i="2" s="1"/>
  <c r="CC41" i="4"/>
  <c r="AC122" i="2" s="1"/>
  <c r="DE41" i="4"/>
  <c r="CD41" i="4"/>
  <c r="AD122" i="2" s="1"/>
  <c r="DF41" i="4"/>
  <c r="CE41" i="4"/>
  <c r="AE122" i="2" s="1"/>
  <c r="DG41" i="4"/>
  <c r="CF41" i="4"/>
  <c r="AF122" i="2" s="1"/>
  <c r="DH41" i="4"/>
  <c r="DI41" i="4"/>
  <c r="CG41" i="4"/>
  <c r="AG122" i="2" s="1"/>
  <c r="DJ41" i="4"/>
  <c r="CH41" i="4"/>
  <c r="AH122" i="2" s="1"/>
  <c r="DK41" i="4"/>
  <c r="CI41" i="4"/>
  <c r="AI122" i="2" s="1"/>
  <c r="DA18" i="4"/>
  <c r="BY18" i="4"/>
  <c r="BZ18" i="4"/>
  <c r="DB18" i="4"/>
  <c r="DC18" i="4"/>
  <c r="CA18" i="4"/>
  <c r="CB18" i="4"/>
  <c r="DD18" i="4"/>
  <c r="CC18" i="4"/>
  <c r="DE18" i="4"/>
  <c r="DF18" i="4"/>
  <c r="CD18" i="4"/>
  <c r="DG18" i="4"/>
  <c r="CE18" i="4"/>
  <c r="DH18" i="4"/>
  <c r="CF18" i="4"/>
  <c r="CG18" i="4"/>
  <c r="DI18" i="4"/>
  <c r="CH18" i="4"/>
  <c r="DJ18" i="4"/>
  <c r="CI18" i="4"/>
  <c r="DK18" i="4"/>
  <c r="EF8" i="4" l="1"/>
  <c r="DN52" i="4"/>
  <c r="DP52" i="4" s="1"/>
  <c r="EL24" i="4"/>
  <c r="BC24" i="4"/>
  <c r="EH10" i="4"/>
  <c r="EL61" i="4"/>
  <c r="BC61" i="4"/>
  <c r="CL52" i="4"/>
  <c r="CN52" i="4" s="1"/>
  <c r="Y133" i="2"/>
  <c r="AH99" i="2"/>
  <c r="AH6" i="2" s="1"/>
  <c r="AB99" i="2"/>
  <c r="AB6" i="2" s="1"/>
  <c r="Z99" i="2"/>
  <c r="Z6" i="2" s="1"/>
  <c r="CL41" i="4"/>
  <c r="CN41" i="4" s="1"/>
  <c r="Y122" i="2"/>
  <c r="EI44" i="4"/>
  <c r="AZ44" i="4"/>
  <c r="CJ59" i="4"/>
  <c r="AJ140" i="2" s="1"/>
  <c r="CJ56" i="4"/>
  <c r="AJ137" i="2" s="1"/>
  <c r="CJ22" i="4"/>
  <c r="AJ103" i="2" s="1"/>
  <c r="CL26" i="4"/>
  <c r="CN26" i="4" s="1"/>
  <c r="Y107" i="2"/>
  <c r="EK39" i="4"/>
  <c r="BB39" i="4"/>
  <c r="EK46" i="4"/>
  <c r="BB46" i="4"/>
  <c r="EO49" i="4"/>
  <c r="BK49" i="4"/>
  <c r="DL49" i="4" s="1"/>
  <c r="EM20" i="4"/>
  <c r="BD20" i="4"/>
  <c r="DL57" i="4"/>
  <c r="CJ57" i="4"/>
  <c r="AJ138" i="2" s="1"/>
  <c r="EO57" i="4"/>
  <c r="BK57" i="4"/>
  <c r="EM48" i="4"/>
  <c r="BD48" i="4"/>
  <c r="BB19" i="4"/>
  <c r="EK19" i="4"/>
  <c r="AZ42" i="4"/>
  <c r="EI42" i="4"/>
  <c r="EL47" i="4"/>
  <c r="BC47" i="4"/>
  <c r="AE99" i="2"/>
  <c r="AE6" i="2" s="1"/>
  <c r="AA99" i="2"/>
  <c r="AA6" i="2" s="1"/>
  <c r="CL18" i="4"/>
  <c r="Y99" i="2"/>
  <c r="Y6" i="2" s="1"/>
  <c r="AZ38" i="4"/>
  <c r="EI38" i="4"/>
  <c r="AY11" i="4"/>
  <c r="EG12" i="4"/>
  <c r="EG9" i="4"/>
  <c r="BD60" i="4"/>
  <c r="EM60" i="4"/>
  <c r="AI99" i="2"/>
  <c r="AI6" i="2" s="1"/>
  <c r="AG99" i="2"/>
  <c r="AG6" i="2" s="1"/>
  <c r="AC99" i="2"/>
  <c r="AC6" i="2" s="1"/>
  <c r="DN18" i="4"/>
  <c r="BD34" i="4"/>
  <c r="EM34" i="4"/>
  <c r="U12" i="2"/>
  <c r="S51" i="2"/>
  <c r="AZ37" i="4"/>
  <c r="EI37" i="4"/>
  <c r="EH11" i="4"/>
  <c r="BD30" i="4"/>
  <c r="EM30" i="4"/>
  <c r="BC31" i="4"/>
  <c r="EL31" i="4"/>
  <c r="BE55" i="4"/>
  <c r="EN55" i="4"/>
  <c r="AF99" i="2"/>
  <c r="AF6" i="2" s="1"/>
  <c r="AD99" i="2"/>
  <c r="AD6" i="2" s="1"/>
  <c r="DN41" i="4"/>
  <c r="DP41" i="4" s="1"/>
  <c r="BY59" i="4"/>
  <c r="DA59" i="4"/>
  <c r="DB59" i="4"/>
  <c r="BZ59" i="4"/>
  <c r="Z140" i="2" s="1"/>
  <c r="CA59" i="4"/>
  <c r="AA140" i="2" s="1"/>
  <c r="DC59" i="4"/>
  <c r="CB59" i="4"/>
  <c r="AB140" i="2" s="1"/>
  <c r="DD59" i="4"/>
  <c r="DE59" i="4"/>
  <c r="CC59" i="4"/>
  <c r="AC140" i="2" s="1"/>
  <c r="CD59" i="4"/>
  <c r="AD140" i="2" s="1"/>
  <c r="DF59" i="4"/>
  <c r="DG59" i="4"/>
  <c r="CE59" i="4"/>
  <c r="AE140" i="2" s="1"/>
  <c r="DH59" i="4"/>
  <c r="CF59" i="4"/>
  <c r="AF140" i="2" s="1"/>
  <c r="CG59" i="4"/>
  <c r="AG140" i="2" s="1"/>
  <c r="DI59" i="4"/>
  <c r="DJ59" i="4"/>
  <c r="CH59" i="4"/>
  <c r="AH140" i="2" s="1"/>
  <c r="CI59" i="4"/>
  <c r="AI140" i="2" s="1"/>
  <c r="DK59" i="4"/>
  <c r="BY56" i="4"/>
  <c r="DA56" i="4"/>
  <c r="DB56" i="4"/>
  <c r="BZ56" i="4"/>
  <c r="Z137" i="2" s="1"/>
  <c r="CA56" i="4"/>
  <c r="AA137" i="2" s="1"/>
  <c r="DC56" i="4"/>
  <c r="CB56" i="4"/>
  <c r="AB137" i="2" s="1"/>
  <c r="DD56" i="4"/>
  <c r="CC56" i="4"/>
  <c r="AC137" i="2" s="1"/>
  <c r="DE56" i="4"/>
  <c r="CD56" i="4"/>
  <c r="AD137" i="2" s="1"/>
  <c r="DF56" i="4"/>
  <c r="DG56" i="4"/>
  <c r="CE56" i="4"/>
  <c r="AE137" i="2" s="1"/>
  <c r="DH56" i="4"/>
  <c r="CF56" i="4"/>
  <c r="AF137" i="2" s="1"/>
  <c r="CG56" i="4"/>
  <c r="AG137" i="2" s="1"/>
  <c r="DI56" i="4"/>
  <c r="DJ56" i="4"/>
  <c r="CH56" i="4"/>
  <c r="AH137" i="2" s="1"/>
  <c r="CI56" i="4"/>
  <c r="AI137" i="2" s="1"/>
  <c r="DK56" i="4"/>
  <c r="DA22" i="4"/>
  <c r="BY22" i="4"/>
  <c r="DB22" i="4"/>
  <c r="BZ22" i="4"/>
  <c r="Z103" i="2" s="1"/>
  <c r="CA22" i="4"/>
  <c r="AA103" i="2" s="1"/>
  <c r="DC22" i="4"/>
  <c r="DD22" i="4"/>
  <c r="CB22" i="4"/>
  <c r="AB103" i="2" s="1"/>
  <c r="DE22" i="4"/>
  <c r="CC22" i="4"/>
  <c r="AC103" i="2" s="1"/>
  <c r="CD22" i="4"/>
  <c r="AD103" i="2" s="1"/>
  <c r="DF22" i="4"/>
  <c r="DG22" i="4"/>
  <c r="CE22" i="4"/>
  <c r="AE103" i="2" s="1"/>
  <c r="CF22" i="4"/>
  <c r="AF103" i="2" s="1"/>
  <c r="DH22" i="4"/>
  <c r="CG22" i="4"/>
  <c r="AG103" i="2" s="1"/>
  <c r="DI22" i="4"/>
  <c r="DJ22" i="4"/>
  <c r="CH22" i="4"/>
  <c r="AH103" i="2" s="1"/>
  <c r="DK22" i="4"/>
  <c r="CI22" i="4"/>
  <c r="AI103" i="2" s="1"/>
  <c r="DN26" i="4"/>
  <c r="DP26" i="4" s="1"/>
  <c r="EO40" i="4"/>
  <c r="BK40" i="4"/>
  <c r="BD54" i="4"/>
  <c r="EM54" i="4"/>
  <c r="AZ43" i="4"/>
  <c r="EI43" i="4"/>
  <c r="AZ28" i="4"/>
  <c r="EI28" i="4"/>
  <c r="AY10" i="4"/>
  <c r="EH27" i="4"/>
  <c r="AY27" i="4"/>
  <c r="AX9" i="4"/>
  <c r="AX12" i="4"/>
  <c r="EO36" i="4"/>
  <c r="BK36" i="4"/>
  <c r="BB53" i="4"/>
  <c r="EK53" i="4"/>
  <c r="EK35" i="4"/>
  <c r="BB35" i="4"/>
  <c r="DL21" i="4"/>
  <c r="EO21" i="4"/>
  <c r="BK21" i="4"/>
  <c r="CJ21" i="4" s="1"/>
  <c r="AJ102" i="2" s="1"/>
  <c r="EK32" i="4"/>
  <c r="BB32" i="4"/>
  <c r="EK33" i="4"/>
  <c r="BB33" i="4"/>
  <c r="AX8" i="4" l="1"/>
  <c r="EM24" i="4"/>
  <c r="BD24" i="4"/>
  <c r="BD61" i="4"/>
  <c r="EM61" i="4"/>
  <c r="EG8" i="4"/>
  <c r="EL35" i="4"/>
  <c r="BC35" i="4"/>
  <c r="DA36" i="4"/>
  <c r="BY36" i="4"/>
  <c r="BZ36" i="4"/>
  <c r="Z117" i="2" s="1"/>
  <c r="DB36" i="4"/>
  <c r="DC36" i="4"/>
  <c r="CA36" i="4"/>
  <c r="AA117" i="2" s="1"/>
  <c r="CB36" i="4"/>
  <c r="AB117" i="2" s="1"/>
  <c r="DD36" i="4"/>
  <c r="DE36" i="4"/>
  <c r="CC36" i="4"/>
  <c r="AC117" i="2" s="1"/>
  <c r="DF36" i="4"/>
  <c r="CD36" i="4"/>
  <c r="AD117" i="2" s="1"/>
  <c r="DG36" i="4"/>
  <c r="CE36" i="4"/>
  <c r="AE117" i="2" s="1"/>
  <c r="CF36" i="4"/>
  <c r="AF117" i="2" s="1"/>
  <c r="DH36" i="4"/>
  <c r="DI36" i="4"/>
  <c r="CG36" i="4"/>
  <c r="AG117" i="2" s="1"/>
  <c r="CH36" i="4"/>
  <c r="AH117" i="2" s="1"/>
  <c r="DJ36" i="4"/>
  <c r="DK36" i="4"/>
  <c r="CI36" i="4"/>
  <c r="AI117" i="2" s="1"/>
  <c r="EJ28" i="4"/>
  <c r="BA28" i="4"/>
  <c r="AZ10" i="4"/>
  <c r="BY40" i="4"/>
  <c r="DA40" i="4"/>
  <c r="DB40" i="4"/>
  <c r="BZ40" i="4"/>
  <c r="Z121" i="2" s="1"/>
  <c r="DC40" i="4"/>
  <c r="CA40" i="4"/>
  <c r="AA121" i="2" s="1"/>
  <c r="DD40" i="4"/>
  <c r="CB40" i="4"/>
  <c r="AB121" i="2" s="1"/>
  <c r="CC40" i="4"/>
  <c r="AC121" i="2" s="1"/>
  <c r="DE40" i="4"/>
  <c r="DF40" i="4"/>
  <c r="CD40" i="4"/>
  <c r="AD121" i="2" s="1"/>
  <c r="DG40" i="4"/>
  <c r="CE40" i="4"/>
  <c r="AE121" i="2" s="1"/>
  <c r="CF40" i="4"/>
  <c r="AF121" i="2" s="1"/>
  <c r="DH40" i="4"/>
  <c r="DI40" i="4"/>
  <c r="CG40" i="4"/>
  <c r="AG121" i="2" s="1"/>
  <c r="DJ40" i="4"/>
  <c r="CH40" i="4"/>
  <c r="AH121" i="2" s="1"/>
  <c r="DK40" i="4"/>
  <c r="CI40" i="4"/>
  <c r="AI121" i="2" s="1"/>
  <c r="CL56" i="4"/>
  <c r="CN56" i="4" s="1"/>
  <c r="Y137" i="2"/>
  <c r="EO55" i="4"/>
  <c r="BK55" i="4"/>
  <c r="DL55" i="4" s="1"/>
  <c r="EJ42" i="4"/>
  <c r="BA42" i="4"/>
  <c r="EL19" i="4"/>
  <c r="BC19" i="4"/>
  <c r="DA49" i="4"/>
  <c r="BY49" i="4"/>
  <c r="DB49" i="4"/>
  <c r="BZ49" i="4"/>
  <c r="Z130" i="2" s="1"/>
  <c r="CA49" i="4"/>
  <c r="AA130" i="2" s="1"/>
  <c r="DC49" i="4"/>
  <c r="DD49" i="4"/>
  <c r="CB49" i="4"/>
  <c r="AB130" i="2" s="1"/>
  <c r="DE49" i="4"/>
  <c r="CC49" i="4"/>
  <c r="AC130" i="2" s="1"/>
  <c r="CD49" i="4"/>
  <c r="AD130" i="2" s="1"/>
  <c r="DF49" i="4"/>
  <c r="CE49" i="4"/>
  <c r="AE130" i="2" s="1"/>
  <c r="DG49" i="4"/>
  <c r="DH49" i="4"/>
  <c r="CF49" i="4"/>
  <c r="AF130" i="2" s="1"/>
  <c r="DI49" i="4"/>
  <c r="CG49" i="4"/>
  <c r="AG130" i="2" s="1"/>
  <c r="DJ49" i="4"/>
  <c r="CH49" i="4"/>
  <c r="AH130" i="2" s="1"/>
  <c r="CI49" i="4"/>
  <c r="AI130" i="2" s="1"/>
  <c r="DK49" i="4"/>
  <c r="EL46" i="4"/>
  <c r="BC46" i="4"/>
  <c r="EL39" i="4"/>
  <c r="BC39" i="4"/>
  <c r="BC33" i="4"/>
  <c r="EL33" i="4"/>
  <c r="BC53" i="4"/>
  <c r="EL53" i="4"/>
  <c r="CJ36" i="4"/>
  <c r="AJ117" i="2" s="1"/>
  <c r="EJ43" i="4"/>
  <c r="BA43" i="4"/>
  <c r="BE54" i="4"/>
  <c r="EN54" i="4"/>
  <c r="CJ40" i="4"/>
  <c r="AJ121" i="2" s="1"/>
  <c r="CL22" i="4"/>
  <c r="CN22" i="4" s="1"/>
  <c r="Y103" i="2"/>
  <c r="DN59" i="4"/>
  <c r="DP59" i="4" s="1"/>
  <c r="AK6" i="2"/>
  <c r="EM47" i="4"/>
  <c r="BD47" i="4"/>
  <c r="EN48" i="4"/>
  <c r="BE48" i="4"/>
  <c r="CJ49" i="4"/>
  <c r="AJ130" i="2" s="1"/>
  <c r="AZ27" i="4"/>
  <c r="EI27" i="4"/>
  <c r="AY9" i="4"/>
  <c r="AY12" i="4"/>
  <c r="DL40" i="4"/>
  <c r="DN22" i="4"/>
  <c r="DP22" i="4" s="1"/>
  <c r="CL59" i="4"/>
  <c r="CN59" i="4" s="1"/>
  <c r="Y140" i="2"/>
  <c r="BE30" i="4"/>
  <c r="EN30" i="4"/>
  <c r="EI11" i="4"/>
  <c r="EJ44" i="4"/>
  <c r="BA44" i="4"/>
  <c r="BC32" i="4"/>
  <c r="EL32" i="4"/>
  <c r="DA21" i="4"/>
  <c r="BY21" i="4"/>
  <c r="BZ21" i="4"/>
  <c r="Z102" i="2" s="1"/>
  <c r="DB21" i="4"/>
  <c r="DC21" i="4"/>
  <c r="CA21" i="4"/>
  <c r="AA102" i="2" s="1"/>
  <c r="CB21" i="4"/>
  <c r="AB102" i="2" s="1"/>
  <c r="DD21" i="4"/>
  <c r="DE21" i="4"/>
  <c r="CC21" i="4"/>
  <c r="AC102" i="2" s="1"/>
  <c r="CD21" i="4"/>
  <c r="AD102" i="2" s="1"/>
  <c r="DF21" i="4"/>
  <c r="DG21" i="4"/>
  <c r="CE21" i="4"/>
  <c r="AE102" i="2" s="1"/>
  <c r="DH21" i="4"/>
  <c r="CF21" i="4"/>
  <c r="AF102" i="2" s="1"/>
  <c r="CG21" i="4"/>
  <c r="AG102" i="2" s="1"/>
  <c r="DI21" i="4"/>
  <c r="DJ21" i="4"/>
  <c r="CH21" i="4"/>
  <c r="AH102" i="2" s="1"/>
  <c r="DK21" i="4"/>
  <c r="CI21" i="4"/>
  <c r="AI102" i="2" s="1"/>
  <c r="DL36" i="4"/>
  <c r="EH9" i="4"/>
  <c r="EH12" i="4"/>
  <c r="EI10" i="4"/>
  <c r="DN56" i="4"/>
  <c r="DP56" i="4" s="1"/>
  <c r="EM31" i="4"/>
  <c r="BD31" i="4"/>
  <c r="EJ37" i="4"/>
  <c r="BA37" i="4"/>
  <c r="BE34" i="4"/>
  <c r="EN34" i="4"/>
  <c r="DP18" i="4"/>
  <c r="BE60" i="4"/>
  <c r="EN60" i="4"/>
  <c r="EJ38" i="4"/>
  <c r="BA38" i="4"/>
  <c r="AZ11" i="4"/>
  <c r="CN18" i="4"/>
  <c r="DA57" i="4"/>
  <c r="BY57" i="4"/>
  <c r="BZ57" i="4"/>
  <c r="Z138" i="2" s="1"/>
  <c r="DB57" i="4"/>
  <c r="CA57" i="4"/>
  <c r="AA138" i="2" s="1"/>
  <c r="DC57" i="4"/>
  <c r="DD57" i="4"/>
  <c r="CB57" i="4"/>
  <c r="AB138" i="2" s="1"/>
  <c r="DE57" i="4"/>
  <c r="CC57" i="4"/>
  <c r="AC138" i="2" s="1"/>
  <c r="CD57" i="4"/>
  <c r="AD138" i="2" s="1"/>
  <c r="DF57" i="4"/>
  <c r="CE57" i="4"/>
  <c r="AE138" i="2" s="1"/>
  <c r="DG57" i="4"/>
  <c r="DH57" i="4"/>
  <c r="CF57" i="4"/>
  <c r="AF138" i="2" s="1"/>
  <c r="CG57" i="4"/>
  <c r="AG138" i="2" s="1"/>
  <c r="DI57" i="4"/>
  <c r="CH57" i="4"/>
  <c r="AH138" i="2" s="1"/>
  <c r="DJ57" i="4"/>
  <c r="CI57" i="4"/>
  <c r="AI138" i="2" s="1"/>
  <c r="DK57" i="4"/>
  <c r="EN20" i="4"/>
  <c r="BE20" i="4"/>
  <c r="EH8" i="4" l="1"/>
  <c r="BE61" i="4"/>
  <c r="EN61" i="4"/>
  <c r="EN24" i="4"/>
  <c r="BE24" i="4"/>
  <c r="BB37" i="4"/>
  <c r="EK37" i="4"/>
  <c r="DL30" i="4"/>
  <c r="EO30" i="4"/>
  <c r="BK30" i="4"/>
  <c r="EJ27" i="4"/>
  <c r="BA27" i="4"/>
  <c r="AZ9" i="4"/>
  <c r="AZ12" i="4"/>
  <c r="EO48" i="4"/>
  <c r="BK48" i="4"/>
  <c r="EM53" i="4"/>
  <c r="BD53" i="4"/>
  <c r="EM19" i="4"/>
  <c r="BD19" i="4"/>
  <c r="DN40" i="4"/>
  <c r="DP40" i="4" s="1"/>
  <c r="CL36" i="4"/>
  <c r="CN36" i="4" s="1"/>
  <c r="Y117" i="2"/>
  <c r="EM35" i="4"/>
  <c r="BD35" i="4"/>
  <c r="CL49" i="4"/>
  <c r="CN49" i="4" s="1"/>
  <c r="Y130" i="2"/>
  <c r="DN36" i="4"/>
  <c r="DP36" i="4" s="1"/>
  <c r="DN57" i="4"/>
  <c r="DP57" i="4" s="1"/>
  <c r="BB38" i="4"/>
  <c r="EK38" i="4"/>
  <c r="BA11" i="4"/>
  <c r="EO60" i="4"/>
  <c r="BK60" i="4"/>
  <c r="CJ60" i="4" s="1"/>
  <c r="AJ141" i="2" s="1"/>
  <c r="BE31" i="4"/>
  <c r="EN31" i="4"/>
  <c r="DN21" i="4"/>
  <c r="DP21" i="4" s="1"/>
  <c r="EM32" i="4"/>
  <c r="BD32" i="4"/>
  <c r="EN47" i="4"/>
  <c r="BE47" i="4"/>
  <c r="EO54" i="4"/>
  <c r="BK54" i="4"/>
  <c r="EM33" i="4"/>
  <c r="BD33" i="4"/>
  <c r="DN49" i="4"/>
  <c r="DP49" i="4" s="1"/>
  <c r="BB28" i="4"/>
  <c r="EK28" i="4"/>
  <c r="EK10" i="4" s="1"/>
  <c r="BA10" i="4"/>
  <c r="CL57" i="4"/>
  <c r="CN57" i="4" s="1"/>
  <c r="Y138" i="2"/>
  <c r="EO34" i="4"/>
  <c r="BK34" i="4"/>
  <c r="DL34" i="4" s="1"/>
  <c r="CL21" i="4"/>
  <c r="CN21" i="4" s="1"/>
  <c r="Y102" i="2"/>
  <c r="EI9" i="4"/>
  <c r="EI12" i="4"/>
  <c r="BB42" i="4"/>
  <c r="EK42" i="4"/>
  <c r="DA55" i="4"/>
  <c r="BY55" i="4"/>
  <c r="DB55" i="4"/>
  <c r="BZ55" i="4"/>
  <c r="Z136" i="2" s="1"/>
  <c r="DC55" i="4"/>
  <c r="CA55" i="4"/>
  <c r="AA136" i="2" s="1"/>
  <c r="DD55" i="4"/>
  <c r="CB55" i="4"/>
  <c r="AB136" i="2" s="1"/>
  <c r="CC55" i="4"/>
  <c r="AC136" i="2" s="1"/>
  <c r="DE55" i="4"/>
  <c r="CD55" i="4"/>
  <c r="AD136" i="2" s="1"/>
  <c r="DF55" i="4"/>
  <c r="DG55" i="4"/>
  <c r="CE55" i="4"/>
  <c r="AE136" i="2" s="1"/>
  <c r="CF55" i="4"/>
  <c r="AF136" i="2" s="1"/>
  <c r="DH55" i="4"/>
  <c r="DI55" i="4"/>
  <c r="CG55" i="4"/>
  <c r="AG136" i="2" s="1"/>
  <c r="CH55" i="4"/>
  <c r="AH136" i="2" s="1"/>
  <c r="DJ55" i="4"/>
  <c r="DK55" i="4"/>
  <c r="CI55" i="4"/>
  <c r="AI136" i="2" s="1"/>
  <c r="CL40" i="4"/>
  <c r="CN40" i="4" s="1"/>
  <c r="Y121" i="2"/>
  <c r="EO20" i="4"/>
  <c r="BK20" i="4"/>
  <c r="CJ20" i="4" s="1"/>
  <c r="AJ101" i="2" s="1"/>
  <c r="EJ11" i="4"/>
  <c r="EK44" i="4"/>
  <c r="BB44" i="4"/>
  <c r="AY8" i="4"/>
  <c r="AM6" i="2"/>
  <c r="BB43" i="4"/>
  <c r="EK43" i="4"/>
  <c r="EM39" i="4"/>
  <c r="BD39" i="4"/>
  <c r="EM46" i="4"/>
  <c r="BD46" i="4"/>
  <c r="CJ55" i="4"/>
  <c r="AJ136" i="2" s="1"/>
  <c r="EJ10" i="4"/>
  <c r="EI8" i="4" l="1"/>
  <c r="DL60" i="4"/>
  <c r="BK24" i="4"/>
  <c r="DL24" i="4" s="1"/>
  <c r="EO24" i="4"/>
  <c r="AZ8" i="4"/>
  <c r="BK61" i="4"/>
  <c r="CJ61" i="4"/>
  <c r="AJ142" i="2" s="1"/>
  <c r="AJ44" i="2" s="1"/>
  <c r="EO61" i="4"/>
  <c r="EN39" i="4"/>
  <c r="BE39" i="4"/>
  <c r="CL55" i="4"/>
  <c r="CN55" i="4" s="1"/>
  <c r="Y136" i="2"/>
  <c r="EL28" i="4"/>
  <c r="BC28" i="4"/>
  <c r="BB10" i="4"/>
  <c r="EO31" i="4"/>
  <c r="BK31" i="4"/>
  <c r="CJ31" i="4" s="1"/>
  <c r="AJ112" i="2" s="1"/>
  <c r="EK11" i="4"/>
  <c r="EN53" i="4"/>
  <c r="BE53" i="4"/>
  <c r="DA48" i="4"/>
  <c r="BY48" i="4"/>
  <c r="DB48" i="4"/>
  <c r="BZ48" i="4"/>
  <c r="Z129" i="2" s="1"/>
  <c r="DC48" i="4"/>
  <c r="CA48" i="4"/>
  <c r="AA129" i="2" s="1"/>
  <c r="DD48" i="4"/>
  <c r="CB48" i="4"/>
  <c r="AB129" i="2" s="1"/>
  <c r="DE48" i="4"/>
  <c r="CC48" i="4"/>
  <c r="AC129" i="2" s="1"/>
  <c r="DF48" i="4"/>
  <c r="CD48" i="4"/>
  <c r="AD129" i="2" s="1"/>
  <c r="DG48" i="4"/>
  <c r="CE48" i="4"/>
  <c r="AE129" i="2" s="1"/>
  <c r="CF48" i="4"/>
  <c r="AF129" i="2" s="1"/>
  <c r="DH48" i="4"/>
  <c r="DI48" i="4"/>
  <c r="CG48" i="4"/>
  <c r="AG129" i="2" s="1"/>
  <c r="CH48" i="4"/>
  <c r="AH129" i="2" s="1"/>
  <c r="DJ48" i="4"/>
  <c r="DK48" i="4"/>
  <c r="CI48" i="4"/>
  <c r="AI129" i="2" s="1"/>
  <c r="EL43" i="4"/>
  <c r="BC43" i="4"/>
  <c r="BY20" i="4"/>
  <c r="DA20" i="4"/>
  <c r="DB20" i="4"/>
  <c r="BZ20" i="4"/>
  <c r="Z101" i="2" s="1"/>
  <c r="DC20" i="4"/>
  <c r="CA20" i="4"/>
  <c r="AA101" i="2" s="1"/>
  <c r="CB20" i="4"/>
  <c r="AB101" i="2" s="1"/>
  <c r="DD20" i="4"/>
  <c r="DE20" i="4"/>
  <c r="CC20" i="4"/>
  <c r="AC101" i="2" s="1"/>
  <c r="DF20" i="4"/>
  <c r="CD20" i="4"/>
  <c r="AD101" i="2" s="1"/>
  <c r="DG20" i="4"/>
  <c r="CE20" i="4"/>
  <c r="AE101" i="2" s="1"/>
  <c r="DH20" i="4"/>
  <c r="CF20" i="4"/>
  <c r="AF101" i="2" s="1"/>
  <c r="DI20" i="4"/>
  <c r="CG20" i="4"/>
  <c r="AG101" i="2" s="1"/>
  <c r="DJ20" i="4"/>
  <c r="CH20" i="4"/>
  <c r="AH101" i="2" s="1"/>
  <c r="DK20" i="4"/>
  <c r="CI20" i="4"/>
  <c r="AI101" i="2" s="1"/>
  <c r="DL20" i="4"/>
  <c r="DN55" i="4"/>
  <c r="DP55" i="4" s="1"/>
  <c r="BE33" i="4"/>
  <c r="EN33" i="4"/>
  <c r="DA54" i="4"/>
  <c r="BY54" i="4"/>
  <c r="DB54" i="4"/>
  <c r="BZ54" i="4"/>
  <c r="Z135" i="2" s="1"/>
  <c r="DC54" i="4"/>
  <c r="CA54" i="4"/>
  <c r="AA135" i="2" s="1"/>
  <c r="DD54" i="4"/>
  <c r="CB54" i="4"/>
  <c r="AB135" i="2" s="1"/>
  <c r="DE54" i="4"/>
  <c r="CC54" i="4"/>
  <c r="AC135" i="2" s="1"/>
  <c r="DF54" i="4"/>
  <c r="CD54" i="4"/>
  <c r="AD135" i="2" s="1"/>
  <c r="DG54" i="4"/>
  <c r="CE54" i="4"/>
  <c r="AE135" i="2" s="1"/>
  <c r="DH54" i="4"/>
  <c r="CF54" i="4"/>
  <c r="AF135" i="2" s="1"/>
  <c r="DI54" i="4"/>
  <c r="CG54" i="4"/>
  <c r="AG135" i="2" s="1"/>
  <c r="DJ54" i="4"/>
  <c r="CH54" i="4"/>
  <c r="AH135" i="2" s="1"/>
  <c r="CI54" i="4"/>
  <c r="AI135" i="2" s="1"/>
  <c r="DK54" i="4"/>
  <c r="EO47" i="4"/>
  <c r="BK47" i="4"/>
  <c r="CJ47" i="4" s="1"/>
  <c r="AJ128" i="2" s="1"/>
  <c r="EL38" i="4"/>
  <c r="BC38" i="4"/>
  <c r="BB11" i="4"/>
  <c r="EN46" i="4"/>
  <c r="BE46" i="4"/>
  <c r="EL44" i="4"/>
  <c r="BC44" i="4"/>
  <c r="DA34" i="4"/>
  <c r="BY34" i="4"/>
  <c r="DB34" i="4"/>
  <c r="BZ34" i="4"/>
  <c r="Z115" i="2" s="1"/>
  <c r="DC34" i="4"/>
  <c r="CA34" i="4"/>
  <c r="AA115" i="2" s="1"/>
  <c r="CB34" i="4"/>
  <c r="AB115" i="2" s="1"/>
  <c r="DD34" i="4"/>
  <c r="CC34" i="4"/>
  <c r="AC115" i="2" s="1"/>
  <c r="DE34" i="4"/>
  <c r="DF34" i="4"/>
  <c r="CD34" i="4"/>
  <c r="AD115" i="2" s="1"/>
  <c r="DG34" i="4"/>
  <c r="CE34" i="4"/>
  <c r="AE115" i="2" s="1"/>
  <c r="DH34" i="4"/>
  <c r="CF34" i="4"/>
  <c r="AF115" i="2" s="1"/>
  <c r="CG34" i="4"/>
  <c r="AG115" i="2" s="1"/>
  <c r="DI34" i="4"/>
  <c r="DJ34" i="4"/>
  <c r="CH34" i="4"/>
  <c r="AH115" i="2" s="1"/>
  <c r="DK34" i="4"/>
  <c r="CI34" i="4"/>
  <c r="AI115" i="2" s="1"/>
  <c r="CJ54" i="4"/>
  <c r="AJ135" i="2" s="1"/>
  <c r="BE32" i="4"/>
  <c r="EN32" i="4"/>
  <c r="EN35" i="4"/>
  <c r="BE35" i="4"/>
  <c r="CJ48" i="4"/>
  <c r="AJ129" i="2" s="1"/>
  <c r="EK27" i="4"/>
  <c r="BB27" i="4"/>
  <c r="BA9" i="4"/>
  <c r="BA12" i="4"/>
  <c r="BY30" i="4"/>
  <c r="DA30" i="4"/>
  <c r="DB30" i="4"/>
  <c r="BZ30" i="4"/>
  <c r="Z111" i="2" s="1"/>
  <c r="CA30" i="4"/>
  <c r="AA111" i="2" s="1"/>
  <c r="DC30" i="4"/>
  <c r="DD30" i="4"/>
  <c r="CB30" i="4"/>
  <c r="AB111" i="2" s="1"/>
  <c r="DE30" i="4"/>
  <c r="CC30" i="4"/>
  <c r="AC111" i="2" s="1"/>
  <c r="DF30" i="4"/>
  <c r="CD30" i="4"/>
  <c r="AD111" i="2" s="1"/>
  <c r="DG30" i="4"/>
  <c r="CE30" i="4"/>
  <c r="AE111" i="2" s="1"/>
  <c r="DH30" i="4"/>
  <c r="CF30" i="4"/>
  <c r="AF111" i="2" s="1"/>
  <c r="DI30" i="4"/>
  <c r="CG30" i="4"/>
  <c r="AG111" i="2" s="1"/>
  <c r="CH30" i="4"/>
  <c r="AH111" i="2" s="1"/>
  <c r="DJ30" i="4"/>
  <c r="DK30" i="4"/>
  <c r="CI30" i="4"/>
  <c r="AI111" i="2" s="1"/>
  <c r="EL42" i="4"/>
  <c r="BC42" i="4"/>
  <c r="CJ34" i="4"/>
  <c r="AJ115" i="2" s="1"/>
  <c r="DL54" i="4"/>
  <c r="DA60" i="4"/>
  <c r="BY60" i="4"/>
  <c r="BZ60" i="4"/>
  <c r="Z141" i="2" s="1"/>
  <c r="DB60" i="4"/>
  <c r="DC60" i="4"/>
  <c r="CA60" i="4"/>
  <c r="AA141" i="2" s="1"/>
  <c r="CB60" i="4"/>
  <c r="AB141" i="2" s="1"/>
  <c r="DD60" i="4"/>
  <c r="DE60" i="4"/>
  <c r="CC60" i="4"/>
  <c r="AC141" i="2" s="1"/>
  <c r="DF60" i="4"/>
  <c r="CD60" i="4"/>
  <c r="AD141" i="2" s="1"/>
  <c r="CE60" i="4"/>
  <c r="AE141" i="2" s="1"/>
  <c r="DG60" i="4"/>
  <c r="CF60" i="4"/>
  <c r="AF141" i="2" s="1"/>
  <c r="DH60" i="4"/>
  <c r="CG60" i="4"/>
  <c r="AG141" i="2" s="1"/>
  <c r="DI60" i="4"/>
  <c r="DJ60" i="4"/>
  <c r="CH60" i="4"/>
  <c r="AH141" i="2" s="1"/>
  <c r="DK60" i="4"/>
  <c r="CI60" i="4"/>
  <c r="AI141" i="2" s="1"/>
  <c r="EN19" i="4"/>
  <c r="BE19" i="4"/>
  <c r="DL48" i="4"/>
  <c r="EJ9" i="4"/>
  <c r="EJ12" i="4"/>
  <c r="CJ30" i="4"/>
  <c r="AJ111" i="2" s="1"/>
  <c r="EL37" i="4"/>
  <c r="BC37" i="4"/>
  <c r="DL47" i="4" l="1"/>
  <c r="BY61" i="4"/>
  <c r="CA61" i="4"/>
  <c r="AA142" i="2" s="1"/>
  <c r="AA44" i="2" s="1"/>
  <c r="CC61" i="4"/>
  <c r="AC142" i="2" s="1"/>
  <c r="AC44" i="2" s="1"/>
  <c r="CE61" i="4"/>
  <c r="AE142" i="2" s="1"/>
  <c r="DI61" i="4"/>
  <c r="CI61" i="4"/>
  <c r="AI142" i="2" s="1"/>
  <c r="DB61" i="4"/>
  <c r="DD61" i="4"/>
  <c r="DF61" i="4"/>
  <c r="CF61" i="4"/>
  <c r="AF142" i="2" s="1"/>
  <c r="AF44" i="2" s="1"/>
  <c r="CH61" i="4"/>
  <c r="AH142" i="2" s="1"/>
  <c r="AH44" i="2" s="1"/>
  <c r="DL61" i="4"/>
  <c r="DK61" i="4"/>
  <c r="BZ61" i="4"/>
  <c r="Z142" i="2" s="1"/>
  <c r="Z44" i="2" s="1"/>
  <c r="CB61" i="4"/>
  <c r="AB142" i="2" s="1"/>
  <c r="AB44" i="2" s="1"/>
  <c r="CD61" i="4"/>
  <c r="AD142" i="2" s="1"/>
  <c r="AD44" i="2" s="1"/>
  <c r="DH61" i="4"/>
  <c r="DJ61" i="4"/>
  <c r="DA61" i="4"/>
  <c r="DC61" i="4"/>
  <c r="DE61" i="4"/>
  <c r="DG61" i="4"/>
  <c r="CG61" i="4"/>
  <c r="AG142" i="2" s="1"/>
  <c r="AG44" i="2" s="1"/>
  <c r="CJ24" i="4"/>
  <c r="AJ105" i="2" s="1"/>
  <c r="DA24" i="4"/>
  <c r="DC24" i="4"/>
  <c r="DE24" i="4"/>
  <c r="CE24" i="4"/>
  <c r="AE105" i="2" s="1"/>
  <c r="DI24" i="4"/>
  <c r="DK24" i="4"/>
  <c r="DF24" i="4"/>
  <c r="BY24" i="4"/>
  <c r="CA24" i="4"/>
  <c r="AA105" i="2" s="1"/>
  <c r="CC24" i="4"/>
  <c r="AC105" i="2" s="1"/>
  <c r="DG24" i="4"/>
  <c r="CG24" i="4"/>
  <c r="AG105" i="2" s="1"/>
  <c r="CI24" i="4"/>
  <c r="AI105" i="2" s="1"/>
  <c r="BZ24" i="4"/>
  <c r="Z105" i="2" s="1"/>
  <c r="CB24" i="4"/>
  <c r="AB105" i="2" s="1"/>
  <c r="CF24" i="4"/>
  <c r="AF105" i="2" s="1"/>
  <c r="CH24" i="4"/>
  <c r="AH105" i="2" s="1"/>
  <c r="DB24" i="4"/>
  <c r="DD24" i="4"/>
  <c r="CD24" i="4"/>
  <c r="AD105" i="2" s="1"/>
  <c r="DH24" i="4"/>
  <c r="DJ24" i="4"/>
  <c r="AI44" i="2"/>
  <c r="AE44" i="2"/>
  <c r="BA8" i="4"/>
  <c r="EO19" i="4"/>
  <c r="BK19" i="4"/>
  <c r="DN60" i="4"/>
  <c r="DP60" i="4" s="1"/>
  <c r="DN30" i="4"/>
  <c r="DP30" i="4" s="1"/>
  <c r="EO35" i="4"/>
  <c r="BK35" i="4"/>
  <c r="DL35" i="4" s="1"/>
  <c r="DN34" i="4"/>
  <c r="DP34" i="4" s="1"/>
  <c r="DA47" i="4"/>
  <c r="BY47" i="4"/>
  <c r="DB47" i="4"/>
  <c r="BZ47" i="4"/>
  <c r="Z128" i="2" s="1"/>
  <c r="CA47" i="4"/>
  <c r="AA128" i="2" s="1"/>
  <c r="DC47" i="4"/>
  <c r="DD47" i="4"/>
  <c r="CB47" i="4"/>
  <c r="AB128" i="2" s="1"/>
  <c r="DE47" i="4"/>
  <c r="CC47" i="4"/>
  <c r="AC128" i="2" s="1"/>
  <c r="DF47" i="4"/>
  <c r="CD47" i="4"/>
  <c r="AD128" i="2" s="1"/>
  <c r="DG47" i="4"/>
  <c r="CE47" i="4"/>
  <c r="AE128" i="2" s="1"/>
  <c r="DH47" i="4"/>
  <c r="CF47" i="4"/>
  <c r="AF128" i="2" s="1"/>
  <c r="CG47" i="4"/>
  <c r="AG128" i="2" s="1"/>
  <c r="DI47" i="4"/>
  <c r="DJ47" i="4"/>
  <c r="CH47" i="4"/>
  <c r="AH128" i="2" s="1"/>
  <c r="DK47" i="4"/>
  <c r="CI47" i="4"/>
  <c r="AI128" i="2" s="1"/>
  <c r="CL54" i="4"/>
  <c r="CN54" i="4" s="1"/>
  <c r="Y135" i="2"/>
  <c r="DN20" i="4"/>
  <c r="DP20" i="4" s="1"/>
  <c r="BD43" i="4"/>
  <c r="EM43" i="4"/>
  <c r="DA31" i="4"/>
  <c r="BY31" i="4"/>
  <c r="BZ31" i="4"/>
  <c r="Z112" i="2" s="1"/>
  <c r="DB31" i="4"/>
  <c r="DC31" i="4"/>
  <c r="CA31" i="4"/>
  <c r="AA112" i="2" s="1"/>
  <c r="DD31" i="4"/>
  <c r="CB31" i="4"/>
  <c r="AB112" i="2" s="1"/>
  <c r="DE31" i="4"/>
  <c r="CC31" i="4"/>
  <c r="AC112" i="2" s="1"/>
  <c r="DF31" i="4"/>
  <c r="CD31" i="4"/>
  <c r="AD112" i="2" s="1"/>
  <c r="DG31" i="4"/>
  <c r="CE31" i="4"/>
  <c r="AE112" i="2" s="1"/>
  <c r="CF31" i="4"/>
  <c r="AF112" i="2" s="1"/>
  <c r="DH31" i="4"/>
  <c r="DI31" i="4"/>
  <c r="CG31" i="4"/>
  <c r="AG112" i="2" s="1"/>
  <c r="CH31" i="4"/>
  <c r="AH112" i="2" s="1"/>
  <c r="DJ31" i="4"/>
  <c r="DK31" i="4"/>
  <c r="CI31" i="4"/>
  <c r="AI112" i="2" s="1"/>
  <c r="EJ8" i="4"/>
  <c r="CL30" i="4"/>
  <c r="CN30" i="4" s="1"/>
  <c r="Y111" i="2"/>
  <c r="EL27" i="4"/>
  <c r="BC27" i="4"/>
  <c r="BB9" i="4"/>
  <c r="BB12" i="4"/>
  <c r="DN54" i="4"/>
  <c r="DP54" i="4" s="1"/>
  <c r="CL20" i="4"/>
  <c r="CN20" i="4" s="1"/>
  <c r="Y101" i="2"/>
  <c r="EL10" i="4"/>
  <c r="EM37" i="4"/>
  <c r="BD37" i="4"/>
  <c r="BD42" i="4"/>
  <c r="EM42" i="4"/>
  <c r="EM44" i="4"/>
  <c r="BD44" i="4"/>
  <c r="EO46" i="4"/>
  <c r="BK46" i="4"/>
  <c r="DL46" i="4" s="1"/>
  <c r="EM38" i="4"/>
  <c r="BD38" i="4"/>
  <c r="BC11" i="4"/>
  <c r="CL48" i="4"/>
  <c r="CN48" i="4" s="1"/>
  <c r="Y129" i="2"/>
  <c r="EO53" i="4"/>
  <c r="BK53" i="4"/>
  <c r="DL31" i="4"/>
  <c r="BD28" i="4"/>
  <c r="EM28" i="4"/>
  <c r="BC10" i="4"/>
  <c r="DL39" i="4"/>
  <c r="EO39" i="4"/>
  <c r="BK39" i="4"/>
  <c r="CJ39" i="4" s="1"/>
  <c r="AJ120" i="2" s="1"/>
  <c r="CL60" i="4"/>
  <c r="CN60" i="4" s="1"/>
  <c r="Y141" i="2"/>
  <c r="EK12" i="4"/>
  <c r="EK9" i="4"/>
  <c r="EO32" i="4"/>
  <c r="BK32" i="4"/>
  <c r="CJ32" i="4" s="1"/>
  <c r="AJ113" i="2" s="1"/>
  <c r="CL34" i="4"/>
  <c r="CN34" i="4" s="1"/>
  <c r="Y115" i="2"/>
  <c r="EL11" i="4"/>
  <c r="EO33" i="4"/>
  <c r="BK33" i="4"/>
  <c r="DL33" i="4" s="1"/>
  <c r="DN48" i="4"/>
  <c r="DP48" i="4" s="1"/>
  <c r="DN61" i="4" l="1"/>
  <c r="DP61" i="4" s="1"/>
  <c r="CJ33" i="4"/>
  <c r="AJ114" i="2" s="1"/>
  <c r="EM10" i="4"/>
  <c r="CJ46" i="4"/>
  <c r="AJ127" i="2" s="1"/>
  <c r="EM11" i="4"/>
  <c r="DN24" i="4"/>
  <c r="DP24" i="4" s="1"/>
  <c r="Y142" i="2"/>
  <c r="Y44" i="2" s="1"/>
  <c r="AK44" i="2" s="1"/>
  <c r="AM44" i="2" s="1"/>
  <c r="CL61" i="4"/>
  <c r="CN61" i="4" s="1"/>
  <c r="Y105" i="2"/>
  <c r="CL24" i="4"/>
  <c r="CN24" i="4" s="1"/>
  <c r="DA53" i="4"/>
  <c r="BY53" i="4"/>
  <c r="DB53" i="4"/>
  <c r="BZ53" i="4"/>
  <c r="Z134" i="2" s="1"/>
  <c r="DC53" i="4"/>
  <c r="CA53" i="4"/>
  <c r="AA134" i="2" s="1"/>
  <c r="DD53" i="4"/>
  <c r="CB53" i="4"/>
  <c r="AB134" i="2" s="1"/>
  <c r="DE53" i="4"/>
  <c r="CC53" i="4"/>
  <c r="AC134" i="2" s="1"/>
  <c r="DF53" i="4"/>
  <c r="CD53" i="4"/>
  <c r="AD134" i="2" s="1"/>
  <c r="DG53" i="4"/>
  <c r="CE53" i="4"/>
  <c r="AE134" i="2" s="1"/>
  <c r="DH53" i="4"/>
  <c r="CF53" i="4"/>
  <c r="AF134" i="2" s="1"/>
  <c r="CG53" i="4"/>
  <c r="AG134" i="2" s="1"/>
  <c r="DI53" i="4"/>
  <c r="DJ53" i="4"/>
  <c r="CH53" i="4"/>
  <c r="AH134" i="2" s="1"/>
  <c r="DK53" i="4"/>
  <c r="CI53" i="4"/>
  <c r="AI134" i="2" s="1"/>
  <c r="EN37" i="4"/>
  <c r="BE37" i="4"/>
  <c r="EL9" i="4"/>
  <c r="EL12" i="4"/>
  <c r="CL47" i="4"/>
  <c r="CN47" i="4" s="1"/>
  <c r="Y128" i="2"/>
  <c r="BY19" i="4"/>
  <c r="DA19" i="4"/>
  <c r="DB19" i="4"/>
  <c r="BZ19" i="4"/>
  <c r="DC19" i="4"/>
  <c r="CA19" i="4"/>
  <c r="DD19" i="4"/>
  <c r="CB19" i="4"/>
  <c r="CC19" i="4"/>
  <c r="DE19" i="4"/>
  <c r="DF19" i="4"/>
  <c r="CD19" i="4"/>
  <c r="CE19" i="4"/>
  <c r="DG19" i="4"/>
  <c r="DH19" i="4"/>
  <c r="CF19" i="4"/>
  <c r="CG19" i="4"/>
  <c r="DI19" i="4"/>
  <c r="DJ19" i="4"/>
  <c r="CH19" i="4"/>
  <c r="DK19" i="4"/>
  <c r="CI19" i="4"/>
  <c r="BY33" i="4"/>
  <c r="DA33" i="4"/>
  <c r="BZ33" i="4"/>
  <c r="Z114" i="2" s="1"/>
  <c r="DB33" i="4"/>
  <c r="DC33" i="4"/>
  <c r="CA33" i="4"/>
  <c r="AA114" i="2" s="1"/>
  <c r="CB33" i="4"/>
  <c r="AB114" i="2" s="1"/>
  <c r="DD33" i="4"/>
  <c r="CC33" i="4"/>
  <c r="AC114" i="2" s="1"/>
  <c r="DE33" i="4"/>
  <c r="DF33" i="4"/>
  <c r="CD33" i="4"/>
  <c r="AD114" i="2" s="1"/>
  <c r="DG33" i="4"/>
  <c r="CE33" i="4"/>
  <c r="AE114" i="2" s="1"/>
  <c r="CF33" i="4"/>
  <c r="AF114" i="2" s="1"/>
  <c r="DH33" i="4"/>
  <c r="CG33" i="4"/>
  <c r="AG114" i="2" s="1"/>
  <c r="DI33" i="4"/>
  <c r="DJ33" i="4"/>
  <c r="CH33" i="4"/>
  <c r="AH114" i="2" s="1"/>
  <c r="DK33" i="4"/>
  <c r="CI33" i="4"/>
  <c r="AI114" i="2" s="1"/>
  <c r="EK8" i="4"/>
  <c r="BY39" i="4"/>
  <c r="DA39" i="4"/>
  <c r="BZ39" i="4"/>
  <c r="Z120" i="2" s="1"/>
  <c r="DB39" i="4"/>
  <c r="CA39" i="4"/>
  <c r="AA120" i="2" s="1"/>
  <c r="DC39" i="4"/>
  <c r="DD39" i="4"/>
  <c r="CB39" i="4"/>
  <c r="AB120" i="2" s="1"/>
  <c r="DE39" i="4"/>
  <c r="CC39" i="4"/>
  <c r="AC120" i="2" s="1"/>
  <c r="DF39" i="4"/>
  <c r="CD39" i="4"/>
  <c r="AD120" i="2" s="1"/>
  <c r="DG39" i="4"/>
  <c r="CE39" i="4"/>
  <c r="AE120" i="2" s="1"/>
  <c r="DH39" i="4"/>
  <c r="CF39" i="4"/>
  <c r="AF120" i="2" s="1"/>
  <c r="DI39" i="4"/>
  <c r="CG39" i="4"/>
  <c r="AG120" i="2" s="1"/>
  <c r="DJ39" i="4"/>
  <c r="CH39" i="4"/>
  <c r="AH120" i="2" s="1"/>
  <c r="DK39" i="4"/>
  <c r="CI39" i="4"/>
  <c r="AI120" i="2" s="1"/>
  <c r="CJ53" i="4"/>
  <c r="AJ134" i="2" s="1"/>
  <c r="BB8" i="4"/>
  <c r="DN47" i="4"/>
  <c r="DP47" i="4" s="1"/>
  <c r="CJ35" i="4"/>
  <c r="AJ116" i="2" s="1"/>
  <c r="AJ27" i="2" s="1"/>
  <c r="CJ19" i="4"/>
  <c r="EN28" i="4"/>
  <c r="EN10" i="4" s="1"/>
  <c r="BE28" i="4"/>
  <c r="BD10" i="4"/>
  <c r="DA32" i="4"/>
  <c r="BY32" i="4"/>
  <c r="BZ32" i="4"/>
  <c r="Z113" i="2" s="1"/>
  <c r="DB32" i="4"/>
  <c r="DC32" i="4"/>
  <c r="CA32" i="4"/>
  <c r="AA113" i="2" s="1"/>
  <c r="CB32" i="4"/>
  <c r="AB113" i="2" s="1"/>
  <c r="DD32" i="4"/>
  <c r="DE32" i="4"/>
  <c r="CC32" i="4"/>
  <c r="AC113" i="2" s="1"/>
  <c r="CD32" i="4"/>
  <c r="AD113" i="2" s="1"/>
  <c r="DF32" i="4"/>
  <c r="DG32" i="4"/>
  <c r="CE32" i="4"/>
  <c r="AE113" i="2" s="1"/>
  <c r="CF32" i="4"/>
  <c r="AF113" i="2" s="1"/>
  <c r="DH32" i="4"/>
  <c r="DI32" i="4"/>
  <c r="CG32" i="4"/>
  <c r="AG113" i="2" s="1"/>
  <c r="DJ32" i="4"/>
  <c r="CH32" i="4"/>
  <c r="AH113" i="2" s="1"/>
  <c r="DK32" i="4"/>
  <c r="CI32" i="4"/>
  <c r="AI113" i="2" s="1"/>
  <c r="DN31" i="4"/>
  <c r="DP31" i="4" s="1"/>
  <c r="DL32" i="4"/>
  <c r="DL53" i="4"/>
  <c r="EN38" i="4"/>
  <c r="BE38" i="4"/>
  <c r="BD11" i="4"/>
  <c r="DA46" i="4"/>
  <c r="BY46" i="4"/>
  <c r="DB46" i="4"/>
  <c r="BZ46" i="4"/>
  <c r="Z127" i="2" s="1"/>
  <c r="DC46" i="4"/>
  <c r="CA46" i="4"/>
  <c r="AA127" i="2" s="1"/>
  <c r="DD46" i="4"/>
  <c r="CB46" i="4"/>
  <c r="AB127" i="2" s="1"/>
  <c r="DE46" i="4"/>
  <c r="CC46" i="4"/>
  <c r="AC127" i="2" s="1"/>
  <c r="DF46" i="4"/>
  <c r="CD46" i="4"/>
  <c r="AD127" i="2" s="1"/>
  <c r="DG46" i="4"/>
  <c r="CE46" i="4"/>
  <c r="AE127" i="2" s="1"/>
  <c r="DH46" i="4"/>
  <c r="CF46" i="4"/>
  <c r="AF127" i="2" s="1"/>
  <c r="CG46" i="4"/>
  <c r="AG127" i="2" s="1"/>
  <c r="DI46" i="4"/>
  <c r="DJ46" i="4"/>
  <c r="CH46" i="4"/>
  <c r="AH127" i="2" s="1"/>
  <c r="DK46" i="4"/>
  <c r="CI46" i="4"/>
  <c r="AI127" i="2" s="1"/>
  <c r="EN44" i="4"/>
  <c r="BE44" i="4"/>
  <c r="EN43" i="4"/>
  <c r="BE43" i="4"/>
  <c r="DL19" i="4"/>
  <c r="EN42" i="4"/>
  <c r="BE42" i="4"/>
  <c r="EM27" i="4"/>
  <c r="BD27" i="4"/>
  <c r="BC12" i="4"/>
  <c r="BC9" i="4"/>
  <c r="CL31" i="4"/>
  <c r="CN31" i="4" s="1"/>
  <c r="Y112" i="2"/>
  <c r="BY35" i="4"/>
  <c r="DA35" i="4"/>
  <c r="DB35" i="4"/>
  <c r="BZ35" i="4"/>
  <c r="Z116" i="2" s="1"/>
  <c r="DC35" i="4"/>
  <c r="CA35" i="4"/>
  <c r="AA116" i="2" s="1"/>
  <c r="DD35" i="4"/>
  <c r="CB35" i="4"/>
  <c r="AB116" i="2" s="1"/>
  <c r="CC35" i="4"/>
  <c r="AC116" i="2" s="1"/>
  <c r="DE35" i="4"/>
  <c r="DF35" i="4"/>
  <c r="CD35" i="4"/>
  <c r="AD116" i="2" s="1"/>
  <c r="DG35" i="4"/>
  <c r="CE35" i="4"/>
  <c r="AE116" i="2" s="1"/>
  <c r="DH35" i="4"/>
  <c r="CF35" i="4"/>
  <c r="AF116" i="2" s="1"/>
  <c r="DI35" i="4"/>
  <c r="CG35" i="4"/>
  <c r="AG116" i="2" s="1"/>
  <c r="DJ35" i="4"/>
  <c r="CH35" i="4"/>
  <c r="AH116" i="2" s="1"/>
  <c r="DK35" i="4"/>
  <c r="CI35" i="4"/>
  <c r="AI116" i="2" s="1"/>
  <c r="AE27" i="2" l="1"/>
  <c r="AC27" i="2"/>
  <c r="AA27" i="2"/>
  <c r="AF27" i="2"/>
  <c r="AD27" i="2"/>
  <c r="AG27" i="2"/>
  <c r="CL35" i="4"/>
  <c r="CN35" i="4" s="1"/>
  <c r="Y116" i="2"/>
  <c r="AB27" i="2"/>
  <c r="Z27" i="2"/>
  <c r="AJ100" i="2"/>
  <c r="AJ8" i="2" s="1"/>
  <c r="DN33" i="4"/>
  <c r="DP33" i="4" s="1"/>
  <c r="DN53" i="4"/>
  <c r="DP53" i="4" s="1"/>
  <c r="EN27" i="4"/>
  <c r="BE27" i="4"/>
  <c r="BD9" i="4"/>
  <c r="BD12" i="4"/>
  <c r="EO42" i="4"/>
  <c r="BK42" i="4"/>
  <c r="DL42" i="4" s="1"/>
  <c r="DN46" i="4"/>
  <c r="DP46" i="4" s="1"/>
  <c r="EO38" i="4"/>
  <c r="BK38" i="4"/>
  <c r="BE11" i="4"/>
  <c r="BC8" i="4"/>
  <c r="EO44" i="4"/>
  <c r="BK44" i="4"/>
  <c r="DL44" i="4" s="1"/>
  <c r="EN11" i="4"/>
  <c r="AI27" i="2"/>
  <c r="CL32" i="4"/>
  <c r="CN32" i="4" s="1"/>
  <c r="Y113" i="2"/>
  <c r="DN39" i="4"/>
  <c r="DP39" i="4" s="1"/>
  <c r="CL33" i="4"/>
  <c r="CN33" i="4" s="1"/>
  <c r="Y114" i="2"/>
  <c r="AI100" i="2"/>
  <c r="AI8" i="2" s="1"/>
  <c r="AA100" i="2"/>
  <c r="AA8" i="2" s="1"/>
  <c r="DN19" i="4"/>
  <c r="EL8" i="4"/>
  <c r="EO37" i="4"/>
  <c r="BK37" i="4"/>
  <c r="DL37" i="4" s="1"/>
  <c r="EM9" i="4"/>
  <c r="EM12" i="4"/>
  <c r="EO43" i="4"/>
  <c r="BK43" i="4"/>
  <c r="CJ43" i="4" s="1"/>
  <c r="AJ124" i="2" s="1"/>
  <c r="DN32" i="4"/>
  <c r="DP32" i="4" s="1"/>
  <c r="EO28" i="4"/>
  <c r="BE10" i="4"/>
  <c r="BK28" i="4"/>
  <c r="CL39" i="4"/>
  <c r="CN39" i="4" s="1"/>
  <c r="Y120" i="2"/>
  <c r="AG100" i="2"/>
  <c r="AG8" i="2" s="1"/>
  <c r="AE100" i="2"/>
  <c r="AE8" i="2" s="1"/>
  <c r="AC100" i="2"/>
  <c r="AC8" i="2" s="1"/>
  <c r="CL19" i="4"/>
  <c r="Y100" i="2"/>
  <c r="Y8" i="2" s="1"/>
  <c r="DN35" i="4"/>
  <c r="DP35" i="4" s="1"/>
  <c r="CL46" i="4"/>
  <c r="CN46" i="4" s="1"/>
  <c r="Y127" i="2"/>
  <c r="AH27" i="2"/>
  <c r="AH100" i="2"/>
  <c r="AH8" i="2" s="1"/>
  <c r="AF100" i="2"/>
  <c r="AF8" i="2" s="1"/>
  <c r="AD100" i="2"/>
  <c r="AD8" i="2" s="1"/>
  <c r="AB100" i="2"/>
  <c r="AB8" i="2" s="1"/>
  <c r="Z100" i="2"/>
  <c r="Z8" i="2" s="1"/>
  <c r="CL53" i="4"/>
  <c r="CN53" i="4" s="1"/>
  <c r="Y134" i="2"/>
  <c r="EO10" i="4" l="1"/>
  <c r="CJ44" i="4"/>
  <c r="AJ125" i="2" s="1"/>
  <c r="DL43" i="4"/>
  <c r="BD8" i="4"/>
  <c r="AK8" i="2"/>
  <c r="DA28" i="4"/>
  <c r="BY28" i="4"/>
  <c r="BZ28" i="4"/>
  <c r="Z109" i="2" s="1"/>
  <c r="Z26" i="2" s="1"/>
  <c r="DB28" i="4"/>
  <c r="DC28" i="4"/>
  <c r="CA28" i="4"/>
  <c r="AA109" i="2" s="1"/>
  <c r="AA26" i="2" s="1"/>
  <c r="DD28" i="4"/>
  <c r="CB28" i="4"/>
  <c r="AB109" i="2" s="1"/>
  <c r="AB26" i="2" s="1"/>
  <c r="DE28" i="4"/>
  <c r="CC28" i="4"/>
  <c r="AC109" i="2" s="1"/>
  <c r="AC26" i="2" s="1"/>
  <c r="DF28" i="4"/>
  <c r="CD28" i="4"/>
  <c r="AD109" i="2" s="1"/>
  <c r="AD26" i="2" s="1"/>
  <c r="CE28" i="4"/>
  <c r="AE109" i="2" s="1"/>
  <c r="AE26" i="2" s="1"/>
  <c r="DG28" i="4"/>
  <c r="DH28" i="4"/>
  <c r="CF28" i="4"/>
  <c r="AF109" i="2" s="1"/>
  <c r="AF26" i="2" s="1"/>
  <c r="CG28" i="4"/>
  <c r="AG109" i="2" s="1"/>
  <c r="AG26" i="2" s="1"/>
  <c r="DI28" i="4"/>
  <c r="CH28" i="4"/>
  <c r="AH109" i="2" s="1"/>
  <c r="AH26" i="2" s="1"/>
  <c r="DJ28" i="4"/>
  <c r="DK28" i="4"/>
  <c r="CI28" i="4"/>
  <c r="AI109" i="2" s="1"/>
  <c r="AI26" i="2" s="1"/>
  <c r="DL28" i="4"/>
  <c r="BY38" i="4"/>
  <c r="DA38" i="4"/>
  <c r="BZ38" i="4"/>
  <c r="Z119" i="2" s="1"/>
  <c r="DB38" i="4"/>
  <c r="CA38" i="4"/>
  <c r="AA119" i="2" s="1"/>
  <c r="DC38" i="4"/>
  <c r="CB38" i="4"/>
  <c r="AB119" i="2" s="1"/>
  <c r="DD38" i="4"/>
  <c r="CC38" i="4"/>
  <c r="AC119" i="2" s="1"/>
  <c r="DE38" i="4"/>
  <c r="DF38" i="4"/>
  <c r="CD38" i="4"/>
  <c r="AD119" i="2" s="1"/>
  <c r="DG38" i="4"/>
  <c r="CE38" i="4"/>
  <c r="AE119" i="2" s="1"/>
  <c r="DH38" i="4"/>
  <c r="CF38" i="4"/>
  <c r="AF119" i="2" s="1"/>
  <c r="CG38" i="4"/>
  <c r="AG119" i="2" s="1"/>
  <c r="DI38" i="4"/>
  <c r="CH38" i="4"/>
  <c r="AH119" i="2" s="1"/>
  <c r="DJ38" i="4"/>
  <c r="CI38" i="4"/>
  <c r="AI119" i="2" s="1"/>
  <c r="DK38" i="4"/>
  <c r="EN9" i="4"/>
  <c r="EN12" i="4"/>
  <c r="CN19" i="4"/>
  <c r="BY37" i="4"/>
  <c r="DA37" i="4"/>
  <c r="DB37" i="4"/>
  <c r="BZ37" i="4"/>
  <c r="Z118" i="2" s="1"/>
  <c r="DC37" i="4"/>
  <c r="CA37" i="4"/>
  <c r="AA118" i="2" s="1"/>
  <c r="CB37" i="4"/>
  <c r="AB118" i="2" s="1"/>
  <c r="DD37" i="4"/>
  <c r="DE37" i="4"/>
  <c r="CC37" i="4"/>
  <c r="AC118" i="2" s="1"/>
  <c r="DF37" i="4"/>
  <c r="CD37" i="4"/>
  <c r="AD118" i="2" s="1"/>
  <c r="DG37" i="4"/>
  <c r="CE37" i="4"/>
  <c r="AE118" i="2" s="1"/>
  <c r="DH37" i="4"/>
  <c r="CF37" i="4"/>
  <c r="AF118" i="2" s="1"/>
  <c r="CG37" i="4"/>
  <c r="AG118" i="2" s="1"/>
  <c r="DI37" i="4"/>
  <c r="DJ37" i="4"/>
  <c r="CH37" i="4"/>
  <c r="AH118" i="2" s="1"/>
  <c r="DK37" i="4"/>
  <c r="CI37" i="4"/>
  <c r="AI118" i="2" s="1"/>
  <c r="EO11" i="4"/>
  <c r="DA42" i="4"/>
  <c r="BY42" i="4"/>
  <c r="DB42" i="4"/>
  <c r="BZ42" i="4"/>
  <c r="Z123" i="2" s="1"/>
  <c r="CA42" i="4"/>
  <c r="AA123" i="2" s="1"/>
  <c r="DC42" i="4"/>
  <c r="DD42" i="4"/>
  <c r="CB42" i="4"/>
  <c r="AB123" i="2" s="1"/>
  <c r="CC42" i="4"/>
  <c r="AC123" i="2" s="1"/>
  <c r="DE42" i="4"/>
  <c r="DF42" i="4"/>
  <c r="CD42" i="4"/>
  <c r="AD123" i="2" s="1"/>
  <c r="CE42" i="4"/>
  <c r="AE123" i="2" s="1"/>
  <c r="DG42" i="4"/>
  <c r="DH42" i="4"/>
  <c r="CF42" i="4"/>
  <c r="AF123" i="2" s="1"/>
  <c r="DI42" i="4"/>
  <c r="CG42" i="4"/>
  <c r="AG123" i="2" s="1"/>
  <c r="DJ42" i="4"/>
  <c r="CH42" i="4"/>
  <c r="AH123" i="2" s="1"/>
  <c r="CI42" i="4"/>
  <c r="AI123" i="2" s="1"/>
  <c r="DK42" i="4"/>
  <c r="Y27" i="2"/>
  <c r="AK27" i="2" s="1"/>
  <c r="AM27" i="2" s="1"/>
  <c r="BY44" i="4"/>
  <c r="DA44" i="4"/>
  <c r="DB44" i="4"/>
  <c r="BZ44" i="4"/>
  <c r="Z125" i="2" s="1"/>
  <c r="DC44" i="4"/>
  <c r="CA44" i="4"/>
  <c r="AA125" i="2" s="1"/>
  <c r="DD44" i="4"/>
  <c r="CB44" i="4"/>
  <c r="AB125" i="2" s="1"/>
  <c r="DE44" i="4"/>
  <c r="CC44" i="4"/>
  <c r="AC125" i="2" s="1"/>
  <c r="DF44" i="4"/>
  <c r="CD44" i="4"/>
  <c r="AD125" i="2" s="1"/>
  <c r="DG44" i="4"/>
  <c r="CE44" i="4"/>
  <c r="AE125" i="2" s="1"/>
  <c r="DH44" i="4"/>
  <c r="CF44" i="4"/>
  <c r="AF125" i="2" s="1"/>
  <c r="DI44" i="4"/>
  <c r="CG44" i="4"/>
  <c r="AG125" i="2" s="1"/>
  <c r="CH44" i="4"/>
  <c r="AH125" i="2" s="1"/>
  <c r="DJ44" i="4"/>
  <c r="CI44" i="4"/>
  <c r="AI125" i="2" s="1"/>
  <c r="DK44" i="4"/>
  <c r="CJ38" i="4"/>
  <c r="AJ119" i="2" s="1"/>
  <c r="CJ28" i="4"/>
  <c r="AJ109" i="2" s="1"/>
  <c r="AJ26" i="2" s="1"/>
  <c r="BY43" i="4"/>
  <c r="DA43" i="4"/>
  <c r="DB43" i="4"/>
  <c r="BZ43" i="4"/>
  <c r="Z124" i="2" s="1"/>
  <c r="CA43" i="4"/>
  <c r="AA124" i="2" s="1"/>
  <c r="DC43" i="4"/>
  <c r="DD43" i="4"/>
  <c r="CB43" i="4"/>
  <c r="AB124" i="2" s="1"/>
  <c r="CC43" i="4"/>
  <c r="AC124" i="2" s="1"/>
  <c r="DE43" i="4"/>
  <c r="DF43" i="4"/>
  <c r="CD43" i="4"/>
  <c r="AD124" i="2" s="1"/>
  <c r="CE43" i="4"/>
  <c r="AE124" i="2" s="1"/>
  <c r="DG43" i="4"/>
  <c r="DH43" i="4"/>
  <c r="CF43" i="4"/>
  <c r="AF124" i="2" s="1"/>
  <c r="DI43" i="4"/>
  <c r="CG43" i="4"/>
  <c r="AG124" i="2" s="1"/>
  <c r="CH43" i="4"/>
  <c r="AH124" i="2" s="1"/>
  <c r="DJ43" i="4"/>
  <c r="DK43" i="4"/>
  <c r="CI43" i="4"/>
  <c r="AI124" i="2" s="1"/>
  <c r="EM8" i="4"/>
  <c r="CJ37" i="4"/>
  <c r="AJ118" i="2" s="1"/>
  <c r="AJ39" i="2" s="1"/>
  <c r="DP19" i="4"/>
  <c r="DL38" i="4"/>
  <c r="CJ42" i="4"/>
  <c r="AJ123" i="2" s="1"/>
  <c r="EO27" i="4"/>
  <c r="BK27" i="4"/>
  <c r="DL27" i="4" s="1"/>
  <c r="BE9" i="4"/>
  <c r="BE15" i="4"/>
  <c r="BE12" i="4"/>
  <c r="DL5" i="4" l="1"/>
  <c r="DL8" i="4" s="1"/>
  <c r="EN8" i="4"/>
  <c r="DN43" i="4"/>
  <c r="DP43" i="4" s="1"/>
  <c r="AI39" i="2"/>
  <c r="AC39" i="2"/>
  <c r="DN37" i="4"/>
  <c r="DP37" i="4" s="1"/>
  <c r="EO12" i="4"/>
  <c r="EO15" i="4"/>
  <c r="EO9" i="4"/>
  <c r="CL43" i="4"/>
  <c r="CN43" i="4" s="1"/>
  <c r="Y124" i="2"/>
  <c r="CL44" i="4"/>
  <c r="CN44" i="4" s="1"/>
  <c r="Y125" i="2"/>
  <c r="DN42" i="4"/>
  <c r="DP42" i="4" s="1"/>
  <c r="AG39" i="2"/>
  <c r="CL37" i="4"/>
  <c r="CN37" i="4" s="1"/>
  <c r="Y118" i="2"/>
  <c r="CL28" i="4"/>
  <c r="CN28" i="4" s="1"/>
  <c r="Y109" i="2"/>
  <c r="Y26" i="2" s="1"/>
  <c r="AK26" i="2" s="1"/>
  <c r="AM26" i="2" s="1"/>
  <c r="DA27" i="4"/>
  <c r="BY27" i="4"/>
  <c r="DB27" i="4"/>
  <c r="DB5" i="4" s="1"/>
  <c r="DB8" i="4" s="1"/>
  <c r="BZ27" i="4"/>
  <c r="DC27" i="4"/>
  <c r="DC5" i="4" s="1"/>
  <c r="DC8" i="4" s="1"/>
  <c r="CA27" i="4"/>
  <c r="CB27" i="4"/>
  <c r="DD27" i="4"/>
  <c r="DD5" i="4" s="1"/>
  <c r="DD8" i="4" s="1"/>
  <c r="DE27" i="4"/>
  <c r="DE5" i="4" s="1"/>
  <c r="DE8" i="4" s="1"/>
  <c r="CC27" i="4"/>
  <c r="DF27" i="4"/>
  <c r="DF5" i="4" s="1"/>
  <c r="DF8" i="4" s="1"/>
  <c r="CD27" i="4"/>
  <c r="DG27" i="4"/>
  <c r="DG5" i="4" s="1"/>
  <c r="DG8" i="4" s="1"/>
  <c r="CE27" i="4"/>
  <c r="CF27" i="4"/>
  <c r="DH27" i="4"/>
  <c r="DH5" i="4" s="1"/>
  <c r="DH8" i="4" s="1"/>
  <c r="DI27" i="4"/>
  <c r="DI5" i="4" s="1"/>
  <c r="DI8" i="4" s="1"/>
  <c r="CG27" i="4"/>
  <c r="DJ27" i="4"/>
  <c r="DJ5" i="4" s="1"/>
  <c r="DJ8" i="4" s="1"/>
  <c r="CH27" i="4"/>
  <c r="DK27" i="4"/>
  <c r="DK5" i="4" s="1"/>
  <c r="DK8" i="4" s="1"/>
  <c r="CI27" i="4"/>
  <c r="AH39" i="2"/>
  <c r="AF39" i="2"/>
  <c r="AD39" i="2"/>
  <c r="Z39" i="2"/>
  <c r="DN38" i="4"/>
  <c r="DP38" i="4" s="1"/>
  <c r="DN28" i="4"/>
  <c r="DP28" i="4" s="1"/>
  <c r="AM8" i="2"/>
  <c r="BE8" i="4"/>
  <c r="CJ27" i="4"/>
  <c r="AB39" i="2"/>
  <c r="CL38" i="4"/>
  <c r="CN38" i="4" s="1"/>
  <c r="Y119" i="2"/>
  <c r="DN44" i="4"/>
  <c r="DP44" i="4" s="1"/>
  <c r="CL42" i="4"/>
  <c r="CN42" i="4" s="1"/>
  <c r="Y123" i="2"/>
  <c r="AE39" i="2"/>
  <c r="AA39" i="2"/>
  <c r="DN27" i="4" l="1"/>
  <c r="DA5" i="4"/>
  <c r="DA8" i="4" s="1"/>
  <c r="AJ108" i="2"/>
  <c r="AJ12" i="2" s="1"/>
  <c r="AJ51" i="2" s="1"/>
  <c r="CJ5" i="4"/>
  <c r="CJ8" i="4" s="1"/>
  <c r="AH108" i="2"/>
  <c r="AH12" i="2" s="1"/>
  <c r="AH51" i="2" s="1"/>
  <c r="CH5" i="4"/>
  <c r="CH8" i="4" s="1"/>
  <c r="AD108" i="2"/>
  <c r="AD12" i="2" s="1"/>
  <c r="AD51" i="2" s="1"/>
  <c r="CD5" i="4"/>
  <c r="CD8" i="4" s="1"/>
  <c r="Z108" i="2"/>
  <c r="Z12" i="2" s="1"/>
  <c r="BZ5" i="4"/>
  <c r="BZ8" i="4" s="1"/>
  <c r="AF108" i="2"/>
  <c r="AF12" i="2" s="1"/>
  <c r="AF51" i="2" s="1"/>
  <c r="CF5" i="4"/>
  <c r="CF8" i="4" s="1"/>
  <c r="AB108" i="2"/>
  <c r="AB12" i="2" s="1"/>
  <c r="AB51" i="2" s="1"/>
  <c r="CB5" i="4"/>
  <c r="CB8" i="4" s="1"/>
  <c r="EO8" i="4"/>
  <c r="Z51" i="2"/>
  <c r="AI108" i="2"/>
  <c r="AI12" i="2" s="1"/>
  <c r="AI51" i="2" s="1"/>
  <c r="CI5" i="4"/>
  <c r="CI8" i="4" s="1"/>
  <c r="AG108" i="2"/>
  <c r="AG12" i="2" s="1"/>
  <c r="AG51" i="2" s="1"/>
  <c r="CG5" i="4"/>
  <c r="CG8" i="4" s="1"/>
  <c r="AE108" i="2"/>
  <c r="AE12" i="2" s="1"/>
  <c r="AE51" i="2" s="1"/>
  <c r="CE5" i="4"/>
  <c r="CE8" i="4" s="1"/>
  <c r="AC108" i="2"/>
  <c r="AC12" i="2" s="1"/>
  <c r="AC51" i="2" s="1"/>
  <c r="CC5" i="4"/>
  <c r="CC8" i="4" s="1"/>
  <c r="AA108" i="2"/>
  <c r="AA12" i="2" s="1"/>
  <c r="AA51" i="2" s="1"/>
  <c r="CA5" i="4"/>
  <c r="CA8" i="4" s="1"/>
  <c r="CL27" i="4"/>
  <c r="Y108" i="2"/>
  <c r="Y12" i="2" s="1"/>
  <c r="BY5" i="4"/>
  <c r="BY8" i="4" s="1"/>
  <c r="Y39" i="2"/>
  <c r="AK39" i="2" s="1"/>
  <c r="AM39" i="2" s="1"/>
  <c r="CN27" i="4" l="1"/>
  <c r="B4" i="4" s="1"/>
  <c r="CL5" i="4"/>
  <c r="CL8" i="4" s="1"/>
  <c r="CN8" i="4" s="1"/>
  <c r="DP27" i="4"/>
  <c r="B8" i="4" s="1"/>
  <c r="DN5" i="4"/>
  <c r="DN8" i="4" s="1"/>
  <c r="DP8" i="4" s="1"/>
  <c r="AK12" i="2"/>
  <c r="Y51" i="2"/>
  <c r="AM12" i="2" l="1"/>
  <c r="AK51" i="2"/>
</calcChain>
</file>

<file path=xl/sharedStrings.xml><?xml version="1.0" encoding="utf-8"?>
<sst xmlns="http://schemas.openxmlformats.org/spreadsheetml/2006/main" count="1132" uniqueCount="363">
  <si>
    <t>January</t>
  </si>
  <si>
    <t>February</t>
  </si>
  <si>
    <t>March</t>
  </si>
  <si>
    <t>April</t>
  </si>
  <si>
    <t>May</t>
  </si>
  <si>
    <t>June</t>
  </si>
  <si>
    <t>July</t>
  </si>
  <si>
    <t>August</t>
  </si>
  <si>
    <t>September</t>
  </si>
  <si>
    <t>October</t>
  </si>
  <si>
    <t>November</t>
  </si>
  <si>
    <t>December</t>
  </si>
  <si>
    <t>MFR</t>
  </si>
  <si>
    <t>PAYROLL</t>
  </si>
  <si>
    <t xml:space="preserve">MFR </t>
  </si>
  <si>
    <t>PAYROLL ANALSIS</t>
  </si>
  <si>
    <t>UNADJUSTED</t>
  </si>
  <si>
    <t>TREND</t>
  </si>
  <si>
    <t>2022 PAYROLL</t>
  </si>
  <si>
    <t>2023 PAYROLL</t>
  </si>
  <si>
    <t>GRAND TOTAL</t>
  </si>
  <si>
    <t>2021 DATA BY FERC</t>
  </si>
  <si>
    <t>2021 ACTUALS BY MONTH</t>
  </si>
  <si>
    <t xml:space="preserve">PAYROLL ANALYSIS </t>
  </si>
  <si>
    <t>2021 TOTAL</t>
  </si>
  <si>
    <t>8140</t>
  </si>
  <si>
    <t>8700</t>
  </si>
  <si>
    <t>8710</t>
  </si>
  <si>
    <t>8740</t>
  </si>
  <si>
    <t>8741</t>
  </si>
  <si>
    <t>8742</t>
  </si>
  <si>
    <t>8743</t>
  </si>
  <si>
    <t>8750</t>
  </si>
  <si>
    <t>8760</t>
  </si>
  <si>
    <t>8770</t>
  </si>
  <si>
    <t>8780</t>
  </si>
  <si>
    <t>8790</t>
  </si>
  <si>
    <t>8800</t>
  </si>
  <si>
    <t>8850</t>
  </si>
  <si>
    <t>8860</t>
  </si>
  <si>
    <t>8870</t>
  </si>
  <si>
    <t>8890</t>
  </si>
  <si>
    <t>8900</t>
  </si>
  <si>
    <t>8910</t>
  </si>
  <si>
    <t>8920</t>
  </si>
  <si>
    <t>8930</t>
  </si>
  <si>
    <t>8940</t>
  </si>
  <si>
    <t>9010</t>
  </si>
  <si>
    <t>9020</t>
  </si>
  <si>
    <t>9030</t>
  </si>
  <si>
    <t>9033</t>
  </si>
  <si>
    <t>908V</t>
  </si>
  <si>
    <t>910V</t>
  </si>
  <si>
    <t>9110</t>
  </si>
  <si>
    <t>9120</t>
  </si>
  <si>
    <t>9200</t>
  </si>
  <si>
    <t>9250</t>
  </si>
  <si>
    <t>FILE USED</t>
  </si>
  <si>
    <t>..\..\PrelimWork\Pyrl_FLByAcct_FINAL.xlsx</t>
  </si>
  <si>
    <t>2021 PAYROLL ADJ</t>
  </si>
  <si>
    <t>2022 PAYROLL ADJ</t>
  </si>
  <si>
    <t>MFR 920 DIFF</t>
  </si>
  <si>
    <t>FERC 920</t>
  </si>
  <si>
    <t>Description</t>
  </si>
  <si>
    <t>Payroll Type</t>
  </si>
  <si>
    <t>2021 Adjustment $</t>
  </si>
  <si>
    <t>Sub-total by Payroll Type</t>
  </si>
  <si>
    <t>COVID-Awards</t>
  </si>
  <si>
    <t>Spot Awards</t>
  </si>
  <si>
    <t>Salary</t>
  </si>
  <si>
    <t>Remove Temp Services (assume fully staffed)</t>
  </si>
  <si>
    <t>Temp Services</t>
  </si>
  <si>
    <t>IPP</t>
  </si>
  <si>
    <t>Incentive Pay adjustment</t>
  </si>
  <si>
    <t>Short Term Executive Bonus</t>
  </si>
  <si>
    <t>Succession Planning</t>
  </si>
  <si>
    <t>Stock Executive Bonus</t>
  </si>
  <si>
    <t>Long term Executive Bonus</t>
  </si>
  <si>
    <t>Partial Year Adjustment (assume fully staffed)</t>
  </si>
  <si>
    <t>Total 2021 Payroll Adjustments</t>
  </si>
  <si>
    <t>MFR 2021 Payroll Adjustment</t>
  </si>
  <si>
    <t>Variance to MFR</t>
  </si>
  <si>
    <t>FERC 902 and 814 OFFSET</t>
  </si>
  <si>
    <t>METER READING EXPENSE</t>
  </si>
  <si>
    <t>FERC 902</t>
  </si>
  <si>
    <t>UNDERGROUND STORAGE</t>
  </si>
  <si>
    <t>FERC 814</t>
  </si>
  <si>
    <t>Total Position Count</t>
  </si>
  <si>
    <t>Bonus 2022</t>
  </si>
  <si>
    <t>Bonus 2023</t>
  </si>
  <si>
    <t>Salary 2022</t>
  </si>
  <si>
    <t>Salary 2023</t>
  </si>
  <si>
    <t>Total 2022</t>
  </si>
  <si>
    <t>Total 2023</t>
  </si>
  <si>
    <t>Expense Check</t>
  </si>
  <si>
    <t>2022</t>
  </si>
  <si>
    <t>S/B zero</t>
  </si>
  <si>
    <t>Apr Status Details:</t>
  </si>
  <si>
    <t>Filled</t>
  </si>
  <si>
    <t>EXPENSE</t>
  </si>
  <si>
    <t>CAPITALIZED</t>
  </si>
  <si>
    <t>2023</t>
  </si>
  <si>
    <t>Expense:</t>
  </si>
  <si>
    <t>Vacant 2022</t>
  </si>
  <si>
    <t>Capitalized:</t>
  </si>
  <si>
    <t>2022 Total</t>
  </si>
  <si>
    <t>2023 Total</t>
  </si>
  <si>
    <t>2022 ck</t>
  </si>
  <si>
    <t>2023 ck</t>
  </si>
  <si>
    <t>Payroll</t>
  </si>
  <si>
    <t>Vacant 2023</t>
  </si>
  <si>
    <t>All Positions equal 1; does not represent the % allocated to FL NG</t>
  </si>
  <si>
    <t>Position</t>
  </si>
  <si>
    <t>Capitalized check</t>
  </si>
  <si>
    <t>IPP Position Level % Assumption:</t>
  </si>
  <si>
    <t>Monthly assumption when position starts determines the monthly expense and capitalized payroll</t>
  </si>
  <si>
    <t>Vacancy Rate</t>
  </si>
  <si>
    <r>
      <t xml:space="preserve">MONTHLY ALLOCATED HEADCOUNT </t>
    </r>
    <r>
      <rPr>
        <sz val="12"/>
        <color rgb="FFFF0000"/>
        <rFont val="Arial"/>
        <family val="2"/>
      </rPr>
      <t>- based on Expense % Allocation</t>
    </r>
  </si>
  <si>
    <t>Director</t>
  </si>
  <si>
    <t>Promotions and Market Payroll Adjustments</t>
  </si>
  <si>
    <t>Manager</t>
  </si>
  <si>
    <t>Total check</t>
  </si>
  <si>
    <t>Total</t>
  </si>
  <si>
    <t>Non-Manager</t>
  </si>
  <si>
    <t>Union</t>
  </si>
  <si>
    <t>Hourly</t>
  </si>
  <si>
    <t>Filled Dec 2021</t>
  </si>
  <si>
    <t>Salaried</t>
  </si>
  <si>
    <t>Bonus Type:</t>
  </si>
  <si>
    <t>Allocated Headcount</t>
  </si>
  <si>
    <t>No</t>
  </si>
  <si>
    <t>Count</t>
  </si>
  <si>
    <t>Account #</t>
  </si>
  <si>
    <t>Item</t>
  </si>
  <si>
    <t>Reason</t>
  </si>
  <si>
    <t>Witness</t>
  </si>
  <si>
    <t>Natural Gas Expense Allocation %</t>
  </si>
  <si>
    <t>2022 
Expense</t>
  </si>
  <si>
    <t>2023 
Expense</t>
  </si>
  <si>
    <t>Natural Gas Capitalized Allocation % 2022</t>
  </si>
  <si>
    <t>Natural Gas Capitalized Allocation % 2023</t>
  </si>
  <si>
    <t>2022 
$ Capitalized</t>
  </si>
  <si>
    <t>2023 
$ Capitalized</t>
  </si>
  <si>
    <t>Dept Code</t>
  </si>
  <si>
    <t xml:space="preserve">Position </t>
  </si>
  <si>
    <t>Monthly Headcount</t>
  </si>
  <si>
    <t>April Position Status</t>
  </si>
  <si>
    <t>FERC</t>
  </si>
  <si>
    <t>Position Count</t>
  </si>
  <si>
    <t>Level</t>
  </si>
  <si>
    <t>IPP %</t>
  </si>
  <si>
    <t>Bonus Type</t>
  </si>
  <si>
    <t>Pay Type</t>
  </si>
  <si>
    <t>Position Tracker #</t>
  </si>
  <si>
    <t>Fill Date</t>
  </si>
  <si>
    <t>May EE Listing Status</t>
  </si>
  <si>
    <t>April position status</t>
  </si>
  <si>
    <t>Status Change</t>
  </si>
  <si>
    <t>2022 # Mos</t>
  </si>
  <si>
    <t>2023 No Mos</t>
  </si>
  <si>
    <t>Engineer position vacancy</t>
  </si>
  <si>
    <t>Vacant May - December 2021 expected to be filled in September 2022.</t>
  </si>
  <si>
    <t>J. Bennett</t>
  </si>
  <si>
    <t>Vacant Sept 2022</t>
  </si>
  <si>
    <t>P0827-FPU-FPU0203</t>
  </si>
  <si>
    <t>EN400</t>
  </si>
  <si>
    <t>Recruiting</t>
  </si>
  <si>
    <t>Distribution Tech I vacancy</t>
  </si>
  <si>
    <t>Vacant June - December 2021 filled in March 2022.</t>
  </si>
  <si>
    <t>Filled 2022</t>
  </si>
  <si>
    <t>SV430</t>
  </si>
  <si>
    <t>Measurement Tech. II</t>
  </si>
  <si>
    <t>New position to maintain operational and safety compliance standards with the recent addition of transmission lines, gate stations and other gas facilities. This position is expected to be filled in May 2022.</t>
  </si>
  <si>
    <t>Vacant May 2022</t>
  </si>
  <si>
    <t>P0084-FPU-FPU0025</t>
  </si>
  <si>
    <t>MS410</t>
  </si>
  <si>
    <t>New position to maintain operational and safety compliance standards with the recent addition of transmission lines, gate stations and other gas facilities. This position is expected to be filled in July 2022.</t>
  </si>
  <si>
    <t>Vacant July 2022</t>
  </si>
  <si>
    <t>P1002-FPU-FPU0241</t>
  </si>
  <si>
    <t>New position to maintain operational and safety compliance standards with the recent addition of transmission lines, gate stations and other gas facilities. This position is expected to be filled in August 2022.</t>
  </si>
  <si>
    <t>Vacant August 2022</t>
  </si>
  <si>
    <t>NA</t>
  </si>
  <si>
    <t>Distribution Tech II</t>
  </si>
  <si>
    <t>New position to support customer growth through operational and safety duties including gas line repair, cathodic protection, compliance maintenance. This position is expected to be filled in April 2023.</t>
  </si>
  <si>
    <t>OP450</t>
  </si>
  <si>
    <t>Gas Utility Worker</t>
  </si>
  <si>
    <t>New position to support customer growth through operational and safety duties including setting meters, meter maintenance and responding to gas leak calls. This position was filled in April 2022.</t>
  </si>
  <si>
    <t>Filled April 2022</t>
  </si>
  <si>
    <t>P0126-FPU-FPU0037</t>
  </si>
  <si>
    <t>IM430</t>
  </si>
  <si>
    <t>Meter Reader/Collector</t>
  </si>
  <si>
    <t>New position to maintain operational compliance regarding meter reading given customer growth expected This position is expected to be filled in April 2023</t>
  </si>
  <si>
    <t>Safety Comp. &amp; Training Coord. vacancy</t>
  </si>
  <si>
    <t>Vacant September - December 2021 expected to be filled in September 2022.</t>
  </si>
  <si>
    <t>Gas Utility Worker vacancy</t>
  </si>
  <si>
    <t>Vacant July - December 2021 filled in December 2021.</t>
  </si>
  <si>
    <t>P0229-FPU-FPU0062</t>
  </si>
  <si>
    <t>Became Vacant</t>
  </si>
  <si>
    <t>Engineering Clerk vacancy</t>
  </si>
  <si>
    <t>Vacant from April - December 2021 filled in December 2021.</t>
  </si>
  <si>
    <t>OP460</t>
  </si>
  <si>
    <t>5 Customer Service Reps detail below</t>
  </si>
  <si>
    <t>New CSR positions required to continue to meet customer expectations  and allow for expansion of contact channels. Three (3) CSR position filled in March 2022. One CSR expected to be filled in April 2022 and the other CSR expected to be filled in May 2022.</t>
  </si>
  <si>
    <t>K. Parmer</t>
  </si>
  <si>
    <t>4 Filled 2022
1 Vacant May 2022</t>
  </si>
  <si>
    <t>CF781</t>
  </si>
  <si>
    <t>CC by position</t>
  </si>
  <si>
    <t>hourly unless Mgr</t>
  </si>
  <si>
    <t>P1146-FPU-FPU0252</t>
  </si>
  <si>
    <t>P1147-FPU-FPU0253</t>
  </si>
  <si>
    <t>P0947-FPU-FPU0233</t>
  </si>
  <si>
    <t>P0995-DNG-DNG0189</t>
  </si>
  <si>
    <t>P1149-DNG-DNG0202</t>
  </si>
  <si>
    <t>Vacant</t>
  </si>
  <si>
    <t>Director, Energy Supply</t>
  </si>
  <si>
    <t xml:space="preserve">New position to manage the natural gas procurement and capacity assets of the utility to more fully utilized our unused capacity assets. This position was filled in March 2022. </t>
  </si>
  <si>
    <t>B. Hancock</t>
  </si>
  <si>
    <t>P1070-OTH-OTH0012</t>
  </si>
  <si>
    <t>MG784</t>
  </si>
  <si>
    <t>Business Developer Manager vacancy</t>
  </si>
  <si>
    <t>Vacant August - December 2021 expected to be filled in June 2022.</t>
  </si>
  <si>
    <t>Vacant June 2022</t>
  </si>
  <si>
    <t>MK415</t>
  </si>
  <si>
    <t>Inside Sales Rep vacancy</t>
  </si>
  <si>
    <t>Vacant August - December 2021 filled in December 2021.</t>
  </si>
  <si>
    <t>P0822-FPU-FPU0201</t>
  </si>
  <si>
    <t>Damage Prevention Expansion Manager</t>
  </si>
  <si>
    <t xml:space="preserve">New position to develop and maintain state-wide damage prevention plan and to manage damage prevention coordinators. The Damage Prevention Department was created in 2022. </t>
  </si>
  <si>
    <t>P1032-DNG-DNG0198</t>
  </si>
  <si>
    <t>MG119</t>
  </si>
  <si>
    <t>Damage Prevention Expansion Coordinator</t>
  </si>
  <si>
    <t xml:space="preserve">New position to promote damage prevention to employees and third parties through ongoing training, guidance, communication and support. Existing employee from another business unit. </t>
  </si>
  <si>
    <t>P1058-FPU-FPU0249</t>
  </si>
  <si>
    <t>New position to promote damage prevention to employees and third parties through ongoing training, guidance, communication and support. This position is expected to filled in July 2022.</t>
  </si>
  <si>
    <t>Business Transformation Analyst</t>
  </si>
  <si>
    <t>New position to support business transformation initiatives that automate and standardize processes. This position is expected to be filled in August 2022.</t>
  </si>
  <si>
    <t>Vacant Aug 2022</t>
  </si>
  <si>
    <t>BT900</t>
  </si>
  <si>
    <t>Manager, Marketing &amp; Communications</t>
  </si>
  <si>
    <t>Additional FTE's in natural gas were needed to increase our natural gas advocacy, social media, website developments, customer care communication, community events, safety communication, digital communications and public awareness. The position started in January 2022.</t>
  </si>
  <si>
    <t>K. Lake</t>
  </si>
  <si>
    <t>Filled Jan 2022</t>
  </si>
  <si>
    <t>P1018-GCO-GCO0037</t>
  </si>
  <si>
    <t>MK700</t>
  </si>
  <si>
    <t>Creative Services Supervisor</t>
  </si>
  <si>
    <t>P1065-GCO-GCO0041</t>
  </si>
  <si>
    <t>MK702</t>
  </si>
  <si>
    <t>Graphic Design Specialist</t>
  </si>
  <si>
    <t>Non-manager</t>
  </si>
  <si>
    <t>HR Re-organization</t>
  </si>
  <si>
    <t>D. Rudloff</t>
  </si>
  <si>
    <t>SEE DETAILS BY POSITION ABOVE</t>
  </si>
  <si>
    <t>HR Re-organization-recruiter</t>
  </si>
  <si>
    <t>(a) Recruiter - This position was filled in April 2022.</t>
  </si>
  <si>
    <t>Recruiter - NonManager</t>
  </si>
  <si>
    <t>P1157-HRG-HRG0019</t>
  </si>
  <si>
    <t>HR900</t>
  </si>
  <si>
    <t>HR Re-organization-workforce dev</t>
  </si>
  <si>
    <t xml:space="preserve">(c ) Workforce Development Manager -  This position is expected to filled in March 2022. </t>
  </si>
  <si>
    <t>Workforce Development Manager</t>
  </si>
  <si>
    <t>P1158-HRG-HRG0020</t>
  </si>
  <si>
    <t>HR Re-organization-talent coord</t>
  </si>
  <si>
    <t xml:space="preserve">(b) Talent &amp; Recruiting Coordinator  This position was filled in April 2022. </t>
  </si>
  <si>
    <t>HR Coordinator-Non-Manager</t>
  </si>
  <si>
    <t>P1159-HRG-HRG0021</t>
  </si>
  <si>
    <t>HR Re-organization EDI</t>
  </si>
  <si>
    <t>(d) AVP of EDI &amp; Engagement. This position is expected to be filled in June 2022.</t>
  </si>
  <si>
    <t>AVP, EDI &amp; Engagement</t>
  </si>
  <si>
    <t>P1166-HRG-HRG0022</t>
  </si>
  <si>
    <t>DI900</t>
  </si>
  <si>
    <t>AVP EDI</t>
  </si>
  <si>
    <t>Overhead</t>
  </si>
  <si>
    <t>Reg &amp; Govt Affairs Mgr</t>
  </si>
  <si>
    <t xml:space="preserve">New position to be filled in August 2022. </t>
  </si>
  <si>
    <t>M. Cassel</t>
  </si>
  <si>
    <t>RA711</t>
  </si>
  <si>
    <t>Manager, Regulatory Affairs Distribution</t>
  </si>
  <si>
    <t>New position to be filled in August 2022.  See testimony of Mike Cassel.</t>
  </si>
  <si>
    <t>ESG Director</t>
  </si>
  <si>
    <t xml:space="preserve">Newly created position in 2022 for ESG initiatives to benefit investors and customers. Future expectations if it become mandatory by the SEC. </t>
  </si>
  <si>
    <t>P1173-FIN-FIN0065</t>
  </si>
  <si>
    <t>IR900</t>
  </si>
  <si>
    <t>Tax Accountant vacancy</t>
  </si>
  <si>
    <t xml:space="preserve">Vacant from March to December 2021 expected to be filled in May 2022. </t>
  </si>
  <si>
    <t>M. Galtman</t>
  </si>
  <si>
    <t>P1181-FIN-FIN0067</t>
  </si>
  <si>
    <t>AC901</t>
  </si>
  <si>
    <t>Payroll Specialist</t>
  </si>
  <si>
    <t>New position necessary for payroll process to support current volume and future growth expectations.  Position is expected to be filled in June 2022.</t>
  </si>
  <si>
    <t>B0009-FIN-00000</t>
  </si>
  <si>
    <t>AC803</t>
  </si>
  <si>
    <t>HR and Payroll System Analyst</t>
  </si>
  <si>
    <t>New position necessary for payroll process to support current volume and future growth in positions.  Position is expected to be filled in June 2022.</t>
  </si>
  <si>
    <t>P1060-ITG-ITG0044</t>
  </si>
  <si>
    <t>IT812</t>
  </si>
  <si>
    <t>Financial System Admin</t>
  </si>
  <si>
    <t>New position. The financial systems analyst will support the allocations process, assist with analysis and support, provide capacity to take on additional projects to update the existing technology platform.  Expected to be filled in June 2022</t>
  </si>
  <si>
    <t>P1176-FIN-FIN0066</t>
  </si>
  <si>
    <t>AC804</t>
  </si>
  <si>
    <t>Cyber  Security Administrator</t>
  </si>
  <si>
    <t>New position in 2023 to manage cyber security in the company and to address the ever changing cyber security threat.</t>
  </si>
  <si>
    <t>V. Gadgil</t>
  </si>
  <si>
    <t>IT810</t>
  </si>
  <si>
    <t>Director, BIS Service vacancy</t>
  </si>
  <si>
    <t>Vacant from February to December 2021 expected to be filled in July 2022</t>
  </si>
  <si>
    <t>P0970-ITG-ITG0021</t>
  </si>
  <si>
    <t>IT800</t>
  </si>
  <si>
    <t>Safety Director vacancy</t>
  </si>
  <si>
    <t>Vacant from March to December 2021 expected to be filled in April 2022.</t>
  </si>
  <si>
    <t>Vacant April 2022</t>
  </si>
  <si>
    <t>P0982-FPU-FPU0184</t>
  </si>
  <si>
    <t>SM800</t>
  </si>
  <si>
    <t>Corporate Governance vacancy</t>
  </si>
  <si>
    <t xml:space="preserve">Vacant in 2021 expected to be filled in April 2022. </t>
  </si>
  <si>
    <t>P0983-GCO-GCO0032</t>
  </si>
  <si>
    <t>GV900</t>
  </si>
  <si>
    <t>Vacancy Rate NOT IN HC</t>
  </si>
  <si>
    <t>Estimate of 3% of payroll based on estimated expectations. See Devon Rudloff  testimony.</t>
  </si>
  <si>
    <t>NOT IN HC</t>
  </si>
  <si>
    <t>Vacancy 3%</t>
  </si>
  <si>
    <t>No capital assumption</t>
  </si>
  <si>
    <t>multiple</t>
  </si>
  <si>
    <t>spread evenly</t>
  </si>
  <si>
    <t>HR Re-organization overhead NOT IN HC</t>
  </si>
  <si>
    <t>Promotions and market payroll adjustment NOT IN HC</t>
  </si>
  <si>
    <t>Increases in salary due to promotion or market payroll adjustment outside of standard merit increases of the following officer positions in January 2022:
a. SVP Pipeline Transm &amp; Reg Gas/Elec Dist to Senior VP and COO
b. SVP Regulatory and External Affairs
c. AVP of Corporate Governance to VP of Corporate Governance
d. Chief Accounting Officer to SVP and Chief Accounting Officer
e. AVP of Regulatory &amp; Governmental Affairs to VP of Regulatory &amp; Governmental Affairs
f. Asst. General Counsel to AVP &amp; Associate General Counsel</t>
  </si>
  <si>
    <t>Vacant/Recruiting</t>
  </si>
  <si>
    <t>Yr</t>
  </si>
  <si>
    <t>Exp/SL</t>
  </si>
  <si>
    <t>Addl Breakdown</t>
  </si>
  <si>
    <t>Exp</t>
  </si>
  <si>
    <t>GM-Conservation</t>
  </si>
  <si>
    <t>O&amp;M</t>
  </si>
  <si>
    <t>Exp Total</t>
  </si>
  <si>
    <t>SL</t>
  </si>
  <si>
    <t>Capitalized</t>
  </si>
  <si>
    <t>Piping &amp; Conversion</t>
  </si>
  <si>
    <t>SL Total</t>
  </si>
  <si>
    <t>2016 Total</t>
  </si>
  <si>
    <t>2017 Total</t>
  </si>
  <si>
    <t>2018 Total</t>
  </si>
  <si>
    <t>Environmental Liability</t>
  </si>
  <si>
    <t>2019 Total</t>
  </si>
  <si>
    <t>2020 Total</t>
  </si>
  <si>
    <t>FL Rate Case</t>
  </si>
  <si>
    <t>2021 Total</t>
  </si>
  <si>
    <t>Jan</t>
  </si>
  <si>
    <t>Feb</t>
  </si>
  <si>
    <t>Mar</t>
  </si>
  <si>
    <t>Apr</t>
  </si>
  <si>
    <t>Jun</t>
  </si>
  <si>
    <t>Jul</t>
  </si>
  <si>
    <t>Aug</t>
  </si>
  <si>
    <t>Sep</t>
  </si>
  <si>
    <t>Oct</t>
  </si>
  <si>
    <t>Nov</t>
  </si>
  <si>
    <t>Dec</t>
  </si>
  <si>
    <t>Regular Payroll</t>
  </si>
  <si>
    <t>Overtime</t>
  </si>
  <si>
    <t>Temps</t>
  </si>
  <si>
    <t>Other</t>
  </si>
  <si>
    <t>Projected</t>
  </si>
  <si>
    <t>YTD Actual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</si>
</sst>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 #,##0.0000_);_(* \(#,##0.0000\);_(* &quot;-&quot;??_);_(@_)"/>
    <numFmt numFmtId="167" formatCode="[$$-409]#,##0"/>
    <numFmt numFmtId="168" formatCode="0;[Red]0"/>
    <numFmt numFmtId="169" formatCode="0.0000"/>
  </numFmts>
  <fonts count="28" x14ac:knownFonts="1">
    <font>
      <sz val="12"/>
      <name val="Arial"/>
      <family val="2"/>
    </font>
    <font>
      <sz val="10"/>
      <color theme="1"/>
      <name val="Arial"/>
      <family val="2"/>
    </font>
    <font>
      <sz val="12"/>
      <name val="Arial"/>
      <family val="2"/>
    </font>
    <font>
      <b/>
      <sz val="12"/>
      <color rgb="FF0070C0"/>
      <name val="Arial"/>
      <family val="2"/>
    </font>
    <font>
      <b/>
      <sz val="12"/>
      <name val="Arial"/>
      <family val="2"/>
    </font>
    <font>
      <sz val="10"/>
      <name val="Arial"/>
      <family val="2"/>
    </font>
    <font>
      <sz val="12"/>
      <color rgb="FFFF0000"/>
      <name val="Arial"/>
      <family val="2"/>
    </font>
    <font>
      <sz val="12"/>
      <color rgb="FF0070C0"/>
      <name val="Arial"/>
      <family val="2"/>
    </font>
    <font>
      <sz val="12"/>
      <color theme="0"/>
      <name val="Arial"/>
      <family val="2"/>
    </font>
    <font>
      <u/>
      <sz val="10"/>
      <color theme="10"/>
      <name val="Tahoma"/>
      <family val="2"/>
    </font>
    <font>
      <b/>
      <sz val="12"/>
      <color rgb="FF0070C0"/>
      <name val="Times New Roman"/>
      <family val="1"/>
    </font>
    <font>
      <sz val="12"/>
      <name val="Times New Roman"/>
      <family val="1"/>
    </font>
    <font>
      <b/>
      <sz val="12"/>
      <name val="Times New Roman"/>
      <family val="1"/>
    </font>
    <font>
      <b/>
      <sz val="20"/>
      <color rgb="FF0070C0"/>
      <name val="Arial"/>
      <family val="2"/>
    </font>
    <font>
      <sz val="12"/>
      <color theme="1"/>
      <name val="Arial"/>
      <family val="2"/>
    </font>
    <font>
      <b/>
      <sz val="12"/>
      <color theme="1"/>
      <name val="Arial"/>
      <family val="2"/>
    </font>
    <font>
      <sz val="24"/>
      <color theme="0" tint="-4.9989318521683403E-2"/>
      <name val="Arial"/>
      <family val="2"/>
    </font>
    <font>
      <sz val="24"/>
      <color theme="1"/>
      <name val="Arial"/>
      <family val="2"/>
    </font>
    <font>
      <b/>
      <sz val="14"/>
      <color rgb="FF0070C0"/>
      <name val="Arial"/>
      <family val="2"/>
    </font>
    <font>
      <i/>
      <sz val="12"/>
      <color theme="4" tint="-0.499984740745262"/>
      <name val="Arial"/>
      <family val="2"/>
    </font>
    <font>
      <i/>
      <sz val="12"/>
      <color theme="0" tint="-0.34998626667073579"/>
      <name val="Arial"/>
      <family val="2"/>
    </font>
    <font>
      <sz val="10"/>
      <name val="Courier"/>
    </font>
    <font>
      <i/>
      <sz val="12"/>
      <color rgb="FFFF0000"/>
      <name val="Arial"/>
      <family val="2"/>
    </font>
    <font>
      <sz val="11"/>
      <color theme="1"/>
      <name val="Calibri"/>
      <family val="2"/>
      <scheme val="minor"/>
    </font>
    <font>
      <b/>
      <sz val="11"/>
      <color theme="1"/>
      <name val="Calibri"/>
      <family val="2"/>
      <scheme val="minor"/>
    </font>
    <font>
      <sz val="14"/>
      <name val="Arial"/>
      <family val="2"/>
    </font>
    <font>
      <b/>
      <sz val="14"/>
      <name val="Arial"/>
      <family val="2"/>
    </font>
    <font>
      <sz val="11"/>
      <name val="Calibri"/>
      <family val="2"/>
      <scheme val="minor"/>
    </font>
  </fonts>
  <fills count="19">
    <fill>
      <patternFill patternType="none"/>
    </fill>
    <fill>
      <patternFill patternType="gray125"/>
    </fill>
    <fill>
      <patternFill patternType="solid">
        <fgColor theme="5" tint="0.79998168889431442"/>
        <bgColor indexed="65"/>
      </patternFill>
    </fill>
    <fill>
      <patternFill patternType="solid">
        <fgColor rgb="FF0070C0"/>
        <bgColor indexed="64"/>
      </patternFill>
    </fill>
    <fill>
      <patternFill patternType="solid">
        <fgColor rgb="FF7030A0"/>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0000"/>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4" tint="0.79998168889431442"/>
        <bgColor theme="4" tint="0.79998168889431442"/>
      </patternFill>
    </fill>
    <fill>
      <patternFill patternType="solid">
        <fgColor rgb="FFFFFFCC"/>
        <bgColor indexed="64"/>
      </patternFill>
    </fill>
    <fill>
      <patternFill patternType="solid">
        <fgColor rgb="FFCCFF99"/>
        <bgColor indexed="64"/>
      </patternFill>
    </fill>
  </fills>
  <borders count="14">
    <border>
      <left/>
      <right/>
      <top/>
      <bottom/>
      <diagonal/>
    </border>
    <border>
      <left/>
      <right/>
      <top/>
      <bottom style="medium">
        <color indexed="64"/>
      </bottom>
      <diagonal/>
    </border>
    <border>
      <left/>
      <right/>
      <top style="thin">
        <color indexed="64"/>
      </top>
      <bottom/>
      <diagonal/>
    </border>
    <border>
      <left/>
      <right/>
      <top style="thin">
        <color indexed="64"/>
      </top>
      <bottom style="medium">
        <color indexed="64"/>
      </bottom>
      <diagonal/>
    </border>
    <border>
      <left/>
      <right/>
      <top style="thin">
        <color indexed="64"/>
      </top>
      <bottom style="double">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theme="4" tint="0.3999755851924192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0">
    <xf numFmtId="0" fontId="0"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1" fillId="2" borderId="0" applyNumberFormat="0" applyBorder="0" applyAlignment="0" applyProtection="0"/>
    <xf numFmtId="0" fontId="9" fillId="0" borderId="0" applyNumberFormat="0" applyFill="0" applyBorder="0" applyAlignment="0" applyProtection="0"/>
    <xf numFmtId="0" fontId="5" fillId="0" borderId="0"/>
    <xf numFmtId="0" fontId="21" fillId="0" borderId="0"/>
    <xf numFmtId="43" fontId="23" fillId="0" borderId="0" applyFont="0" applyFill="0" applyBorder="0" applyAlignment="0" applyProtection="0"/>
    <xf numFmtId="9" fontId="23" fillId="0" borderId="0" applyFont="0" applyFill="0" applyBorder="0" applyAlignment="0" applyProtection="0"/>
  </cellStyleXfs>
  <cellXfs count="233">
    <xf numFmtId="0" fontId="0" fillId="0" borderId="0" xfId="0"/>
    <xf numFmtId="0" fontId="3" fillId="0" borderId="0" xfId="0" applyFont="1"/>
    <xf numFmtId="0" fontId="4" fillId="0" borderId="1" xfId="0" applyFont="1" applyBorder="1" applyAlignment="1">
      <alignment horizontal="center"/>
    </xf>
    <xf numFmtId="165" fontId="0" fillId="0" borderId="0" xfId="1" applyNumberFormat="1" applyFont="1"/>
    <xf numFmtId="165" fontId="4" fillId="0" borderId="2" xfId="1" applyNumberFormat="1" applyFont="1" applyBorder="1" applyAlignment="1">
      <alignment horizontal="center"/>
    </xf>
    <xf numFmtId="165" fontId="4" fillId="0" borderId="0" xfId="1" applyNumberFormat="1"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14" fontId="4" fillId="0" borderId="1" xfId="1" applyNumberFormat="1" applyFont="1" applyBorder="1" applyAlignment="1">
      <alignment horizontal="center"/>
    </xf>
    <xf numFmtId="0" fontId="4" fillId="0" borderId="1" xfId="0" applyFont="1" applyFill="1" applyBorder="1" applyAlignment="1">
      <alignment horizontal="center"/>
    </xf>
    <xf numFmtId="165" fontId="0" fillId="0" borderId="0" xfId="0" applyNumberFormat="1"/>
    <xf numFmtId="166" fontId="0" fillId="0" borderId="0" xfId="0" applyNumberFormat="1"/>
    <xf numFmtId="43" fontId="0" fillId="0" borderId="0" xfId="1" applyNumberFormat="1" applyFont="1"/>
    <xf numFmtId="0" fontId="6" fillId="0" borderId="0" xfId="0" applyFont="1"/>
    <xf numFmtId="166" fontId="6" fillId="0" borderId="0" xfId="0" applyNumberFormat="1" applyFont="1"/>
    <xf numFmtId="0" fontId="4" fillId="0" borderId="3" xfId="0" applyFont="1" applyBorder="1"/>
    <xf numFmtId="164" fontId="4" fillId="0" borderId="3" xfId="2" applyNumberFormat="1" applyFont="1" applyBorder="1"/>
    <xf numFmtId="0" fontId="7" fillId="0" borderId="0" xfId="0" applyFont="1"/>
    <xf numFmtId="0" fontId="8" fillId="3" borderId="0" xfId="0" applyFont="1" applyFill="1"/>
    <xf numFmtId="0" fontId="4" fillId="0" borderId="3" xfId="0" applyFont="1" applyBorder="1" applyAlignment="1">
      <alignment horizontal="center"/>
    </xf>
    <xf numFmtId="165" fontId="6" fillId="0" borderId="0" xfId="1" applyNumberFormat="1" applyFont="1"/>
    <xf numFmtId="0" fontId="4" fillId="0" borderId="0" xfId="0" applyFont="1"/>
    <xf numFmtId="0" fontId="9" fillId="0" borderId="0" xfId="5"/>
    <xf numFmtId="0" fontId="10" fillId="0" borderId="0" xfId="0" applyFont="1"/>
    <xf numFmtId="0" fontId="11" fillId="0" borderId="0" xfId="0" applyFont="1"/>
    <xf numFmtId="0" fontId="12" fillId="0" borderId="1" xfId="0" applyFont="1" applyBorder="1" applyAlignment="1">
      <alignment horizontal="center" wrapText="1"/>
    </xf>
    <xf numFmtId="165" fontId="11" fillId="0" borderId="0" xfId="1" applyNumberFormat="1" applyFont="1"/>
    <xf numFmtId="164" fontId="12" fillId="0" borderId="4" xfId="2" applyNumberFormat="1" applyFont="1" applyBorder="1"/>
    <xf numFmtId="165" fontId="11" fillId="0" borderId="0" xfId="0" applyNumberFormat="1" applyFont="1"/>
    <xf numFmtId="0" fontId="12" fillId="0" borderId="4" xfId="0" applyFont="1" applyBorder="1"/>
    <xf numFmtId="0" fontId="11" fillId="0" borderId="4" xfId="0" applyFont="1" applyBorder="1"/>
    <xf numFmtId="3" fontId="2" fillId="0" borderId="0" xfId="0" applyNumberFormat="1" applyFont="1" applyFill="1" applyAlignment="1">
      <alignment horizontal="left"/>
    </xf>
    <xf numFmtId="165" fontId="11" fillId="0" borderId="2" xfId="0" applyNumberFormat="1" applyFont="1" applyBorder="1"/>
    <xf numFmtId="167" fontId="2" fillId="0" borderId="0" xfId="0" applyNumberFormat="1" applyFont="1" applyBorder="1" applyAlignment="1">
      <alignment horizontal="left" indent="6"/>
    </xf>
    <xf numFmtId="167" fontId="13" fillId="0" borderId="0" xfId="0" applyNumberFormat="1" applyFont="1" applyBorder="1" applyAlignment="1">
      <alignment horizontal="right" vertical="top"/>
    </xf>
    <xf numFmtId="0" fontId="14" fillId="0" borderId="0" xfId="0" applyFont="1"/>
    <xf numFmtId="0" fontId="14" fillId="0" borderId="0" xfId="0" applyFont="1" applyAlignment="1">
      <alignment horizontal="center"/>
    </xf>
    <xf numFmtId="0" fontId="4" fillId="0" borderId="5" xfId="6" applyFont="1" applyBorder="1" applyAlignment="1">
      <alignment horizontal="center"/>
    </xf>
    <xf numFmtId="168" fontId="15" fillId="0" borderId="5" xfId="6" applyNumberFormat="1" applyFont="1" applyBorder="1" applyAlignment="1">
      <alignment horizontal="center" wrapText="1"/>
    </xf>
    <xf numFmtId="168" fontId="15" fillId="0" borderId="5" xfId="6" applyNumberFormat="1" applyFont="1" applyFill="1" applyBorder="1" applyAlignment="1">
      <alignment horizontal="center" wrapText="1"/>
    </xf>
    <xf numFmtId="167" fontId="15" fillId="0" borderId="0" xfId="0" applyNumberFormat="1" applyFont="1" applyBorder="1" applyAlignment="1">
      <alignment horizontal="left"/>
    </xf>
    <xf numFmtId="167" fontId="2" fillId="0" borderId="0" xfId="0" applyNumberFormat="1" applyFont="1" applyBorder="1"/>
    <xf numFmtId="0" fontId="14" fillId="0" borderId="0" xfId="0" applyFont="1" applyFill="1" applyBorder="1"/>
    <xf numFmtId="167" fontId="2" fillId="0" borderId="0" xfId="0" applyNumberFormat="1" applyFont="1" applyFill="1" applyBorder="1" applyAlignment="1">
      <alignment horizontal="left" indent="6"/>
    </xf>
    <xf numFmtId="167" fontId="2" fillId="0" borderId="0" xfId="0" applyNumberFormat="1" applyFont="1" applyBorder="1" applyAlignment="1">
      <alignment horizontal="center"/>
    </xf>
    <xf numFmtId="167" fontId="14" fillId="0" borderId="0" xfId="0" applyNumberFormat="1" applyFont="1" applyBorder="1" applyAlignment="1">
      <alignment horizontal="left"/>
    </xf>
    <xf numFmtId="0" fontId="14" fillId="0" borderId="0" xfId="0" applyFont="1" applyBorder="1"/>
    <xf numFmtId="165" fontId="4" fillId="0" borderId="0" xfId="0" applyNumberFormat="1" applyFont="1" applyAlignment="1">
      <alignment horizontal="center"/>
    </xf>
    <xf numFmtId="167" fontId="14" fillId="0" borderId="0" xfId="0" quotePrefix="1" applyNumberFormat="1" applyFont="1" applyBorder="1" applyAlignment="1">
      <alignment horizontal="left"/>
    </xf>
    <xf numFmtId="165" fontId="2" fillId="0" borderId="0" xfId="1" applyNumberFormat="1" applyFont="1" applyBorder="1"/>
    <xf numFmtId="0" fontId="15" fillId="0" borderId="0" xfId="0" applyFont="1"/>
    <xf numFmtId="0" fontId="15" fillId="0" borderId="1" xfId="0" applyFont="1" applyBorder="1" applyAlignment="1">
      <alignment horizontal="center"/>
    </xf>
    <xf numFmtId="0" fontId="15" fillId="0" borderId="1" xfId="0" applyFont="1" applyFill="1" applyBorder="1" applyAlignment="1">
      <alignment horizontal="center"/>
    </xf>
    <xf numFmtId="17" fontId="15" fillId="0" borderId="1" xfId="0" applyNumberFormat="1" applyFont="1" applyBorder="1" applyAlignment="1">
      <alignment horizontal="center"/>
    </xf>
    <xf numFmtId="0" fontId="15" fillId="0" borderId="1" xfId="0" applyFont="1" applyBorder="1"/>
    <xf numFmtId="167" fontId="15" fillId="0" borderId="0" xfId="0" applyNumberFormat="1" applyFont="1" applyBorder="1" applyAlignment="1">
      <alignment horizontal="left" indent="1"/>
    </xf>
    <xf numFmtId="164" fontId="15" fillId="0" borderId="0" xfId="2" applyNumberFormat="1" applyFont="1" applyBorder="1"/>
    <xf numFmtId="0" fontId="18" fillId="0" borderId="1" xfId="0" applyFont="1" applyBorder="1"/>
    <xf numFmtId="0" fontId="14" fillId="0" borderId="1" xfId="0" applyFont="1" applyBorder="1"/>
    <xf numFmtId="165" fontId="14" fillId="0" borderId="0" xfId="1" applyNumberFormat="1" applyFont="1"/>
    <xf numFmtId="165" fontId="14" fillId="0" borderId="0" xfId="1" applyNumberFormat="1" applyFont="1" applyBorder="1"/>
    <xf numFmtId="0" fontId="19" fillId="0" borderId="0" xfId="0" applyFont="1" applyAlignment="1">
      <alignment horizontal="left" indent="1"/>
    </xf>
    <xf numFmtId="167" fontId="4" fillId="0" borderId="0" xfId="0" applyNumberFormat="1" applyFont="1" applyBorder="1" applyAlignment="1">
      <alignment horizontal="center" wrapText="1"/>
    </xf>
    <xf numFmtId="167" fontId="4" fillId="0" borderId="0" xfId="0" applyNumberFormat="1" applyFont="1" applyBorder="1" applyAlignment="1">
      <alignment horizontal="center"/>
    </xf>
    <xf numFmtId="9" fontId="14" fillId="0" borderId="0" xfId="3" applyFont="1" applyAlignment="1">
      <alignment horizontal="center"/>
    </xf>
    <xf numFmtId="0" fontId="20" fillId="0" borderId="0" xfId="0" applyFont="1"/>
    <xf numFmtId="169" fontId="20" fillId="0" borderId="0" xfId="0" applyNumberFormat="1" applyFont="1"/>
    <xf numFmtId="164" fontId="15" fillId="0" borderId="4" xfId="2" applyNumberFormat="1" applyFont="1" applyBorder="1"/>
    <xf numFmtId="164" fontId="14" fillId="0" borderId="0" xfId="0" applyNumberFormat="1" applyFont="1"/>
    <xf numFmtId="167" fontId="2" fillId="0" borderId="0" xfId="0" applyNumberFormat="1" applyFont="1" applyBorder="1" applyAlignment="1">
      <alignment horizontal="left"/>
    </xf>
    <xf numFmtId="165" fontId="2" fillId="0" borderId="0" xfId="1" applyNumberFormat="1" applyFont="1" applyBorder="1" applyAlignment="1">
      <alignment horizontal="left"/>
    </xf>
    <xf numFmtId="0" fontId="14" fillId="0" borderId="0" xfId="0" applyFont="1" applyFill="1"/>
    <xf numFmtId="167" fontId="2" fillId="0" borderId="0" xfId="0" applyNumberFormat="1" applyFont="1" applyFill="1" applyBorder="1" applyAlignment="1">
      <alignment horizontal="right"/>
    </xf>
    <xf numFmtId="0" fontId="2" fillId="0" borderId="0" xfId="0" applyFont="1" applyAlignment="1">
      <alignment vertical="center"/>
    </xf>
    <xf numFmtId="0" fontId="2" fillId="0" borderId="0" xfId="0" applyFont="1" applyAlignment="1">
      <alignment horizontal="left" vertical="center"/>
    </xf>
    <xf numFmtId="0" fontId="4" fillId="0" borderId="0" xfId="0" applyFont="1" applyAlignment="1">
      <alignment horizontal="right"/>
    </xf>
    <xf numFmtId="165" fontId="4" fillId="0" borderId="2" xfId="1" applyNumberFormat="1" applyFont="1" applyBorder="1"/>
    <xf numFmtId="165" fontId="4" fillId="0" borderId="0" xfId="1" applyNumberFormat="1" applyFont="1" applyBorder="1"/>
    <xf numFmtId="9" fontId="4" fillId="0" borderId="0" xfId="7" applyNumberFormat="1" applyFont="1" applyFill="1" applyAlignment="1">
      <alignment horizontal="right" vertical="top"/>
    </xf>
    <xf numFmtId="165" fontId="4" fillId="0" borderId="0" xfId="0" applyNumberFormat="1" applyFont="1"/>
    <xf numFmtId="165" fontId="4" fillId="0" borderId="0" xfId="1" applyNumberFormat="1" applyFont="1"/>
    <xf numFmtId="0" fontId="15" fillId="0" borderId="2" xfId="0" applyFont="1" applyBorder="1"/>
    <xf numFmtId="37" fontId="2" fillId="0" borderId="0" xfId="7" applyNumberFormat="1" applyFont="1" applyProtection="1"/>
    <xf numFmtId="167" fontId="2" fillId="0" borderId="0" xfId="0" applyNumberFormat="1" applyFont="1" applyFill="1" applyBorder="1" applyAlignment="1">
      <alignment horizontal="left"/>
    </xf>
    <xf numFmtId="9" fontId="0" fillId="0" borderId="0" xfId="7" applyNumberFormat="1" applyFont="1" applyFill="1" applyAlignment="1">
      <alignment horizontal="right" vertical="top"/>
    </xf>
    <xf numFmtId="0" fontId="0" fillId="6" borderId="0" xfId="0" applyFill="1"/>
    <xf numFmtId="0" fontId="22" fillId="0" borderId="0" xfId="0" applyFont="1"/>
    <xf numFmtId="167" fontId="2" fillId="0" borderId="1" xfId="0" applyNumberFormat="1" applyFont="1" applyBorder="1" applyAlignment="1">
      <alignment horizontal="left"/>
    </xf>
    <xf numFmtId="37" fontId="2" fillId="0" borderId="1" xfId="7" applyNumberFormat="1" applyFont="1" applyBorder="1" applyProtection="1"/>
    <xf numFmtId="167" fontId="2" fillId="0" borderId="1" xfId="0" applyNumberFormat="1" applyFont="1" applyFill="1" applyBorder="1" applyAlignment="1"/>
    <xf numFmtId="0" fontId="14" fillId="0" borderId="1" xfId="0" applyFont="1" applyBorder="1" applyAlignment="1">
      <alignment horizontal="center"/>
    </xf>
    <xf numFmtId="0" fontId="2" fillId="0" borderId="1" xfId="0" applyFont="1" applyFill="1" applyBorder="1" applyAlignment="1">
      <alignment horizontal="left" vertical="center"/>
    </xf>
    <xf numFmtId="0" fontId="14" fillId="0" borderId="1" xfId="0" applyFont="1" applyFill="1" applyBorder="1"/>
    <xf numFmtId="0" fontId="14" fillId="0" borderId="0" xfId="0" applyFont="1" applyAlignment="1">
      <alignment horizontal="right" vertical="top"/>
    </xf>
    <xf numFmtId="0" fontId="15" fillId="7" borderId="6" xfId="0" applyFont="1" applyFill="1" applyBorder="1"/>
    <xf numFmtId="0" fontId="14" fillId="0" borderId="0" xfId="0" applyFont="1" applyAlignment="1">
      <alignment horizontal="right"/>
    </xf>
    <xf numFmtId="167" fontId="14" fillId="0" borderId="0" xfId="0" applyNumberFormat="1" applyFont="1" applyFill="1" applyBorder="1" applyAlignment="1"/>
    <xf numFmtId="0" fontId="2" fillId="0" borderId="0" xfId="0" applyFont="1"/>
    <xf numFmtId="0" fontId="2" fillId="0" borderId="0" xfId="0" applyFont="1" applyFill="1"/>
    <xf numFmtId="0" fontId="15" fillId="8" borderId="1" xfId="0" applyFont="1" applyFill="1" applyBorder="1"/>
    <xf numFmtId="0" fontId="4" fillId="0" borderId="5" xfId="6" applyFont="1" applyBorder="1" applyAlignment="1">
      <alignment horizontal="center" wrapText="1"/>
    </xf>
    <xf numFmtId="167" fontId="4" fillId="0" borderId="5" xfId="0" applyNumberFormat="1" applyFont="1" applyBorder="1" applyAlignment="1">
      <alignment horizontal="center" wrapText="1"/>
    </xf>
    <xf numFmtId="0" fontId="15" fillId="9" borderId="0" xfId="0" applyFont="1" applyFill="1" applyAlignment="1">
      <alignment horizontal="center"/>
    </xf>
    <xf numFmtId="0" fontId="4" fillId="0" borderId="0" xfId="6" applyFont="1" applyBorder="1" applyAlignment="1">
      <alignment horizontal="left"/>
    </xf>
    <xf numFmtId="0" fontId="4" fillId="0" borderId="0" xfId="6" applyFont="1" applyBorder="1" applyAlignment="1">
      <alignment horizontal="center"/>
    </xf>
    <xf numFmtId="168" fontId="15" fillId="0" borderId="0" xfId="6" applyNumberFormat="1" applyFont="1" applyFill="1" applyBorder="1" applyAlignment="1">
      <alignment horizontal="center" wrapText="1"/>
    </xf>
    <xf numFmtId="168" fontId="15" fillId="0" borderId="0" xfId="6" applyNumberFormat="1" applyFont="1" applyBorder="1" applyAlignment="1">
      <alignment horizontal="center" wrapText="1"/>
    </xf>
    <xf numFmtId="167" fontId="4" fillId="0" borderId="5" xfId="7" applyNumberFormat="1" applyFont="1" applyBorder="1" applyAlignment="1">
      <alignment horizontal="center"/>
    </xf>
    <xf numFmtId="17" fontId="15" fillId="0" borderId="0" xfId="0" applyNumberFormat="1" applyFont="1" applyAlignment="1">
      <alignment horizontal="center"/>
    </xf>
    <xf numFmtId="17" fontId="15" fillId="9" borderId="0" xfId="0" applyNumberFormat="1" applyFont="1" applyFill="1" applyAlignment="1">
      <alignment horizontal="center"/>
    </xf>
    <xf numFmtId="17" fontId="14" fillId="0" borderId="0" xfId="0" applyNumberFormat="1" applyFont="1"/>
    <xf numFmtId="0" fontId="14" fillId="0" borderId="0" xfId="6" applyFont="1" applyFill="1" applyAlignment="1">
      <alignment horizontal="center" vertical="top"/>
    </xf>
    <xf numFmtId="0" fontId="2" fillId="0" borderId="0" xfId="6" applyFont="1" applyFill="1" applyAlignment="1">
      <alignment vertical="top"/>
    </xf>
    <xf numFmtId="165" fontId="14" fillId="0" borderId="0" xfId="8" applyNumberFormat="1" applyFont="1" applyFill="1" applyAlignment="1">
      <alignment vertical="top"/>
    </xf>
    <xf numFmtId="0" fontId="2" fillId="0" borderId="0" xfId="6" applyFont="1" applyFill="1" applyAlignment="1">
      <alignment vertical="top" wrapText="1"/>
    </xf>
    <xf numFmtId="0" fontId="2" fillId="0" borderId="0" xfId="6" applyFont="1" applyFill="1" applyAlignment="1">
      <alignment horizontal="center" vertical="top"/>
    </xf>
    <xf numFmtId="9" fontId="2" fillId="0" borderId="0" xfId="0" applyNumberFormat="1" applyFont="1" applyAlignment="1">
      <alignment horizontal="center" vertical="top"/>
    </xf>
    <xf numFmtId="43" fontId="14" fillId="0" borderId="0" xfId="0" applyNumberFormat="1" applyFont="1" applyAlignment="1">
      <alignment vertical="top"/>
    </xf>
    <xf numFmtId="0" fontId="14" fillId="0" borderId="0" xfId="0" applyFont="1" applyAlignment="1">
      <alignment vertical="top"/>
    </xf>
    <xf numFmtId="0" fontId="14" fillId="0" borderId="0" xfId="0" applyFont="1" applyAlignment="1">
      <alignment horizontal="center" vertical="top"/>
    </xf>
    <xf numFmtId="0" fontId="0" fillId="0" borderId="0" xfId="6" applyFont="1" applyFill="1" applyAlignment="1">
      <alignment vertical="top" wrapText="1"/>
    </xf>
    <xf numFmtId="9" fontId="2" fillId="0" borderId="0" xfId="7" applyNumberFormat="1" applyFont="1" applyFill="1" applyAlignment="1">
      <alignment horizontal="center" vertical="top"/>
    </xf>
    <xf numFmtId="9" fontId="0" fillId="0" borderId="0" xfId="7" applyNumberFormat="1" applyFont="1" applyFill="1" applyAlignment="1">
      <alignment horizontal="center" vertical="top"/>
    </xf>
    <xf numFmtId="165" fontId="14" fillId="0" borderId="0" xfId="1" applyNumberFormat="1" applyFont="1" applyFill="1" applyAlignment="1">
      <alignment vertical="top"/>
    </xf>
    <xf numFmtId="165" fontId="14" fillId="0" borderId="0" xfId="1" applyNumberFormat="1" applyFont="1" applyAlignment="1">
      <alignment vertical="top"/>
    </xf>
    <xf numFmtId="165" fontId="14" fillId="0" borderId="0" xfId="0" applyNumberFormat="1" applyFont="1" applyAlignment="1">
      <alignment vertical="top"/>
    </xf>
    <xf numFmtId="17" fontId="14" fillId="9" borderId="0" xfId="0" applyNumberFormat="1" applyFont="1" applyFill="1" applyAlignment="1">
      <alignment vertical="top"/>
    </xf>
    <xf numFmtId="0" fontId="2" fillId="0" borderId="0" xfId="6" applyFont="1" applyFill="1" applyAlignment="1">
      <alignment horizontal="left" vertical="top" wrapText="1"/>
    </xf>
    <xf numFmtId="0" fontId="0" fillId="0" borderId="0" xfId="0" applyFont="1" applyFill="1" applyAlignment="1">
      <alignment vertical="top"/>
    </xf>
    <xf numFmtId="0" fontId="2" fillId="0" borderId="0" xfId="0" applyFont="1" applyFill="1" applyAlignment="1">
      <alignment vertical="top"/>
    </xf>
    <xf numFmtId="0" fontId="14" fillId="10" borderId="0" xfId="6" applyFont="1" applyFill="1" applyAlignment="1">
      <alignment horizontal="center" vertical="top"/>
    </xf>
    <xf numFmtId="0" fontId="2" fillId="10" borderId="0" xfId="6" applyFont="1" applyFill="1" applyAlignment="1">
      <alignment vertical="top"/>
    </xf>
    <xf numFmtId="165" fontId="14" fillId="10" borderId="0" xfId="8" applyNumberFormat="1" applyFont="1" applyFill="1" applyAlignment="1">
      <alignment vertical="top"/>
    </xf>
    <xf numFmtId="0" fontId="2" fillId="10" borderId="0" xfId="6" applyFont="1" applyFill="1" applyAlignment="1">
      <alignment vertical="top" wrapText="1"/>
    </xf>
    <xf numFmtId="0" fontId="2" fillId="10" borderId="0" xfId="6" applyFont="1" applyFill="1" applyAlignment="1">
      <alignment horizontal="center" vertical="top"/>
    </xf>
    <xf numFmtId="9" fontId="2" fillId="10" borderId="0" xfId="0" applyNumberFormat="1" applyFont="1" applyFill="1" applyAlignment="1">
      <alignment horizontal="center" vertical="top"/>
    </xf>
    <xf numFmtId="43" fontId="14" fillId="10" borderId="0" xfId="0" applyNumberFormat="1" applyFont="1" applyFill="1" applyAlignment="1">
      <alignment vertical="top"/>
    </xf>
    <xf numFmtId="0" fontId="14" fillId="10" borderId="0" xfId="0" applyFont="1" applyFill="1" applyAlignment="1">
      <alignment vertical="top"/>
    </xf>
    <xf numFmtId="0" fontId="14" fillId="10" borderId="0" xfId="0" applyFont="1" applyFill="1" applyAlignment="1">
      <alignment horizontal="center" vertical="top"/>
    </xf>
    <xf numFmtId="0" fontId="0" fillId="10" borderId="0" xfId="6" applyFont="1" applyFill="1" applyAlignment="1">
      <alignment vertical="top" wrapText="1"/>
    </xf>
    <xf numFmtId="9" fontId="2" fillId="10" borderId="0" xfId="7" applyNumberFormat="1" applyFont="1" applyFill="1" applyAlignment="1">
      <alignment horizontal="center" vertical="top"/>
    </xf>
    <xf numFmtId="9" fontId="0" fillId="10" borderId="0" xfId="7" applyNumberFormat="1" applyFont="1" applyFill="1" applyAlignment="1">
      <alignment horizontal="center" vertical="top"/>
    </xf>
    <xf numFmtId="165" fontId="14" fillId="10" borderId="0" xfId="1" applyNumberFormat="1" applyFont="1" applyFill="1" applyAlignment="1">
      <alignment vertical="top"/>
    </xf>
    <xf numFmtId="165" fontId="14" fillId="10" borderId="0" xfId="0" applyNumberFormat="1" applyFont="1" applyFill="1" applyAlignment="1">
      <alignment vertical="top"/>
    </xf>
    <xf numFmtId="0" fontId="14" fillId="10" borderId="0" xfId="0" applyFont="1" applyFill="1"/>
    <xf numFmtId="0" fontId="14" fillId="11" borderId="0" xfId="6" applyFont="1" applyFill="1" applyAlignment="1">
      <alignment horizontal="center" vertical="top"/>
    </xf>
    <xf numFmtId="0" fontId="0" fillId="11" borderId="0" xfId="6" applyFont="1" applyFill="1" applyAlignment="1">
      <alignment vertical="top" wrapText="1"/>
    </xf>
    <xf numFmtId="165" fontId="14" fillId="11" borderId="0" xfId="8" applyNumberFormat="1" applyFont="1" applyFill="1" applyAlignment="1">
      <alignment vertical="top"/>
    </xf>
    <xf numFmtId="0" fontId="2" fillId="11" borderId="0" xfId="6" applyFont="1" applyFill="1" applyAlignment="1">
      <alignment horizontal="left" vertical="top" wrapText="1"/>
    </xf>
    <xf numFmtId="0" fontId="2" fillId="11" borderId="0" xfId="6" applyFont="1" applyFill="1" applyAlignment="1">
      <alignment horizontal="center" vertical="top" wrapText="1"/>
    </xf>
    <xf numFmtId="9" fontId="2" fillId="11" borderId="0" xfId="9" applyFont="1" applyFill="1" applyAlignment="1">
      <alignment horizontal="center" vertical="top"/>
    </xf>
    <xf numFmtId="43" fontId="14" fillId="11" borderId="0" xfId="0" applyNumberFormat="1" applyFont="1" applyFill="1" applyAlignment="1">
      <alignment vertical="top"/>
    </xf>
    <xf numFmtId="0" fontId="14" fillId="11" borderId="0" xfId="0" applyFont="1" applyFill="1" applyAlignment="1">
      <alignment vertical="top" wrapText="1"/>
    </xf>
    <xf numFmtId="0" fontId="14" fillId="11" borderId="0" xfId="0" applyFont="1" applyFill="1" applyAlignment="1">
      <alignment horizontal="center" vertical="top"/>
    </xf>
    <xf numFmtId="0" fontId="2" fillId="11" borderId="0" xfId="6" applyFont="1" applyFill="1" applyAlignment="1">
      <alignment vertical="top" wrapText="1"/>
    </xf>
    <xf numFmtId="9" fontId="2" fillId="11" borderId="0" xfId="7" applyNumberFormat="1" applyFont="1" applyFill="1" applyAlignment="1">
      <alignment horizontal="center" vertical="top"/>
    </xf>
    <xf numFmtId="165" fontId="2" fillId="11" borderId="0" xfId="1" applyNumberFormat="1" applyFont="1" applyFill="1" applyAlignment="1">
      <alignment vertical="top"/>
    </xf>
    <xf numFmtId="165" fontId="14" fillId="11" borderId="0" xfId="1" applyNumberFormat="1" applyFont="1" applyFill="1" applyAlignment="1">
      <alignment vertical="top"/>
    </xf>
    <xf numFmtId="165" fontId="14" fillId="11" borderId="0" xfId="0" applyNumberFormat="1" applyFont="1" applyFill="1" applyAlignment="1">
      <alignment vertical="top"/>
    </xf>
    <xf numFmtId="0" fontId="14" fillId="11" borderId="0" xfId="0" applyFont="1" applyFill="1" applyAlignment="1">
      <alignment vertical="top"/>
    </xf>
    <xf numFmtId="9" fontId="2" fillId="11" borderId="0" xfId="0" applyNumberFormat="1" applyFont="1" applyFill="1" applyAlignment="1">
      <alignment horizontal="center" vertical="top"/>
    </xf>
    <xf numFmtId="0" fontId="14" fillId="9" borderId="0" xfId="0" applyFont="1" applyFill="1" applyAlignment="1">
      <alignment vertical="top"/>
    </xf>
    <xf numFmtId="0" fontId="14" fillId="0" borderId="0" xfId="0" applyFont="1" applyFill="1" applyAlignment="1">
      <alignment vertical="top"/>
    </xf>
    <xf numFmtId="0" fontId="2" fillId="12" borderId="0" xfId="6" applyFont="1" applyFill="1" applyAlignment="1">
      <alignment vertical="top" wrapText="1"/>
    </xf>
    <xf numFmtId="165" fontId="14" fillId="12" borderId="0" xfId="8" applyNumberFormat="1" applyFont="1" applyFill="1" applyAlignment="1">
      <alignment vertical="top"/>
    </xf>
    <xf numFmtId="9" fontId="2" fillId="0" borderId="0" xfId="9" applyFont="1" applyFill="1" applyAlignment="1">
      <alignment horizontal="center" vertical="top"/>
    </xf>
    <xf numFmtId="43" fontId="14" fillId="12" borderId="0" xfId="8" applyNumberFormat="1" applyFont="1" applyFill="1" applyAlignment="1">
      <alignment vertical="top"/>
    </xf>
    <xf numFmtId="165" fontId="14" fillId="12" borderId="0" xfId="1" applyNumberFormat="1" applyFont="1" applyFill="1" applyAlignment="1">
      <alignment vertical="top"/>
    </xf>
    <xf numFmtId="165" fontId="2" fillId="0" borderId="0" xfId="1" applyNumberFormat="1" applyFont="1" applyFill="1" applyAlignment="1">
      <alignment vertical="top"/>
    </xf>
    <xf numFmtId="9" fontId="2" fillId="13" borderId="0" xfId="0" applyNumberFormat="1" applyFont="1" applyFill="1" applyAlignment="1">
      <alignment horizontal="center" vertical="top"/>
    </xf>
    <xf numFmtId="165" fontId="14" fillId="13" borderId="0" xfId="1" applyNumberFormat="1" applyFont="1" applyFill="1" applyAlignment="1">
      <alignment vertical="top"/>
    </xf>
    <xf numFmtId="9" fontId="2" fillId="0" borderId="0" xfId="0" applyNumberFormat="1" applyFont="1" applyFill="1" applyAlignment="1">
      <alignment horizontal="center" vertical="top"/>
    </xf>
    <xf numFmtId="17" fontId="2" fillId="9" borderId="0" xfId="0" applyNumberFormat="1" applyFont="1" applyFill="1" applyAlignment="1">
      <alignment vertical="top"/>
    </xf>
    <xf numFmtId="165" fontId="14" fillId="0" borderId="0" xfId="8" applyNumberFormat="1" applyFont="1" applyFill="1" applyAlignment="1">
      <alignment horizontal="left" vertical="top"/>
    </xf>
    <xf numFmtId="0" fontId="14" fillId="0" borderId="0" xfId="0" applyFont="1" applyFill="1" applyAlignment="1">
      <alignment horizontal="center" vertical="top"/>
    </xf>
    <xf numFmtId="165" fontId="14" fillId="0" borderId="0" xfId="0" applyNumberFormat="1" applyFont="1" applyFill="1" applyAlignment="1">
      <alignment vertical="top"/>
    </xf>
    <xf numFmtId="0" fontId="6" fillId="0" borderId="0" xfId="0" applyFont="1" applyFill="1" applyAlignment="1">
      <alignment vertical="top"/>
    </xf>
    <xf numFmtId="0" fontId="2" fillId="0" borderId="0" xfId="6" applyFont="1" applyFill="1" applyBorder="1" applyAlignment="1">
      <alignment horizontal="left" vertical="top" wrapText="1"/>
    </xf>
    <xf numFmtId="43" fontId="14" fillId="0" borderId="0" xfId="8" applyNumberFormat="1" applyFont="1" applyFill="1" applyAlignment="1">
      <alignment vertical="top"/>
    </xf>
    <xf numFmtId="165" fontId="14" fillId="0" borderId="0" xfId="7" applyNumberFormat="1" applyFont="1" applyAlignment="1">
      <alignment vertical="top"/>
    </xf>
    <xf numFmtId="0" fontId="14" fillId="14" borderId="0" xfId="0" applyFont="1" applyFill="1" applyAlignment="1">
      <alignment vertical="top"/>
    </xf>
    <xf numFmtId="165" fontId="14" fillId="12" borderId="0" xfId="0" applyNumberFormat="1" applyFont="1" applyFill="1" applyAlignment="1">
      <alignment vertical="top"/>
    </xf>
    <xf numFmtId="0" fontId="0" fillId="0" borderId="0" xfId="6" applyFont="1" applyFill="1" applyAlignment="1">
      <alignment vertical="top"/>
    </xf>
    <xf numFmtId="0" fontId="0" fillId="0" borderId="0" xfId="6" applyFont="1" applyFill="1" applyBorder="1" applyAlignment="1">
      <alignment horizontal="left" vertical="top" wrapText="1"/>
    </xf>
    <xf numFmtId="0" fontId="14" fillId="0" borderId="0" xfId="6" applyFont="1" applyFill="1" applyAlignment="1">
      <alignment vertical="top" wrapText="1"/>
    </xf>
    <xf numFmtId="0" fontId="14" fillId="0" borderId="0" xfId="0" applyFont="1" applyFill="1" applyAlignment="1">
      <alignment horizontal="left" vertical="top"/>
    </xf>
    <xf numFmtId="165" fontId="14" fillId="0" borderId="0" xfId="8" applyNumberFormat="1" applyFont="1" applyFill="1" applyBorder="1" applyAlignment="1">
      <alignment vertical="top"/>
    </xf>
    <xf numFmtId="0" fontId="2" fillId="0" borderId="0" xfId="0" applyFont="1" applyFill="1" applyAlignment="1">
      <alignment vertical="top" wrapText="1"/>
    </xf>
    <xf numFmtId="0" fontId="2" fillId="0" borderId="0" xfId="0" applyFont="1" applyAlignment="1">
      <alignment vertical="top"/>
    </xf>
    <xf numFmtId="0" fontId="0" fillId="0" borderId="0" xfId="0" applyFont="1" applyAlignment="1">
      <alignment vertical="top"/>
    </xf>
    <xf numFmtId="17" fontId="0" fillId="9" borderId="0" xfId="0" applyNumberFormat="1" applyFont="1" applyFill="1" applyAlignment="1">
      <alignment vertical="top"/>
    </xf>
    <xf numFmtId="0" fontId="2" fillId="0" borderId="0" xfId="0" applyFont="1" applyFill="1" applyAlignment="1">
      <alignment horizontal="center" vertical="top"/>
    </xf>
    <xf numFmtId="0" fontId="6" fillId="0" borderId="0" xfId="6" applyFont="1" applyFill="1" applyAlignment="1">
      <alignment vertical="top"/>
    </xf>
    <xf numFmtId="165" fontId="2" fillId="0" borderId="0" xfId="8" applyNumberFormat="1" applyFont="1" applyFill="1" applyAlignment="1">
      <alignment vertical="top"/>
    </xf>
    <xf numFmtId="0" fontId="6" fillId="0" borderId="0" xfId="0" applyFont="1" applyAlignment="1">
      <alignment horizontal="center" vertical="top"/>
    </xf>
    <xf numFmtId="0" fontId="14" fillId="13" borderId="0" xfId="0" applyFont="1" applyFill="1" applyAlignment="1">
      <alignment vertical="top"/>
    </xf>
    <xf numFmtId="9" fontId="14" fillId="13" borderId="0" xfId="0" applyNumberFormat="1" applyFont="1" applyFill="1" applyAlignment="1">
      <alignment vertical="top"/>
    </xf>
    <xf numFmtId="9" fontId="0" fillId="13" borderId="0" xfId="7" applyNumberFormat="1" applyFont="1" applyFill="1" applyAlignment="1">
      <alignment horizontal="center" vertical="top"/>
    </xf>
    <xf numFmtId="9" fontId="0" fillId="14" borderId="0" xfId="0" applyNumberFormat="1" applyFont="1" applyFill="1" applyAlignment="1">
      <alignment horizontal="center" vertical="top" wrapText="1"/>
    </xf>
    <xf numFmtId="165" fontId="2" fillId="14" borderId="0" xfId="8" applyNumberFormat="1" applyFont="1" applyFill="1" applyAlignment="1">
      <alignment vertical="top"/>
    </xf>
    <xf numFmtId="0" fontId="14" fillId="9" borderId="0" xfId="0" applyFont="1" applyFill="1" applyAlignment="1">
      <alignment horizontal="center" vertical="top" wrapText="1"/>
    </xf>
    <xf numFmtId="0" fontId="14" fillId="2" borderId="0" xfId="4" applyFont="1" applyAlignment="1">
      <alignment vertical="top"/>
    </xf>
    <xf numFmtId="165" fontId="6" fillId="12" borderId="0" xfId="8" applyNumberFormat="1" applyFont="1" applyFill="1" applyAlignment="1">
      <alignment vertical="top"/>
    </xf>
    <xf numFmtId="0" fontId="14" fillId="15" borderId="0" xfId="0" applyFont="1" applyFill="1" applyAlignment="1">
      <alignment vertical="top"/>
    </xf>
    <xf numFmtId="0" fontId="6" fillId="0" borderId="0" xfId="6" applyFont="1" applyFill="1" applyAlignment="1">
      <alignment vertical="top" wrapText="1"/>
    </xf>
    <xf numFmtId="0" fontId="24" fillId="16" borderId="7" xfId="0" applyFont="1" applyFill="1" applyBorder="1"/>
    <xf numFmtId="0" fontId="24" fillId="16" borderId="7" xfId="0" applyFont="1" applyFill="1" applyBorder="1" applyAlignment="1">
      <alignment horizontal="center"/>
    </xf>
    <xf numFmtId="0" fontId="24" fillId="0" borderId="0" xfId="0" applyFont="1" applyAlignment="1">
      <alignment horizontal="center"/>
    </xf>
    <xf numFmtId="0" fontId="24" fillId="0" borderId="0" xfId="0" applyFont="1"/>
    <xf numFmtId="0" fontId="24" fillId="17" borderId="8" xfId="0" applyFont="1" applyFill="1" applyBorder="1"/>
    <xf numFmtId="0" fontId="24" fillId="17" borderId="9" xfId="0" applyFont="1" applyFill="1" applyBorder="1"/>
    <xf numFmtId="41" fontId="24" fillId="17" borderId="8" xfId="0" applyNumberFormat="1" applyFont="1" applyFill="1" applyBorder="1"/>
    <xf numFmtId="41" fontId="24" fillId="17" borderId="10" xfId="0" applyNumberFormat="1" applyFont="1" applyFill="1" applyBorder="1"/>
    <xf numFmtId="41" fontId="24" fillId="17" borderId="9" xfId="0" applyNumberFormat="1" applyFont="1" applyFill="1" applyBorder="1"/>
    <xf numFmtId="0" fontId="24" fillId="0" borderId="7" xfId="0" applyFont="1" applyBorder="1" applyAlignment="1">
      <alignment horizontal="center"/>
    </xf>
    <xf numFmtId="0" fontId="24" fillId="18" borderId="11" xfId="0" applyFont="1" applyFill="1" applyBorder="1"/>
    <xf numFmtId="0" fontId="24" fillId="18" borderId="12" xfId="0" applyFont="1" applyFill="1" applyBorder="1"/>
    <xf numFmtId="0" fontId="24" fillId="18" borderId="13" xfId="0" applyFont="1" applyFill="1" applyBorder="1"/>
    <xf numFmtId="41" fontId="24" fillId="18" borderId="11" xfId="0" applyNumberFormat="1" applyFont="1" applyFill="1" applyBorder="1"/>
    <xf numFmtId="41" fontId="24" fillId="18" borderId="12" xfId="0" applyNumberFormat="1" applyFont="1" applyFill="1" applyBorder="1"/>
    <xf numFmtId="41" fontId="24" fillId="18" borderId="13" xfId="0" applyNumberFormat="1" applyFont="1" applyFill="1" applyBorder="1"/>
    <xf numFmtId="0" fontId="24" fillId="0" borderId="0" xfId="0" applyFont="1" applyBorder="1" applyAlignment="1">
      <alignment horizontal="center"/>
    </xf>
    <xf numFmtId="0" fontId="25" fillId="0" borderId="0" xfId="0" applyFont="1"/>
    <xf numFmtId="0" fontId="26" fillId="0" borderId="0" xfId="0" applyFont="1"/>
    <xf numFmtId="0" fontId="27" fillId="0" borderId="0" xfId="0" applyFont="1"/>
    <xf numFmtId="41" fontId="27" fillId="0" borderId="0" xfId="0" applyNumberFormat="1" applyFont="1"/>
    <xf numFmtId="41" fontId="0" fillId="0" borderId="0" xfId="0" applyNumberFormat="1"/>
    <xf numFmtId="0" fontId="0" fillId="0" borderId="0" xfId="0" applyBorder="1"/>
    <xf numFmtId="0" fontId="6" fillId="0" borderId="0" xfId="0" applyFont="1" applyBorder="1"/>
    <xf numFmtId="41" fontId="6" fillId="0" borderId="0" xfId="0" applyNumberFormat="1" applyFont="1" applyBorder="1"/>
    <xf numFmtId="165" fontId="6" fillId="0" borderId="0" xfId="1" applyNumberFormat="1" applyFont="1" applyBorder="1"/>
    <xf numFmtId="0" fontId="16" fillId="4" borderId="0" xfId="0" applyFont="1" applyFill="1" applyAlignment="1">
      <alignment horizontal="center"/>
    </xf>
    <xf numFmtId="0" fontId="17" fillId="5" borderId="0" xfId="0" applyFont="1" applyFill="1" applyAlignment="1">
      <alignment horizontal="center"/>
    </xf>
  </cellXfs>
  <cellStyles count="10">
    <cellStyle name="20% - Accent2" xfId="4" builtinId="34"/>
    <cellStyle name="Comma" xfId="1" builtinId="3"/>
    <cellStyle name="Comma 15" xfId="8"/>
    <cellStyle name="Currency" xfId="2" builtinId="4"/>
    <cellStyle name="Hyperlink" xfId="5" builtinId="8"/>
    <cellStyle name="Normal" xfId="0" builtinId="0"/>
    <cellStyle name="Normal 13" xfId="6"/>
    <cellStyle name="Normal 2" xfId="7"/>
    <cellStyle name="Percent" xfId="3" builtinId="5"/>
    <cellStyle name="Percent 14"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externalLink" Target="externalLinks/externalLink19.xml" Id="rId26" /><Relationship Type="http://schemas.openxmlformats.org/officeDocument/2006/relationships/externalLink" Target="externalLinks/externalLink14.xml" Id="rId21" /><Relationship Type="http://schemas.openxmlformats.org/officeDocument/2006/relationships/externalLink" Target="externalLinks/externalLink35.xml" Id="rId42" /><Relationship Type="http://schemas.openxmlformats.org/officeDocument/2006/relationships/externalLink" Target="externalLinks/externalLink40.xml" Id="rId47" /><Relationship Type="http://schemas.openxmlformats.org/officeDocument/2006/relationships/externalLink" Target="externalLinks/externalLink56.xml" Id="rId63" /><Relationship Type="http://schemas.openxmlformats.org/officeDocument/2006/relationships/externalLink" Target="externalLinks/externalLink61.xml" Id="rId68" /><Relationship Type="http://schemas.openxmlformats.org/officeDocument/2006/relationships/externalLink" Target="externalLinks/externalLink77.xml" Id="rId84" /><Relationship Type="http://schemas.openxmlformats.org/officeDocument/2006/relationships/externalLink" Target="externalLinks/externalLink82.xml" Id="rId89" /><Relationship Type="http://schemas.openxmlformats.org/officeDocument/2006/relationships/worksheet" Target="worksheets/sheet7.xml" Id="rId7" /><Relationship Type="http://schemas.openxmlformats.org/officeDocument/2006/relationships/externalLink" Target="externalLinks/externalLink64.xml" Id="rId71" /><Relationship Type="http://schemas.openxmlformats.org/officeDocument/2006/relationships/externalLink" Target="externalLinks/externalLink85.xml" Id="rId92" /><Relationship Type="http://schemas.openxmlformats.org/officeDocument/2006/relationships/worksheet" Target="worksheets/sheet2.xml" Id="rId2" /><Relationship Type="http://schemas.openxmlformats.org/officeDocument/2006/relationships/externalLink" Target="externalLinks/externalLink9.xml" Id="rId16" /><Relationship Type="http://schemas.openxmlformats.org/officeDocument/2006/relationships/externalLink" Target="externalLinks/externalLink22.xml" Id="rId29" /><Relationship Type="http://schemas.openxmlformats.org/officeDocument/2006/relationships/externalLink" Target="externalLinks/externalLink4.xml" Id="rId11" /><Relationship Type="http://schemas.openxmlformats.org/officeDocument/2006/relationships/externalLink" Target="externalLinks/externalLink17.xml" Id="rId24" /><Relationship Type="http://schemas.openxmlformats.org/officeDocument/2006/relationships/externalLink" Target="externalLinks/externalLink25.xml" Id="rId32" /><Relationship Type="http://schemas.openxmlformats.org/officeDocument/2006/relationships/externalLink" Target="externalLinks/externalLink30.xml" Id="rId37" /><Relationship Type="http://schemas.openxmlformats.org/officeDocument/2006/relationships/externalLink" Target="externalLinks/externalLink33.xml" Id="rId40" /><Relationship Type="http://schemas.openxmlformats.org/officeDocument/2006/relationships/externalLink" Target="externalLinks/externalLink38.xml" Id="rId45" /><Relationship Type="http://schemas.openxmlformats.org/officeDocument/2006/relationships/externalLink" Target="externalLinks/externalLink46.xml" Id="rId53" /><Relationship Type="http://schemas.openxmlformats.org/officeDocument/2006/relationships/externalLink" Target="externalLinks/externalLink51.xml" Id="rId58" /><Relationship Type="http://schemas.openxmlformats.org/officeDocument/2006/relationships/externalLink" Target="externalLinks/externalLink59.xml" Id="rId66" /><Relationship Type="http://schemas.openxmlformats.org/officeDocument/2006/relationships/externalLink" Target="externalLinks/externalLink67.xml" Id="rId74" /><Relationship Type="http://schemas.openxmlformats.org/officeDocument/2006/relationships/externalLink" Target="externalLinks/externalLink72.xml" Id="rId79" /><Relationship Type="http://schemas.openxmlformats.org/officeDocument/2006/relationships/externalLink" Target="externalLinks/externalLink80.xml" Id="rId87" /><Relationship Type="http://schemas.openxmlformats.org/officeDocument/2006/relationships/styles" Target="styles.xml" Id="rId102" /><Relationship Type="http://schemas.openxmlformats.org/officeDocument/2006/relationships/worksheet" Target="worksheets/sheet5.xml" Id="rId5" /><Relationship Type="http://schemas.openxmlformats.org/officeDocument/2006/relationships/externalLink" Target="externalLinks/externalLink54.xml" Id="rId61" /><Relationship Type="http://schemas.openxmlformats.org/officeDocument/2006/relationships/externalLink" Target="externalLinks/externalLink75.xml" Id="rId82" /><Relationship Type="http://schemas.openxmlformats.org/officeDocument/2006/relationships/externalLink" Target="externalLinks/externalLink83.xml" Id="rId90" /><Relationship Type="http://schemas.openxmlformats.org/officeDocument/2006/relationships/externalLink" Target="externalLinks/externalLink88.xml" Id="rId95" /><Relationship Type="http://schemas.openxmlformats.org/officeDocument/2006/relationships/externalLink" Target="externalLinks/externalLink12.xml" Id="rId19" /><Relationship Type="http://schemas.openxmlformats.org/officeDocument/2006/relationships/externalLink" Target="externalLinks/externalLink7.xml" Id="rId14" /><Relationship Type="http://schemas.openxmlformats.org/officeDocument/2006/relationships/externalLink" Target="externalLinks/externalLink15.xml" Id="rId22" /><Relationship Type="http://schemas.openxmlformats.org/officeDocument/2006/relationships/externalLink" Target="externalLinks/externalLink20.xml" Id="rId27" /><Relationship Type="http://schemas.openxmlformats.org/officeDocument/2006/relationships/externalLink" Target="externalLinks/externalLink23.xml" Id="rId30" /><Relationship Type="http://schemas.openxmlformats.org/officeDocument/2006/relationships/externalLink" Target="externalLinks/externalLink28.xml" Id="rId35" /><Relationship Type="http://schemas.openxmlformats.org/officeDocument/2006/relationships/externalLink" Target="externalLinks/externalLink36.xml" Id="rId43" /><Relationship Type="http://schemas.openxmlformats.org/officeDocument/2006/relationships/externalLink" Target="externalLinks/externalLink41.xml" Id="rId48" /><Relationship Type="http://schemas.openxmlformats.org/officeDocument/2006/relationships/externalLink" Target="externalLinks/externalLink49.xml" Id="rId56" /><Relationship Type="http://schemas.openxmlformats.org/officeDocument/2006/relationships/externalLink" Target="externalLinks/externalLink57.xml" Id="rId64" /><Relationship Type="http://schemas.openxmlformats.org/officeDocument/2006/relationships/externalLink" Target="externalLinks/externalLink62.xml" Id="rId69" /><Relationship Type="http://schemas.openxmlformats.org/officeDocument/2006/relationships/externalLink" Target="externalLinks/externalLink70.xml" Id="rId77" /><Relationship Type="http://schemas.openxmlformats.org/officeDocument/2006/relationships/externalLink" Target="externalLinks/externalLink93.xml" Id="rId100" /><Relationship Type="http://schemas.openxmlformats.org/officeDocument/2006/relationships/externalLink" Target="externalLinks/externalLink1.xml" Id="rId8" /><Relationship Type="http://schemas.openxmlformats.org/officeDocument/2006/relationships/externalLink" Target="externalLinks/externalLink44.xml" Id="rId51" /><Relationship Type="http://schemas.openxmlformats.org/officeDocument/2006/relationships/externalLink" Target="externalLinks/externalLink65.xml" Id="rId72" /><Relationship Type="http://schemas.openxmlformats.org/officeDocument/2006/relationships/externalLink" Target="externalLinks/externalLink73.xml" Id="rId80" /><Relationship Type="http://schemas.openxmlformats.org/officeDocument/2006/relationships/externalLink" Target="externalLinks/externalLink78.xml" Id="rId85" /><Relationship Type="http://schemas.openxmlformats.org/officeDocument/2006/relationships/externalLink" Target="externalLinks/externalLink86.xml" Id="rId93" /><Relationship Type="http://schemas.openxmlformats.org/officeDocument/2006/relationships/externalLink" Target="externalLinks/externalLink91.xml" Id="rId98" /><Relationship Type="http://schemas.openxmlformats.org/officeDocument/2006/relationships/worksheet" Target="worksheets/sheet3.xml" Id="rId3" /><Relationship Type="http://schemas.openxmlformats.org/officeDocument/2006/relationships/externalLink" Target="externalLinks/externalLink5.xml" Id="rId12" /><Relationship Type="http://schemas.openxmlformats.org/officeDocument/2006/relationships/externalLink" Target="externalLinks/externalLink10.xml" Id="rId17" /><Relationship Type="http://schemas.openxmlformats.org/officeDocument/2006/relationships/externalLink" Target="externalLinks/externalLink18.xml" Id="rId25" /><Relationship Type="http://schemas.openxmlformats.org/officeDocument/2006/relationships/externalLink" Target="externalLinks/externalLink26.xml" Id="rId33" /><Relationship Type="http://schemas.openxmlformats.org/officeDocument/2006/relationships/externalLink" Target="externalLinks/externalLink31.xml" Id="rId38" /><Relationship Type="http://schemas.openxmlformats.org/officeDocument/2006/relationships/externalLink" Target="externalLinks/externalLink39.xml" Id="rId46" /><Relationship Type="http://schemas.openxmlformats.org/officeDocument/2006/relationships/externalLink" Target="externalLinks/externalLink52.xml" Id="rId59" /><Relationship Type="http://schemas.openxmlformats.org/officeDocument/2006/relationships/externalLink" Target="externalLinks/externalLink60.xml" Id="rId67" /><Relationship Type="http://schemas.openxmlformats.org/officeDocument/2006/relationships/sharedStrings" Target="sharedStrings.xml" Id="rId103" /><Relationship Type="http://schemas.openxmlformats.org/officeDocument/2006/relationships/externalLink" Target="externalLinks/externalLink13.xml" Id="rId20" /><Relationship Type="http://schemas.openxmlformats.org/officeDocument/2006/relationships/externalLink" Target="externalLinks/externalLink34.xml" Id="rId41" /><Relationship Type="http://schemas.openxmlformats.org/officeDocument/2006/relationships/externalLink" Target="externalLinks/externalLink47.xml" Id="rId54" /><Relationship Type="http://schemas.openxmlformats.org/officeDocument/2006/relationships/externalLink" Target="externalLinks/externalLink55.xml" Id="rId62" /><Relationship Type="http://schemas.openxmlformats.org/officeDocument/2006/relationships/externalLink" Target="externalLinks/externalLink63.xml" Id="rId70" /><Relationship Type="http://schemas.openxmlformats.org/officeDocument/2006/relationships/externalLink" Target="externalLinks/externalLink68.xml" Id="rId75" /><Relationship Type="http://schemas.openxmlformats.org/officeDocument/2006/relationships/externalLink" Target="externalLinks/externalLink76.xml" Id="rId83" /><Relationship Type="http://schemas.openxmlformats.org/officeDocument/2006/relationships/externalLink" Target="externalLinks/externalLink81.xml" Id="rId88" /><Relationship Type="http://schemas.openxmlformats.org/officeDocument/2006/relationships/externalLink" Target="externalLinks/externalLink84.xml" Id="rId91" /><Relationship Type="http://schemas.openxmlformats.org/officeDocument/2006/relationships/externalLink" Target="externalLinks/externalLink89.xml" Id="rId96"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externalLink" Target="externalLinks/externalLink8.xml" Id="rId15" /><Relationship Type="http://schemas.openxmlformats.org/officeDocument/2006/relationships/externalLink" Target="externalLinks/externalLink16.xml" Id="rId23" /><Relationship Type="http://schemas.openxmlformats.org/officeDocument/2006/relationships/externalLink" Target="externalLinks/externalLink21.xml" Id="rId28" /><Relationship Type="http://schemas.openxmlformats.org/officeDocument/2006/relationships/externalLink" Target="externalLinks/externalLink29.xml" Id="rId36" /><Relationship Type="http://schemas.openxmlformats.org/officeDocument/2006/relationships/externalLink" Target="externalLinks/externalLink42.xml" Id="rId49" /><Relationship Type="http://schemas.openxmlformats.org/officeDocument/2006/relationships/externalLink" Target="externalLinks/externalLink50.xml" Id="rId57" /><Relationship Type="http://schemas.openxmlformats.org/officeDocument/2006/relationships/externalLink" Target="externalLinks/externalLink3.xml" Id="rId10" /><Relationship Type="http://schemas.openxmlformats.org/officeDocument/2006/relationships/externalLink" Target="externalLinks/externalLink24.xml" Id="rId31" /><Relationship Type="http://schemas.openxmlformats.org/officeDocument/2006/relationships/externalLink" Target="externalLinks/externalLink37.xml" Id="rId44" /><Relationship Type="http://schemas.openxmlformats.org/officeDocument/2006/relationships/externalLink" Target="externalLinks/externalLink45.xml" Id="rId52" /><Relationship Type="http://schemas.openxmlformats.org/officeDocument/2006/relationships/externalLink" Target="externalLinks/externalLink53.xml" Id="rId60" /><Relationship Type="http://schemas.openxmlformats.org/officeDocument/2006/relationships/externalLink" Target="externalLinks/externalLink58.xml" Id="rId65" /><Relationship Type="http://schemas.openxmlformats.org/officeDocument/2006/relationships/externalLink" Target="externalLinks/externalLink66.xml" Id="rId73" /><Relationship Type="http://schemas.openxmlformats.org/officeDocument/2006/relationships/externalLink" Target="externalLinks/externalLink71.xml" Id="rId78" /><Relationship Type="http://schemas.openxmlformats.org/officeDocument/2006/relationships/externalLink" Target="externalLinks/externalLink74.xml" Id="rId81" /><Relationship Type="http://schemas.openxmlformats.org/officeDocument/2006/relationships/externalLink" Target="externalLinks/externalLink79.xml" Id="rId86" /><Relationship Type="http://schemas.openxmlformats.org/officeDocument/2006/relationships/externalLink" Target="externalLinks/externalLink87.xml" Id="rId94" /><Relationship Type="http://schemas.openxmlformats.org/officeDocument/2006/relationships/externalLink" Target="externalLinks/externalLink92.xml" Id="rId99" /><Relationship Type="http://schemas.openxmlformats.org/officeDocument/2006/relationships/theme" Target="theme/theme1.xml" Id="rId101" /><Relationship Type="http://schemas.openxmlformats.org/officeDocument/2006/relationships/worksheet" Target="worksheets/sheet4.xml" Id="rId4" /><Relationship Type="http://schemas.openxmlformats.org/officeDocument/2006/relationships/externalLink" Target="externalLinks/externalLink2.xml" Id="rId9" /><Relationship Type="http://schemas.openxmlformats.org/officeDocument/2006/relationships/externalLink" Target="externalLinks/externalLink6.xml" Id="rId13" /><Relationship Type="http://schemas.openxmlformats.org/officeDocument/2006/relationships/externalLink" Target="externalLinks/externalLink11.xml" Id="rId18" /><Relationship Type="http://schemas.openxmlformats.org/officeDocument/2006/relationships/externalLink" Target="externalLinks/externalLink32.xml" Id="rId39" /><Relationship Type="http://schemas.openxmlformats.org/officeDocument/2006/relationships/externalLink" Target="externalLinks/externalLink27.xml" Id="rId34" /><Relationship Type="http://schemas.openxmlformats.org/officeDocument/2006/relationships/externalLink" Target="externalLinks/externalLink43.xml" Id="rId50" /><Relationship Type="http://schemas.openxmlformats.org/officeDocument/2006/relationships/externalLink" Target="externalLinks/externalLink48.xml" Id="rId55" /><Relationship Type="http://schemas.openxmlformats.org/officeDocument/2006/relationships/externalLink" Target="externalLinks/externalLink69.xml" Id="rId76" /><Relationship Type="http://schemas.openxmlformats.org/officeDocument/2006/relationships/externalLink" Target="externalLinks/externalLink90.xml" Id="rId97" /><Relationship Type="http://schemas.openxmlformats.org/officeDocument/2006/relationships/calcChain" Target="calcChain.xml" Id="rId104" /><Relationship Type="http://schemas.openxmlformats.org/officeDocument/2006/relationships/customXml" Target="/customXML/item.xml" Id="imanage.xml" /></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istrict%20Analysis\EPC%20Acctg\2005%20FCST\12_05\FCC%20Dec%202005\2005%20FCC%20Package%20December.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X:\Acctg\IRA\397YTDU.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L:\mard\Damast\Templates\Fendi.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L:\mard\Yuwono\Musketeer\mini_merger_10179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TEMP\Rolex-Timex.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istrict%20Analysis\EPC%20Acctg\2005%20FCST\04_05\FCC%20April%202005\Price%20Reconciliation\Price%20Var%20Calc%20FCC_Apr0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lsfps02\departments$\Accounting\Fixed%20Assets\Depreciation%20&amp;%20Plant%20Rollforward\CFG\2019\CFG%20Depreciation%2009-%202019.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lsfps02\departments$\Accounting\Fixed%20Assets\Depreciation%20&amp;%20Plant%20Rollforward\CFG\2018\CFG%20Depreciation%201-%202018.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District%20Analysis\EPC%20Acctg\2005%20FCST\10_05\FCC%20Oct%202005\Price%20Rec\Price%20Var%20Calc%20FCC_Oct%200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Documents%20and%20Settings\nmaini\Local%20Settings\Temp\Outlook\Regal%20DivRecap%20Model%20v173alt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TEMP\R&amp;D%20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istrict%20Analysis\EPC%20Acctg\2008%20FCST\02_08\FCC\February%20FCC%20Package.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Documents%20and%20Settings\lnazareth\Local%20Settings\Temp\Weighted%20Average%20Cost%20of%20Capital%202006%20Q2.xls" TargetMode="External"/></Relationships>
</file>

<file path=xl/externalLinks/_rels/externalLink21.xml.rels><?xml version="1.0" encoding="UTF-8" standalone="yes"?>
<Relationships xmlns="http://schemas.openxmlformats.org/package/2006/relationships"><Relationship Id="rId1" Type="http://schemas.microsoft.com/office/2006/relationships/xlExternalLinkPath/xlPathMissing" Target="FMI%20-%20ARCHIVE%20IEC%20Main%20F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E:\Documents%20and%20Settings\njnichols\Local%20Settings\Temporary%20Internet%20Files\Content.Outlook\F56EJI00\5%20Year%20Plan%2009-13%20v5.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E:\Thomas%20Mo\Regal\Model\_Files\Deals\Regal\Comps\Regal%20Equity%20Comps%20(v8).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E:\NS_Estimating_%20Forecasting\Forecasting\Bookings%20Forecast\CY10-3\CY10-3%20FY2010%20Rev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G:\EQT%20CModel%2010-1-08.5.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L:\mard\Colby\Snug\Model\Linens329.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wpsfps01\P_Drive\Accounting\Plant%20-%20Capital\2002%20Budget\ESNG\2002%20ESNG%20Capital%20Summary.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M:\Documents%20and%20Settings\Blake\Desktop\Old%20Models\H&amp;F%20One%20Pagers\Wingtip%20Model%206_19.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CRAIG\MATH\MODEL\MATH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District%20Analysis\EPC%20Acctg\2005%20FCST\12_05\FCC%20Dec%202005\2005%20FCC%20Package%20December.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M:\Documents%20and%20Settings\Blake\Desktop\Old%20Models\SandLB020-CashTaxes-10YEAR-MAND.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L:\mard\Colby\Tool%20Box\Model\mixer827.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GL\1998\Revenue%20Estimates\CHWVJuneEst.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E:\data\Project%20Plum\PLUM%20Analysis\HF%20Model\Project%20Engine%20H&amp;F%20Model4.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FPNY01\User\Documents%20and%20Settings\scharnow\Local%20Settings\Temporary%20Internet%20Files\OLK6\Budget%20Forecast_Retrieve4.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M&amp;AHEALT\PROJECTS\CAREMATR\HIST20.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E:\Strategic%20Plan\2012\B&amp;W%20Acquisition%20Valuation%20Model%2018Jun2011%20-%2010%20Year%20View.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Users\mdewey\AppData\Local\Microsoft\Windows\Temporary%20Internet%20Files\Content.Outlook\RTO0G75Z\Exec%20Leader%20Sheets_05312019.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L:\mard\Colby\Apex\Apex%202000\Model\Comb216.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chpk-my.sharepoint.com/personal/meverngam_chpk_com/Documents/Desktop/Matt%20FL%20Rate%20Case/Copy%20of%20Nat%20Gas%20Gross%20Margin%208+4%20Forecast%20+%20Budget%208+4%202022-2026%2020211019%20Rate%20Case%20FINAL%20V6%2012M%20Pe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District%20Analysis\EPC%20Acctg\2008%20FCST\02_08\FCC\February%20FCC%20Package.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FPNY01\User\DATA\EXCEL\Fenway%20Partners\2001%20Annual%20Report\Fund%20Valuation%20031902%20v4.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L:\mard\yubarb\blizzard\model\model5.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FPNY01\User\Documents%20and%20Settings\scharnow\Local%20Settings\Temporary%20Internet%20Files\OLK6\2003_FenwayLetterCharts%20Consolidated%20Budget1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wpsfps01\P_Drive\Accounting\Plant%20-%20Capital\2001%20Budget\Sharpgas%20Budget%20Summary\Revised%202001%20SHG%20Cap%20Summary.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A:\KAMAL\GIBRALTA\DCFYN26.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E:\data\Projects\Blockbuster\Blockbuster%20Overview_12_01.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M:\Documents%20and%20Settings\Blake\Desktop\Old%20Models\LBO2.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PNY01\User\DATA\EXCEL\GregSmith\Dead%20deals\OMC\OMC%20model18.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A:\COMPANY\HELMET\SENSHELM.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L:\mard\DermanC\Snug\models\Recap\snugrecap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curtis_young.CPK\AppData\Local\Microsoft\Windows\Temporary%20Internet%20Files\Content.Outlook\4BJ31546\Cash%20Projections\Cash%20Projection%20.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E:\Thomas%20Mo\Regal\Model\Deals\Corillian\Equity\krugcomps5.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E:\data\Projects\Takefuji\Takefuji_Jan21.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Epc003\Common\District%20Analysis\EPC%20Acctg\2007%20FCST\11_07\FARFWD%2012-6-07.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F:\OBrienP\2005%20CDRIVE\forc.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Q:\Departments%20&amp;%20Divisions\Florida%20Regulatory\Gross%20Margin%20Forecast\2015\Gas\Gas%20Gross%20Margin%20Forecast%20-%2006-2015.xlsx"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L:\mard\Kleinman\Catalyst\Valuation%20Matrix\ValMatrix.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C:\Documents%20and%20Settings\jennifer_starr\Local%20Settings\Temporary%20Internet%20Files\OLK36\FORECAST2004.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T:\EQUITRAN\2011\EQT%2004%2011.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C:\Documents%20and%20Settings\KOHANJ\Desktop\Big%20Sandy%20Position.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Q:\Departments%20&amp;%20Divisions\Florida%20Regulatory\Gross%20Margin%20Budget\2016\FINAL%202016%20Electric%20Margin%20Budge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KAMAL\GIBRALTA\COMPLET2.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E:\data\AMS\Model\Snickers%20Model%2011-1-04%20v1%20-%20Post%20IC%20-%20Bank%20Model%20v1.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E:\data\Projects\Texas%20Genco\Tx%20Genco%20model%20v12_SP.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M:\My%20Documents\TPG\Telecom\Convergent\Models\denver_model2.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C:\2004RateCase\Settlement\RP05-164%20Settlement%20628%20Scenario%203\Rate%20Design%20J.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wpsfps01\P_Drive\2006%20ESN%20Rate%20Case%20Files\Data%20Requests%20%20Staff-ES-COS-1\To%20Sergio%20re-amended%20sched-data%20request%20responses\Amended%20St%20H-3%20(1)%20-%20attachment%20to%20COS1-74%20-%20all%20tabs.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M:\Ari\Extendicare\RECAP3.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G:\HEALTH\M&amp;AHEALT\PROJECTS\FOUNDATI\Pitch\IPONEW.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M:\TEMP\budis112700quarterly.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L:\mard\yubarb\blizzard\model\model3.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C:\Users\swollaston\AppData\Local\Microsoft\Windows\Temporary%20Internet%20Files\Content.Outlook\0IAZDB3L\FN41-sent%20November.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rjcamfield\My%20Documents\FPU\Template_S.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V:\EPC%20Plan\2012%20Business%20Plan\Production%202012%20Business%20Plan\Final\NGL_Model.xlsx"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M:\Comps\3q99\cro%203Q99%20being%20updated.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slsfps02\departments$\Accounting\Florida%20Public%20Utilities\Natural%20Gas\Reconciliations\Ft.%20Meade\2019\1%20-%20Plant\FT00%20Depreciation%20&amp;%20Plant%20Rollfoward%2009-2019.xlsx"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C:\Documents%20and%20Settings\massengd\Local%20Settings\Temporary%20Internet%20Files\OLK2CB\ERGS%20September%202008%20ProdAlloc-acm.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S:\Accounting\Equitable%20Energy\TAX%20INFO\2008\OHIO\2008%20JUNE%20sales%20tax%20OHIO.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wpsfps01\P_Drive\Documents%20and%20Settings\epearson\Local%20Settings\Temporary%20Internet%20Files\OLK134\Return%20Calcs\ESN%20ROR%2012-08%20-%20prorated%20plant%20bal.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A:\TEMP\Timex-Rolex%20Merger6.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wpsfps01\p_drive\Departments%20&amp;%20Divisions\Florida%20Regulatory\Gross%20Margin%20Budget\2018\Electric%20Gross%20Margin%20Forecast%20-%204+8%20Tie%20Out.xlsx"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G:\M&amp;AHEALT\PROJECTS\CAREMATR\HIST20.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A:\TEMP\New%20Pooling%20Analysis%20Two.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My%20Documents\TPG\LBO\Bally\BFT%20Forecast%20Model.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C:\Documents%20and%20Settings\obrienp\Local%20Settings\Temporary%20Internet%20Files\OLK1A2\Risk_Trading\Intra-Month%20P&amp;L\2006-05\ESM%20Spot%20Transactions_2006-05.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C:\District%20Analysis\EPC%20Acctg\2005%20FCST\03_05\FCC%20March%202005\2005%20FCC%20Package%20March.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E:\Thomas%20Mo\Regal\Model\_Files\Deals\Regal\United%20Artists\Valuation%20Analysis%20v3.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H:\My%20Documents\TPG\LBO\Bally\BFT%20Forecast%20Model.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ACMFS1\OPER\Financial%20Business%20Plan\2001%20Business%20Plan\TRANSMIS\EQTBP01.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M:\Documents%20and%20Settings\scott\Local%20Settings\Temporary%20Internet%20Files\OLK31\RHT\RHT_Overview6_27.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L:\mard\Colby\Apex\Model\Comb417.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C:\Documents%20and%20Settings\obrienp\Local%20Settings\Temporary%20Internet%20Files\OLK1A2\Risk_Trading\Intra-Month%20P&amp;L\2006-05\EE%20Spot%20Transactions_2006-05.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wpsfps01\P_Drive\Accounting\Plant%20-%20Capital\2001%20Project%20Accounting\November\2001%20Project%20Accounting%20-%20November.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C:\Documents%20and%20Settings\wolczkod\Local%20Settings\Temporary%20Internet%20Files\Content.IE5\ETABCD2Z\Pittsburgh%20Temperature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LA-PDC\data\Clients\Harte%20Hanks\Data%20for%20rp2.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G:\HEALTH\COMPANY\HELMET\TPG12.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M:\DEPT\SalesReport\2000%20Sales%20Report\Blackbaud%20Sales%20Report%202000.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M:\DEPT\SalesReport\ContractSales99.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Adam02\DATA\FFA\September%202009%20Forecast\PGG%20Consolidated%20Analyses\Division%20Presentations\BWCC%20CY09-3%20General%20Corp%20Template%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amp;Instruc"/>
      <sheetName val="Segment Page"/>
      <sheetName val="Forecast"/>
      <sheetName val="PLAN"/>
      <sheetName val="2004Actual"/>
      <sheetName val="PriorMnth"/>
      <sheetName val="MonthlyVolumes"/>
      <sheetName val="Price Volume Variance"/>
      <sheetName val="Quarter Price Volume Variance"/>
      <sheetName val="FCC NI Variance Analysis"/>
      <sheetName val="FCC Variance Analysis "/>
      <sheetName val="2Q03FC"/>
      <sheetName val="YTDIS"/>
      <sheetName val="YTDISTable"/>
      <sheetName val="LEXcel"/>
    </sheetNames>
    <sheetDataSet>
      <sheetData sheetId="0" refreshError="1"/>
      <sheetData sheetId="1" refreshError="1"/>
      <sheetData sheetId="2" refreshError="1"/>
      <sheetData sheetId="3" refreshError="1">
        <row r="9">
          <cell r="I9">
            <v>1</v>
          </cell>
          <cell r="J9">
            <v>2</v>
          </cell>
          <cell r="K9">
            <v>3</v>
          </cell>
          <cell r="L9">
            <v>4</v>
          </cell>
          <cell r="M9">
            <v>5</v>
          </cell>
          <cell r="N9">
            <v>6</v>
          </cell>
          <cell r="O9">
            <v>7</v>
          </cell>
          <cell r="P9">
            <v>8</v>
          </cell>
          <cell r="Q9">
            <v>9</v>
          </cell>
          <cell r="R9">
            <v>10</v>
          </cell>
          <cell r="S9">
            <v>11</v>
          </cell>
          <cell r="T9">
            <v>12</v>
          </cell>
          <cell r="U9">
            <v>13</v>
          </cell>
          <cell r="X9">
            <v>1</v>
          </cell>
          <cell r="Y9">
            <v>2</v>
          </cell>
          <cell r="Z9">
            <v>3</v>
          </cell>
          <cell r="AA9">
            <v>4</v>
          </cell>
          <cell r="AB9">
            <v>5</v>
          </cell>
          <cell r="AC9">
            <v>6</v>
          </cell>
          <cell r="AD9">
            <v>7</v>
          </cell>
          <cell r="AE9">
            <v>8</v>
          </cell>
          <cell r="AF9">
            <v>9</v>
          </cell>
          <cell r="AG9">
            <v>10</v>
          </cell>
          <cell r="AH9">
            <v>11</v>
          </cell>
          <cell r="AI9">
            <v>12</v>
          </cell>
          <cell r="AJ9">
            <v>13</v>
          </cell>
          <cell r="AN9">
            <v>1</v>
          </cell>
          <cell r="AO9">
            <v>2</v>
          </cell>
          <cell r="AP9">
            <v>3</v>
          </cell>
          <cell r="AQ9">
            <v>4</v>
          </cell>
        </row>
        <row r="10">
          <cell r="I10">
            <v>6.2</v>
          </cell>
          <cell r="J10">
            <v>6.2</v>
          </cell>
          <cell r="K10">
            <v>6.2</v>
          </cell>
          <cell r="L10">
            <v>6.2</v>
          </cell>
          <cell r="M10">
            <v>6.2</v>
          </cell>
          <cell r="N10">
            <v>6.2</v>
          </cell>
          <cell r="O10">
            <v>6.2</v>
          </cell>
          <cell r="P10">
            <v>6.2</v>
          </cell>
          <cell r="Q10">
            <v>6.2</v>
          </cell>
          <cell r="R10">
            <v>6.2</v>
          </cell>
          <cell r="S10">
            <v>6.2</v>
          </cell>
          <cell r="T10">
            <v>6.2</v>
          </cell>
          <cell r="U10">
            <v>74.40000000000002</v>
          </cell>
          <cell r="X10">
            <v>6.2</v>
          </cell>
          <cell r="Y10">
            <v>6.2</v>
          </cell>
          <cell r="Z10">
            <v>6.2</v>
          </cell>
          <cell r="AA10">
            <v>6.2</v>
          </cell>
          <cell r="AB10">
            <v>6.2</v>
          </cell>
          <cell r="AC10">
            <v>6.2</v>
          </cell>
          <cell r="AD10">
            <v>6.2</v>
          </cell>
          <cell r="AE10">
            <v>6.2</v>
          </cell>
          <cell r="AF10">
            <v>6.2</v>
          </cell>
          <cell r="AG10">
            <v>6.2</v>
          </cell>
          <cell r="AH10">
            <v>6.2</v>
          </cell>
          <cell r="AI10">
            <v>6.2</v>
          </cell>
          <cell r="AJ10">
            <v>6.2</v>
          </cell>
          <cell r="AN10">
            <v>6.2</v>
          </cell>
          <cell r="AO10">
            <v>6.2</v>
          </cell>
          <cell r="AP10">
            <v>6.2</v>
          </cell>
          <cell r="AQ10">
            <v>6.2</v>
          </cell>
        </row>
        <row r="11">
          <cell r="U11">
            <v>0</v>
          </cell>
          <cell r="X11">
            <v>0</v>
          </cell>
          <cell r="Y11">
            <v>0</v>
          </cell>
          <cell r="Z11">
            <v>0</v>
          </cell>
          <cell r="AA11">
            <v>0</v>
          </cell>
          <cell r="AB11">
            <v>0</v>
          </cell>
          <cell r="AC11">
            <v>0</v>
          </cell>
          <cell r="AD11">
            <v>0</v>
          </cell>
          <cell r="AE11">
            <v>0</v>
          </cell>
          <cell r="AF11">
            <v>0</v>
          </cell>
          <cell r="AG11">
            <v>0</v>
          </cell>
          <cell r="AH11">
            <v>0</v>
          </cell>
          <cell r="AI11">
            <v>0</v>
          </cell>
          <cell r="AJ11">
            <v>0</v>
          </cell>
          <cell r="AN11">
            <v>0</v>
          </cell>
          <cell r="AO11">
            <v>0</v>
          </cell>
          <cell r="AP11">
            <v>0</v>
          </cell>
          <cell r="AQ11">
            <v>0</v>
          </cell>
        </row>
        <row r="12">
          <cell r="U12">
            <v>0</v>
          </cell>
          <cell r="X12">
            <v>0</v>
          </cell>
          <cell r="Y12">
            <v>0</v>
          </cell>
          <cell r="Z12">
            <v>0</v>
          </cell>
          <cell r="AA12">
            <v>0</v>
          </cell>
          <cell r="AB12">
            <v>0</v>
          </cell>
          <cell r="AC12">
            <v>0</v>
          </cell>
          <cell r="AD12">
            <v>0</v>
          </cell>
          <cell r="AE12">
            <v>0</v>
          </cell>
          <cell r="AF12">
            <v>0</v>
          </cell>
          <cell r="AG12">
            <v>0</v>
          </cell>
          <cell r="AH12">
            <v>0</v>
          </cell>
          <cell r="AI12">
            <v>0</v>
          </cell>
          <cell r="AJ12">
            <v>0</v>
          </cell>
          <cell r="AN12">
            <v>0</v>
          </cell>
          <cell r="AO12">
            <v>0</v>
          </cell>
          <cell r="AP12">
            <v>0</v>
          </cell>
          <cell r="AQ12">
            <v>0</v>
          </cell>
        </row>
        <row r="13">
          <cell r="I13">
            <v>7.72</v>
          </cell>
          <cell r="J13">
            <v>13.49</v>
          </cell>
          <cell r="K13">
            <v>16.12</v>
          </cell>
          <cell r="L13">
            <v>23.93</v>
          </cell>
          <cell r="M13">
            <v>37.24</v>
          </cell>
          <cell r="N13">
            <v>45.04</v>
          </cell>
          <cell r="O13">
            <v>29.61</v>
          </cell>
          <cell r="P13">
            <v>49.26</v>
          </cell>
          <cell r="Q13">
            <v>49.47</v>
          </cell>
          <cell r="R13">
            <v>41.07</v>
          </cell>
          <cell r="S13">
            <v>25.86</v>
          </cell>
          <cell r="T13">
            <v>8.94</v>
          </cell>
          <cell r="U13">
            <v>347.75</v>
          </cell>
          <cell r="X13">
            <v>7.72</v>
          </cell>
          <cell r="Y13">
            <v>21.21</v>
          </cell>
          <cell r="Z13">
            <v>37.33</v>
          </cell>
          <cell r="AA13">
            <v>61.26</v>
          </cell>
          <cell r="AB13">
            <v>98.5</v>
          </cell>
          <cell r="AC13">
            <v>143.54</v>
          </cell>
          <cell r="AD13">
            <v>173.14999999999998</v>
          </cell>
          <cell r="AE13">
            <v>222.40999999999997</v>
          </cell>
          <cell r="AF13">
            <v>271.88</v>
          </cell>
          <cell r="AG13">
            <v>312.95</v>
          </cell>
          <cell r="AH13">
            <v>338.81</v>
          </cell>
          <cell r="AI13">
            <v>347.75</v>
          </cell>
          <cell r="AJ13">
            <v>347.75</v>
          </cell>
          <cell r="AN13">
            <v>37.33</v>
          </cell>
          <cell r="AO13">
            <v>106.21000000000001</v>
          </cell>
          <cell r="AP13">
            <v>128.34</v>
          </cell>
          <cell r="AQ13">
            <v>75.87</v>
          </cell>
        </row>
        <row r="14">
          <cell r="I14">
            <v>0</v>
          </cell>
          <cell r="J14">
            <v>0</v>
          </cell>
          <cell r="K14">
            <v>239</v>
          </cell>
          <cell r="L14">
            <v>637</v>
          </cell>
          <cell r="M14">
            <v>1157</v>
          </cell>
          <cell r="N14">
            <v>1838</v>
          </cell>
          <cell r="O14">
            <v>3053</v>
          </cell>
          <cell r="P14">
            <v>4450</v>
          </cell>
          <cell r="Q14">
            <v>5194</v>
          </cell>
          <cell r="R14">
            <v>6895</v>
          </cell>
          <cell r="S14">
            <v>8156</v>
          </cell>
          <cell r="T14">
            <v>9701</v>
          </cell>
          <cell r="U14">
            <v>41320</v>
          </cell>
          <cell r="X14">
            <v>0</v>
          </cell>
          <cell r="Y14">
            <v>0</v>
          </cell>
          <cell r="Z14">
            <v>239</v>
          </cell>
          <cell r="AA14">
            <v>876</v>
          </cell>
          <cell r="AB14">
            <v>2033</v>
          </cell>
          <cell r="AC14">
            <v>3871</v>
          </cell>
          <cell r="AD14">
            <v>6924</v>
          </cell>
          <cell r="AE14">
            <v>11374</v>
          </cell>
          <cell r="AF14">
            <v>16568</v>
          </cell>
          <cell r="AG14">
            <v>23463</v>
          </cell>
          <cell r="AH14">
            <v>31619</v>
          </cell>
          <cell r="AI14">
            <v>41320</v>
          </cell>
          <cell r="AJ14">
            <v>41320</v>
          </cell>
          <cell r="AN14">
            <v>239</v>
          </cell>
          <cell r="AO14">
            <v>3632</v>
          </cell>
          <cell r="AP14">
            <v>12697</v>
          </cell>
          <cell r="AQ14">
            <v>24752</v>
          </cell>
        </row>
        <row r="15">
          <cell r="I15">
            <v>9</v>
          </cell>
          <cell r="J15">
            <v>16</v>
          </cell>
          <cell r="K15">
            <v>20</v>
          </cell>
          <cell r="L15">
            <v>30</v>
          </cell>
          <cell r="M15">
            <v>46</v>
          </cell>
          <cell r="N15">
            <v>54</v>
          </cell>
          <cell r="O15">
            <v>37</v>
          </cell>
          <cell r="P15">
            <v>65</v>
          </cell>
          <cell r="Q15">
            <v>64</v>
          </cell>
          <cell r="R15">
            <v>54</v>
          </cell>
          <cell r="S15">
            <v>32</v>
          </cell>
          <cell r="T15">
            <v>13</v>
          </cell>
          <cell r="U15">
            <v>440</v>
          </cell>
          <cell r="X15">
            <v>9</v>
          </cell>
          <cell r="Y15">
            <v>25</v>
          </cell>
          <cell r="Z15">
            <v>45</v>
          </cell>
          <cell r="AA15">
            <v>75</v>
          </cell>
          <cell r="AB15">
            <v>121</v>
          </cell>
          <cell r="AC15">
            <v>175</v>
          </cell>
          <cell r="AD15">
            <v>212</v>
          </cell>
          <cell r="AE15">
            <v>277</v>
          </cell>
          <cell r="AF15">
            <v>341</v>
          </cell>
          <cell r="AG15">
            <v>395</v>
          </cell>
          <cell r="AH15">
            <v>427</v>
          </cell>
          <cell r="AI15">
            <v>440</v>
          </cell>
          <cell r="AJ15">
            <v>440</v>
          </cell>
          <cell r="AN15">
            <v>45</v>
          </cell>
          <cell r="AO15">
            <v>130</v>
          </cell>
          <cell r="AP15">
            <v>166</v>
          </cell>
          <cell r="AQ15">
            <v>99</v>
          </cell>
        </row>
        <row r="16">
          <cell r="I16">
            <v>0</v>
          </cell>
          <cell r="J16">
            <v>0</v>
          </cell>
          <cell r="K16">
            <v>279</v>
          </cell>
          <cell r="L16">
            <v>750</v>
          </cell>
          <cell r="M16">
            <v>1395</v>
          </cell>
          <cell r="N16">
            <v>2250</v>
          </cell>
          <cell r="O16">
            <v>3751</v>
          </cell>
          <cell r="P16">
            <v>5425</v>
          </cell>
          <cell r="Q16">
            <v>6360</v>
          </cell>
          <cell r="R16">
            <v>8587</v>
          </cell>
          <cell r="S16">
            <v>10230</v>
          </cell>
          <cell r="T16">
            <v>12245</v>
          </cell>
          <cell r="U16">
            <v>51272</v>
          </cell>
          <cell r="X16">
            <v>0</v>
          </cell>
          <cell r="Y16">
            <v>0</v>
          </cell>
          <cell r="Z16">
            <v>279</v>
          </cell>
          <cell r="AA16">
            <v>1029</v>
          </cell>
          <cell r="AB16">
            <v>2424</v>
          </cell>
          <cell r="AC16">
            <v>4674</v>
          </cell>
          <cell r="AD16">
            <v>8425</v>
          </cell>
          <cell r="AE16">
            <v>13850</v>
          </cell>
          <cell r="AF16">
            <v>20210</v>
          </cell>
          <cell r="AG16">
            <v>28797</v>
          </cell>
          <cell r="AH16">
            <v>39027</v>
          </cell>
          <cell r="AI16">
            <v>51272</v>
          </cell>
          <cell r="AJ16">
            <v>51272</v>
          </cell>
          <cell r="AN16">
            <v>279</v>
          </cell>
          <cell r="AO16">
            <v>4395</v>
          </cell>
          <cell r="AP16">
            <v>15536</v>
          </cell>
          <cell r="AQ16">
            <v>31062</v>
          </cell>
        </row>
        <row r="17">
          <cell r="I17">
            <v>8044.8202975772101</v>
          </cell>
          <cell r="J17">
            <v>7264.6673480136851</v>
          </cell>
          <cell r="K17">
            <v>7872.5027716001605</v>
          </cell>
          <cell r="L17">
            <v>7697.8212636488688</v>
          </cell>
          <cell r="M17">
            <v>7974.7132636563656</v>
          </cell>
          <cell r="N17">
            <v>7772.6256648413928</v>
          </cell>
          <cell r="O17">
            <v>7896.0333431031304</v>
          </cell>
          <cell r="P17">
            <v>8231.7348063780555</v>
          </cell>
          <cell r="Q17">
            <v>7966.7361338477904</v>
          </cell>
          <cell r="R17">
            <v>8368.5110170395601</v>
          </cell>
          <cell r="S17">
            <v>8212.6510701164661</v>
          </cell>
          <cell r="T17">
            <v>8511.9471804497389</v>
          </cell>
          <cell r="U17">
            <v>95814.764160272432</v>
          </cell>
          <cell r="X17">
            <v>8044.8202975772101</v>
          </cell>
          <cell r="Y17">
            <v>15309.487645590896</v>
          </cell>
          <cell r="Z17">
            <v>23181.990417191057</v>
          </cell>
          <cell r="AA17">
            <v>30879.811680839925</v>
          </cell>
          <cell r="AB17">
            <v>38854.52494449629</v>
          </cell>
          <cell r="AC17">
            <v>46627.150609337681</v>
          </cell>
          <cell r="AD17">
            <v>54523.183952440813</v>
          </cell>
          <cell r="AE17">
            <v>62754.918758818865</v>
          </cell>
          <cell r="AF17">
            <v>70721.654892666658</v>
          </cell>
          <cell r="AG17">
            <v>79090.165909706222</v>
          </cell>
          <cell r="AH17">
            <v>87302.816979822688</v>
          </cell>
          <cell r="AI17">
            <v>95814.764160272432</v>
          </cell>
          <cell r="AJ17">
            <v>95814.764160272432</v>
          </cell>
          <cell r="AN17">
            <v>23181.990417191057</v>
          </cell>
          <cell r="AO17">
            <v>23445.160192146628</v>
          </cell>
          <cell r="AP17">
            <v>24094.504283328977</v>
          </cell>
          <cell r="AQ17">
            <v>25093.109267605767</v>
          </cell>
        </row>
        <row r="18">
          <cell r="I18">
            <v>12426.901512585775</v>
          </cell>
          <cell r="J18">
            <v>11184.938120836594</v>
          </cell>
          <cell r="K18">
            <v>12070.496442469299</v>
          </cell>
          <cell r="L18">
            <v>11712.311051146426</v>
          </cell>
          <cell r="M18">
            <v>11299.895121996047</v>
          </cell>
          <cell r="N18">
            <v>11015.063396227817</v>
          </cell>
          <cell r="O18">
            <v>11187.396611427461</v>
          </cell>
          <cell r="P18">
            <v>11624.25845400144</v>
          </cell>
          <cell r="Q18">
            <v>11261.908038801239</v>
          </cell>
          <cell r="R18">
            <v>12603.136745614989</v>
          </cell>
          <cell r="S18">
            <v>12395.089201183993</v>
          </cell>
          <cell r="T18">
            <v>13018.416908037563</v>
          </cell>
          <cell r="U18">
            <v>141799.81160432866</v>
          </cell>
          <cell r="X18">
            <v>12426.901512585775</v>
          </cell>
          <cell r="Y18">
            <v>23611.839633422369</v>
          </cell>
          <cell r="Z18">
            <v>35682.336075891668</v>
          </cell>
          <cell r="AA18">
            <v>47394.647127038093</v>
          </cell>
          <cell r="AB18">
            <v>58694.542249034144</v>
          </cell>
          <cell r="AC18">
            <v>69709.605645261967</v>
          </cell>
          <cell r="AD18">
            <v>80897.002256689433</v>
          </cell>
          <cell r="AE18">
            <v>92521.260710690869</v>
          </cell>
          <cell r="AF18">
            <v>103783.16874949211</v>
          </cell>
          <cell r="AG18">
            <v>116386.3054951071</v>
          </cell>
          <cell r="AH18">
            <v>128781.39469629108</v>
          </cell>
          <cell r="AI18">
            <v>141799.81160432866</v>
          </cell>
          <cell r="AJ18">
            <v>141799.81160432866</v>
          </cell>
          <cell r="AN18">
            <v>35682.336075891668</v>
          </cell>
          <cell r="AO18">
            <v>34027.269569370292</v>
          </cell>
          <cell r="AP18">
            <v>34073.563104230139</v>
          </cell>
          <cell r="AQ18">
            <v>38016.642854836544</v>
          </cell>
        </row>
        <row r="19">
          <cell r="I19">
            <v>0.18</v>
          </cell>
          <cell r="J19">
            <v>0.2</v>
          </cell>
          <cell r="K19">
            <v>0.19</v>
          </cell>
          <cell r="L19">
            <v>0.2</v>
          </cell>
          <cell r="M19">
            <v>0.2</v>
          </cell>
          <cell r="N19">
            <v>0.2</v>
          </cell>
          <cell r="O19">
            <v>0.2</v>
          </cell>
          <cell r="P19">
            <v>0.19</v>
          </cell>
          <cell r="Q19">
            <v>0.2</v>
          </cell>
          <cell r="R19">
            <v>0.18</v>
          </cell>
          <cell r="S19">
            <v>0.18</v>
          </cell>
          <cell r="T19">
            <v>0.17</v>
          </cell>
          <cell r="U19">
            <v>0.19</v>
          </cell>
          <cell r="X19">
            <v>0.18</v>
          </cell>
          <cell r="Y19">
            <v>0.19</v>
          </cell>
          <cell r="Z19">
            <v>0.19</v>
          </cell>
          <cell r="AA19">
            <v>0.19</v>
          </cell>
          <cell r="AB19">
            <v>0.19</v>
          </cell>
          <cell r="AC19">
            <v>0.2</v>
          </cell>
          <cell r="AD19">
            <v>0.2</v>
          </cell>
          <cell r="AE19">
            <v>0.2</v>
          </cell>
          <cell r="AF19">
            <v>0.2</v>
          </cell>
          <cell r="AG19">
            <v>0.19</v>
          </cell>
          <cell r="AH19">
            <v>0.19</v>
          </cell>
          <cell r="AI19">
            <v>0.19</v>
          </cell>
          <cell r="AJ19">
            <v>0.19</v>
          </cell>
          <cell r="AN19">
            <v>0.19</v>
          </cell>
          <cell r="AO19">
            <v>0.2</v>
          </cell>
          <cell r="AP19">
            <v>0.2</v>
          </cell>
          <cell r="AQ19">
            <v>0.18</v>
          </cell>
        </row>
        <row r="20">
          <cell r="I20">
            <v>8822.6219235638437</v>
          </cell>
          <cell r="J20">
            <v>7928.4607957781482</v>
          </cell>
          <cell r="K20">
            <v>8449.8549454184231</v>
          </cell>
          <cell r="L20">
            <v>10420.819411921839</v>
          </cell>
          <cell r="M20">
            <v>16914.523244011452</v>
          </cell>
          <cell r="N20">
            <v>20072.531064624975</v>
          </cell>
          <cell r="O20">
            <v>23329.372852307028</v>
          </cell>
          <cell r="P20">
            <v>24989.225469850375</v>
          </cell>
          <cell r="Q20">
            <v>20442.583297741563</v>
          </cell>
          <cell r="R20">
            <v>25377.419029478682</v>
          </cell>
          <cell r="S20">
            <v>22572.070602636704</v>
          </cell>
          <cell r="T20">
            <v>18934.06194297981</v>
          </cell>
          <cell r="U20">
            <v>208253.54458031285</v>
          </cell>
          <cell r="X20">
            <v>8822.6219235638437</v>
          </cell>
          <cell r="Y20">
            <v>16751.08271934199</v>
          </cell>
          <cell r="Z20">
            <v>25200.937664760415</v>
          </cell>
          <cell r="AA20">
            <v>35621.757076682254</v>
          </cell>
          <cell r="AB20">
            <v>52536.28032069371</v>
          </cell>
          <cell r="AC20">
            <v>72608.811385318681</v>
          </cell>
          <cell r="AD20">
            <v>95938.184237625712</v>
          </cell>
          <cell r="AE20">
            <v>120927.40970747609</v>
          </cell>
          <cell r="AF20">
            <v>141369.99300521766</v>
          </cell>
          <cell r="AG20">
            <v>166747.41203469635</v>
          </cell>
          <cell r="AH20">
            <v>189319.48263733304</v>
          </cell>
          <cell r="AI20">
            <v>208253.54458031285</v>
          </cell>
          <cell r="AJ20">
            <v>208253.54458031285</v>
          </cell>
          <cell r="AN20">
            <v>25200.937664760415</v>
          </cell>
          <cell r="AO20">
            <v>47407.873720558266</v>
          </cell>
          <cell r="AP20">
            <v>68761.181619898969</v>
          </cell>
          <cell r="AQ20">
            <v>66883.551575095189</v>
          </cell>
        </row>
        <row r="24">
          <cell r="I24">
            <v>5749.2407818091369</v>
          </cell>
          <cell r="J24">
            <v>5198.004225629049</v>
          </cell>
          <cell r="K24">
            <v>5627.2092913011365</v>
          </cell>
          <cell r="L24">
            <v>5511.7247552522731</v>
          </cell>
          <cell r="M24">
            <v>5723.4755829212108</v>
          </cell>
          <cell r="N24">
            <v>5596.0878933554595</v>
          </cell>
          <cell r="O24">
            <v>5716.7867711167873</v>
          </cell>
          <cell r="P24">
            <v>5965.7261400297621</v>
          </cell>
          <cell r="Q24">
            <v>5789.3875532684087</v>
          </cell>
          <cell r="R24">
            <v>6096.6806272621334</v>
          </cell>
          <cell r="S24">
            <v>6007.6502683378103</v>
          </cell>
          <cell r="T24">
            <v>6238.0452263794432</v>
          </cell>
          <cell r="U24">
            <v>69220.019116662617</v>
          </cell>
          <cell r="X24">
            <v>5749.2407818091369</v>
          </cell>
          <cell r="Y24">
            <v>10947.245007438185</v>
          </cell>
          <cell r="Z24">
            <v>16574.454298739322</v>
          </cell>
          <cell r="AA24">
            <v>22086.179053991596</v>
          </cell>
          <cell r="AB24">
            <v>27809.654636912808</v>
          </cell>
          <cell r="AC24">
            <v>33405.742530268268</v>
          </cell>
          <cell r="AD24">
            <v>39122.529301385053</v>
          </cell>
          <cell r="AE24">
            <v>45088.255441414818</v>
          </cell>
          <cell r="AF24">
            <v>50877.642994683229</v>
          </cell>
          <cell r="AG24">
            <v>56974.323621945361</v>
          </cell>
          <cell r="AH24">
            <v>62981.973890283174</v>
          </cell>
          <cell r="AI24">
            <v>69220.019116662617</v>
          </cell>
          <cell r="AJ24">
            <v>69220.019116662617</v>
          </cell>
          <cell r="AN24">
            <v>16574.454298739322</v>
          </cell>
          <cell r="AO24">
            <v>16831.288231528943</v>
          </cell>
          <cell r="AP24">
            <v>17471.900464414961</v>
          </cell>
          <cell r="AQ24">
            <v>18342.376121979389</v>
          </cell>
        </row>
        <row r="25">
          <cell r="I25">
            <v>4.43</v>
          </cell>
          <cell r="J25">
            <v>4.42</v>
          </cell>
          <cell r="K25">
            <v>4.42</v>
          </cell>
          <cell r="L25">
            <v>4.3499999999999996</v>
          </cell>
          <cell r="M25">
            <v>4.38</v>
          </cell>
          <cell r="N25">
            <v>4.41</v>
          </cell>
          <cell r="O25">
            <v>4.47</v>
          </cell>
          <cell r="P25">
            <v>4.54</v>
          </cell>
          <cell r="Q25">
            <v>4.51</v>
          </cell>
          <cell r="R25">
            <v>4.53</v>
          </cell>
          <cell r="S25">
            <v>4.74</v>
          </cell>
          <cell r="T25">
            <v>4.72</v>
          </cell>
          <cell r="U25">
            <v>4.5</v>
          </cell>
          <cell r="X25">
            <v>4.43</v>
          </cell>
          <cell r="Y25">
            <v>4.42</v>
          </cell>
          <cell r="Z25">
            <v>4.42</v>
          </cell>
          <cell r="AA25">
            <v>4.4000000000000004</v>
          </cell>
          <cell r="AB25">
            <v>4.4000000000000004</v>
          </cell>
          <cell r="AC25">
            <v>4.4000000000000004</v>
          </cell>
          <cell r="AD25">
            <v>4.41</v>
          </cell>
          <cell r="AE25">
            <v>4.43</v>
          </cell>
          <cell r="AF25">
            <v>4.4400000000000004</v>
          </cell>
          <cell r="AG25">
            <v>4.45</v>
          </cell>
          <cell r="AH25">
            <v>4.47</v>
          </cell>
          <cell r="AI25">
            <v>4.5</v>
          </cell>
          <cell r="AJ25">
            <v>4.5</v>
          </cell>
          <cell r="AN25">
            <v>4.42</v>
          </cell>
          <cell r="AO25">
            <v>4.38</v>
          </cell>
          <cell r="AP25">
            <v>4.51</v>
          </cell>
          <cell r="AQ25">
            <v>4.66</v>
          </cell>
        </row>
        <row r="27">
          <cell r="I27">
            <v>5749.2407818091369</v>
          </cell>
          <cell r="J27">
            <v>5198.004225629049</v>
          </cell>
          <cell r="K27">
            <v>5627.2092913011365</v>
          </cell>
          <cell r="L27">
            <v>5511.7247552522731</v>
          </cell>
          <cell r="M27">
            <v>5723.4755829212108</v>
          </cell>
          <cell r="N27">
            <v>5596.0878933554595</v>
          </cell>
          <cell r="O27">
            <v>5716.7867711167873</v>
          </cell>
          <cell r="P27">
            <v>5965.7261400297621</v>
          </cell>
          <cell r="Q27">
            <v>5789.3875532684087</v>
          </cell>
          <cell r="R27">
            <v>6096.6806272621334</v>
          </cell>
          <cell r="S27">
            <v>6007.6502683378103</v>
          </cell>
          <cell r="T27">
            <v>6238.0452263794432</v>
          </cell>
          <cell r="U27">
            <v>69220.019116662617</v>
          </cell>
          <cell r="X27">
            <v>5749.2407818091369</v>
          </cell>
          <cell r="Y27">
            <v>10947.245007438185</v>
          </cell>
          <cell r="Z27">
            <v>16574.454298739322</v>
          </cell>
          <cell r="AA27">
            <v>22086.179053991596</v>
          </cell>
          <cell r="AB27">
            <v>27809.654636912808</v>
          </cell>
          <cell r="AC27">
            <v>33405.742530268268</v>
          </cell>
          <cell r="AD27">
            <v>39122.529301385053</v>
          </cell>
          <cell r="AE27">
            <v>45088.255441414818</v>
          </cell>
          <cell r="AF27">
            <v>50877.642994683229</v>
          </cell>
          <cell r="AG27">
            <v>56974.323621945361</v>
          </cell>
          <cell r="AH27">
            <v>62981.973890283174</v>
          </cell>
          <cell r="AI27">
            <v>69220.019116662617</v>
          </cell>
          <cell r="AJ27">
            <v>69220.019116662617</v>
          </cell>
          <cell r="AN27">
            <v>16574.454298739322</v>
          </cell>
          <cell r="AO27">
            <v>16831.288231528943</v>
          </cell>
          <cell r="AP27">
            <v>17471.900464414961</v>
          </cell>
          <cell r="AQ27">
            <v>18342.376121979389</v>
          </cell>
        </row>
        <row r="28">
          <cell r="I28">
            <v>4.43</v>
          </cell>
          <cell r="J28">
            <v>4.4182896394159723</v>
          </cell>
          <cell r="K28">
            <v>4.422418696283243</v>
          </cell>
          <cell r="L28">
            <v>4.3482311158280371</v>
          </cell>
          <cell r="M28">
            <v>4.3756282425833337</v>
          </cell>
          <cell r="N28">
            <v>4.4067631301995176</v>
          </cell>
          <cell r="O28">
            <v>4.4724146227423605</v>
          </cell>
          <cell r="P28">
            <v>4.5375946388004396</v>
          </cell>
          <cell r="Q28">
            <v>4.5064526500067474</v>
          </cell>
          <cell r="R28">
            <v>4.5331396986619481</v>
          </cell>
          <cell r="S28">
            <v>4.7407391679554642</v>
          </cell>
          <cell r="T28">
            <v>4.7178182229701919</v>
          </cell>
          <cell r="U28">
            <v>4.4965634052731343</v>
          </cell>
          <cell r="X28">
            <v>4.4273833384508094</v>
          </cell>
          <cell r="Y28">
            <v>4.423065440570789</v>
          </cell>
          <cell r="Z28">
            <v>4.422845863781208</v>
          </cell>
          <cell r="AA28">
            <v>4.4042253521755086</v>
          </cell>
          <cell r="AB28">
            <v>4.3983398113218044</v>
          </cell>
          <cell r="AC28">
            <v>4.3997508750857888</v>
          </cell>
          <cell r="AD28">
            <v>4.4103688785421289</v>
          </cell>
          <cell r="AE28">
            <v>4.4272023984072817</v>
          </cell>
          <cell r="AF28">
            <v>4.4362203165575247</v>
          </cell>
          <cell r="AG28">
            <v>4.4465914185157169</v>
          </cell>
          <cell r="AH28">
            <v>4.4746492372327209</v>
          </cell>
          <cell r="AI28">
            <v>4.4965634052731343</v>
          </cell>
          <cell r="AJ28">
            <v>4.4965634052731343</v>
          </cell>
          <cell r="AN28">
            <v>4.422845863781208</v>
          </cell>
          <cell r="AO28">
            <v>4.3770083001030224</v>
          </cell>
          <cell r="AP28">
            <v>4.5059487799555837</v>
          </cell>
          <cell r="AQ28">
            <v>4.6639416175861195</v>
          </cell>
        </row>
        <row r="30">
          <cell r="I30">
            <v>0</v>
          </cell>
          <cell r="J30">
            <v>0</v>
          </cell>
          <cell r="K30">
            <v>0</v>
          </cell>
          <cell r="L30">
            <v>0</v>
          </cell>
          <cell r="M30">
            <v>0</v>
          </cell>
          <cell r="N30">
            <v>0</v>
          </cell>
          <cell r="O30">
            <v>0</v>
          </cell>
          <cell r="P30">
            <v>0</v>
          </cell>
          <cell r="Q30">
            <v>0</v>
          </cell>
          <cell r="R30">
            <v>0</v>
          </cell>
          <cell r="S30">
            <v>0</v>
          </cell>
          <cell r="T30">
            <v>0</v>
          </cell>
          <cell r="U30">
            <v>0</v>
          </cell>
          <cell r="X30">
            <v>0</v>
          </cell>
          <cell r="Y30">
            <v>0</v>
          </cell>
          <cell r="Z30">
            <v>0</v>
          </cell>
          <cell r="AA30">
            <v>0</v>
          </cell>
          <cell r="AB30">
            <v>0</v>
          </cell>
          <cell r="AC30">
            <v>0</v>
          </cell>
          <cell r="AD30">
            <v>0</v>
          </cell>
          <cell r="AE30">
            <v>0</v>
          </cell>
          <cell r="AF30">
            <v>0</v>
          </cell>
          <cell r="AG30">
            <v>0</v>
          </cell>
          <cell r="AH30">
            <v>0</v>
          </cell>
          <cell r="AI30">
            <v>0</v>
          </cell>
          <cell r="AJ30">
            <v>0</v>
          </cell>
          <cell r="AN30">
            <v>0</v>
          </cell>
          <cell r="AO30">
            <v>0</v>
          </cell>
          <cell r="AP30">
            <v>0</v>
          </cell>
          <cell r="AQ30">
            <v>0</v>
          </cell>
        </row>
        <row r="31">
          <cell r="I31" t="e">
            <v>#DIV/0!</v>
          </cell>
          <cell r="J31" t="e">
            <v>#DIV/0!</v>
          </cell>
          <cell r="K31" t="e">
            <v>#DIV/0!</v>
          </cell>
          <cell r="L31" t="e">
            <v>#DIV/0!</v>
          </cell>
          <cell r="M31" t="e">
            <v>#DIV/0!</v>
          </cell>
          <cell r="N31" t="e">
            <v>#DIV/0!</v>
          </cell>
          <cell r="O31" t="e">
            <v>#DIV/0!</v>
          </cell>
          <cell r="P31" t="e">
            <v>#DIV/0!</v>
          </cell>
          <cell r="Q31" t="e">
            <v>#DIV/0!</v>
          </cell>
          <cell r="R31" t="e">
            <v>#DIV/0!</v>
          </cell>
          <cell r="S31" t="e">
            <v>#DIV/0!</v>
          </cell>
          <cell r="T31" t="e">
            <v>#DIV/0!</v>
          </cell>
          <cell r="U31" t="e">
            <v>#DIV/0!</v>
          </cell>
          <cell r="X31" t="e">
            <v>#DIV/0!</v>
          </cell>
          <cell r="Y31" t="e">
            <v>#DIV/0!</v>
          </cell>
          <cell r="Z31" t="e">
            <v>#DIV/0!</v>
          </cell>
          <cell r="AA31" t="e">
            <v>#DIV/0!</v>
          </cell>
          <cell r="AB31" t="e">
            <v>#DIV/0!</v>
          </cell>
          <cell r="AC31" t="e">
            <v>#DIV/0!</v>
          </cell>
          <cell r="AD31" t="e">
            <v>#DIV/0!</v>
          </cell>
          <cell r="AE31" t="e">
            <v>#DIV/0!</v>
          </cell>
          <cell r="AF31" t="e">
            <v>#DIV/0!</v>
          </cell>
          <cell r="AG31" t="e">
            <v>#DIV/0!</v>
          </cell>
          <cell r="AH31" t="e">
            <v>#DIV/0!</v>
          </cell>
          <cell r="AI31" t="e">
            <v>#DIV/0!</v>
          </cell>
          <cell r="AJ31" t="e">
            <v>#DIV/0!</v>
          </cell>
          <cell r="AN31" t="e">
            <v>#DIV/0!</v>
          </cell>
          <cell r="AO31" t="e">
            <v>#DIV/0!</v>
          </cell>
          <cell r="AP31" t="e">
            <v>#DIV/0!</v>
          </cell>
          <cell r="AQ31" t="e">
            <v>#DIV/0!</v>
          </cell>
        </row>
        <row r="33">
          <cell r="I33">
            <v>7449.6076722530634</v>
          </cell>
          <cell r="J33">
            <v>6726.9859421340925</v>
          </cell>
          <cell r="K33">
            <v>7290.3867233095598</v>
          </cell>
          <cell r="L33">
            <v>7128.5808627036922</v>
          </cell>
          <cell r="M33">
            <v>7384.0976215749806</v>
          </cell>
          <cell r="N33">
            <v>7197.6672140080227</v>
          </cell>
          <cell r="O33">
            <v>7308.3694359755082</v>
          </cell>
          <cell r="P33">
            <v>7620.8922581752495</v>
          </cell>
          <cell r="Q33">
            <v>7375.4303845692339</v>
          </cell>
          <cell r="R33">
            <v>7746.911670036483</v>
          </cell>
          <cell r="S33">
            <v>7601.3618961375623</v>
          </cell>
          <cell r="T33">
            <v>7878.6631427220573</v>
          </cell>
          <cell r="U33">
            <v>88708.954823599503</v>
          </cell>
          <cell r="X33">
            <v>7449.6076722530634</v>
          </cell>
          <cell r="Y33">
            <v>14176.593614387155</v>
          </cell>
          <cell r="Z33">
            <v>21466.980337696714</v>
          </cell>
          <cell r="AA33">
            <v>28595.561200400407</v>
          </cell>
          <cell r="AB33">
            <v>35979.65882197539</v>
          </cell>
          <cell r="AC33">
            <v>43177.326035983409</v>
          </cell>
          <cell r="AD33">
            <v>50485.695471958919</v>
          </cell>
          <cell r="AE33">
            <v>58106.587730134168</v>
          </cell>
          <cell r="AF33">
            <v>65482.018114703402</v>
          </cell>
          <cell r="AG33">
            <v>73228.929784739885</v>
          </cell>
          <cell r="AH33">
            <v>80830.291680877446</v>
          </cell>
          <cell r="AI33">
            <v>88708.954823599503</v>
          </cell>
          <cell r="AJ33">
            <v>88708.954823599503</v>
          </cell>
          <cell r="AN33">
            <v>21466.980337696714</v>
          </cell>
          <cell r="AO33">
            <v>21710.345698286696</v>
          </cell>
          <cell r="AP33">
            <v>22304.692078719992</v>
          </cell>
          <cell r="AQ33">
            <v>23226.936708896101</v>
          </cell>
        </row>
        <row r="35">
          <cell r="I35">
            <v>457.13635720986258</v>
          </cell>
          <cell r="J35">
            <v>413.53133017692198</v>
          </cell>
          <cell r="K35">
            <v>447.0116950243646</v>
          </cell>
          <cell r="L35">
            <v>437.90188211747136</v>
          </cell>
          <cell r="M35">
            <v>455.76460135231991</v>
          </cell>
          <cell r="N35">
            <v>444.81459822434681</v>
          </cell>
          <cell r="O35">
            <v>458.12772051288175</v>
          </cell>
          <cell r="P35">
            <v>476.40768470366493</v>
          </cell>
          <cell r="Q35">
            <v>462.43095146875567</v>
          </cell>
          <cell r="R35">
            <v>487.62752847483625</v>
          </cell>
          <cell r="S35">
            <v>481.90871738728583</v>
          </cell>
          <cell r="T35">
            <v>500.09692393407386</v>
          </cell>
          <cell r="U35">
            <v>5522.7599905867855</v>
          </cell>
          <cell r="X35">
            <v>457.13635720986258</v>
          </cell>
          <cell r="Y35">
            <v>870.66768738678456</v>
          </cell>
          <cell r="Z35">
            <v>1317.6793824111492</v>
          </cell>
          <cell r="AA35">
            <v>1755.5812645286205</v>
          </cell>
          <cell r="AB35">
            <v>2211.3458658809404</v>
          </cell>
          <cell r="AC35">
            <v>2656.1604641052872</v>
          </cell>
          <cell r="AD35">
            <v>3114.288184618169</v>
          </cell>
          <cell r="AE35">
            <v>3590.6958693218339</v>
          </cell>
          <cell r="AF35">
            <v>4053.1268207905896</v>
          </cell>
          <cell r="AG35">
            <v>4540.7543492654258</v>
          </cell>
          <cell r="AH35">
            <v>5022.6630666527117</v>
          </cell>
          <cell r="AI35">
            <v>5522.7599905867855</v>
          </cell>
          <cell r="AJ35">
            <v>5522.7599905867855</v>
          </cell>
          <cell r="AN35">
            <v>1317.6793824111492</v>
          </cell>
          <cell r="AO35">
            <v>1338.4810816941381</v>
          </cell>
          <cell r="AP35">
            <v>1396.9663566853023</v>
          </cell>
          <cell r="AQ35">
            <v>1469.6331697961959</v>
          </cell>
        </row>
        <row r="37">
          <cell r="I37">
            <v>270.94504303929261</v>
          </cell>
          <cell r="J37">
            <v>245.18526350274286</v>
          </cell>
          <cell r="K37">
            <v>264.78506543459957</v>
          </cell>
          <cell r="L37">
            <v>259.41308299637905</v>
          </cell>
          <cell r="M37">
            <v>270.38739582411404</v>
          </cell>
          <cell r="N37">
            <v>263.58752347695264</v>
          </cell>
          <cell r="O37">
            <v>272.88028576399165</v>
          </cell>
          <cell r="P37">
            <v>283.14366996166211</v>
          </cell>
          <cell r="Q37">
            <v>274.8763963266407</v>
          </cell>
          <cell r="R37">
            <v>290.09828380272717</v>
          </cell>
          <cell r="S37">
            <v>287.22194781553299</v>
          </cell>
          <cell r="T37">
            <v>297.95265942466835</v>
          </cell>
          <cell r="U37">
            <v>3280.4766173693033</v>
          </cell>
          <cell r="X37">
            <v>270.94504303929261</v>
          </cell>
          <cell r="Y37">
            <v>516.13030654203544</v>
          </cell>
          <cell r="Z37">
            <v>780.91537197663502</v>
          </cell>
          <cell r="AA37">
            <v>1040.328454973014</v>
          </cell>
          <cell r="AB37">
            <v>1310.715850797128</v>
          </cell>
          <cell r="AC37">
            <v>1574.3033742740806</v>
          </cell>
          <cell r="AD37">
            <v>1847.1836600380723</v>
          </cell>
          <cell r="AE37">
            <v>2130.3273299997345</v>
          </cell>
          <cell r="AF37">
            <v>2405.2037263263751</v>
          </cell>
          <cell r="AG37">
            <v>2695.3020101291022</v>
          </cell>
          <cell r="AH37">
            <v>2982.5239579446352</v>
          </cell>
          <cell r="AI37">
            <v>3280.4766173693033</v>
          </cell>
          <cell r="AJ37">
            <v>3280.4766173693033</v>
          </cell>
          <cell r="AN37">
            <v>780.91537197663502</v>
          </cell>
          <cell r="AO37">
            <v>793.38800229744561</v>
          </cell>
          <cell r="AP37">
            <v>830.90035205229447</v>
          </cell>
          <cell r="AQ37">
            <v>875.27289104292845</v>
          </cell>
        </row>
        <row r="39">
          <cell r="I39">
            <v>186.19131417056997</v>
          </cell>
          <cell r="J39">
            <v>168.34606667417913</v>
          </cell>
          <cell r="K39">
            <v>182.22662958976503</v>
          </cell>
          <cell r="L39">
            <v>178.48879912109231</v>
          </cell>
          <cell r="M39">
            <v>185.37720552820591</v>
          </cell>
          <cell r="N39">
            <v>181.22707474739417</v>
          </cell>
          <cell r="O39">
            <v>185.24743474889007</v>
          </cell>
          <cell r="P39">
            <v>193.26401474200281</v>
          </cell>
          <cell r="Q39">
            <v>187.55455514211494</v>
          </cell>
          <cell r="R39">
            <v>197.52924467210909</v>
          </cell>
          <cell r="S39">
            <v>194.68676957175288</v>
          </cell>
          <cell r="T39">
            <v>202.1442645094055</v>
          </cell>
          <cell r="U39">
            <v>2242.2833732174818</v>
          </cell>
          <cell r="X39">
            <v>186.19131417056997</v>
          </cell>
          <cell r="Y39">
            <v>354.53738084474912</v>
          </cell>
          <cell r="Z39">
            <v>536.76401043451415</v>
          </cell>
          <cell r="AA39">
            <v>715.25280955560652</v>
          </cell>
          <cell r="AB39">
            <v>900.6300150838124</v>
          </cell>
          <cell r="AC39">
            <v>1081.8570898312066</v>
          </cell>
          <cell r="AD39">
            <v>1267.1045245800967</v>
          </cell>
          <cell r="AE39">
            <v>1460.3685393220994</v>
          </cell>
          <cell r="AF39">
            <v>1647.9230944642143</v>
          </cell>
          <cell r="AG39">
            <v>1845.4523391363234</v>
          </cell>
          <cell r="AH39">
            <v>2040.1391087080763</v>
          </cell>
          <cell r="AI39">
            <v>2242.2833732174818</v>
          </cell>
          <cell r="AJ39">
            <v>2242.2833732174818</v>
          </cell>
          <cell r="AN39">
            <v>536.76401043451415</v>
          </cell>
          <cell r="AO39">
            <v>545.09307939669247</v>
          </cell>
          <cell r="AP39">
            <v>566.06600463300788</v>
          </cell>
          <cell r="AQ39">
            <v>594.36027875326749</v>
          </cell>
        </row>
        <row r="41">
          <cell r="I41">
            <v>0.3</v>
          </cell>
          <cell r="J41">
            <v>0.32</v>
          </cell>
          <cell r="K41">
            <v>0.31</v>
          </cell>
          <cell r="L41">
            <v>0.31</v>
          </cell>
          <cell r="M41">
            <v>0.3</v>
          </cell>
          <cell r="N41">
            <v>0.31</v>
          </cell>
          <cell r="O41">
            <v>0.3</v>
          </cell>
          <cell r="P41">
            <v>0.3</v>
          </cell>
          <cell r="Q41">
            <v>0.3</v>
          </cell>
          <cell r="R41">
            <v>0.28999999999999998</v>
          </cell>
          <cell r="S41">
            <v>0.28999999999999998</v>
          </cell>
          <cell r="T41">
            <v>0.28999999999999998</v>
          </cell>
          <cell r="U41">
            <v>0.2</v>
          </cell>
          <cell r="X41">
            <v>0.3</v>
          </cell>
          <cell r="Y41">
            <v>0.31</v>
          </cell>
          <cell r="Z41">
            <v>0.31</v>
          </cell>
          <cell r="AA41">
            <v>0.31</v>
          </cell>
          <cell r="AB41">
            <v>0.31</v>
          </cell>
          <cell r="AC41">
            <v>0.31</v>
          </cell>
          <cell r="AD41">
            <v>0.31</v>
          </cell>
          <cell r="AE41">
            <v>0.31</v>
          </cell>
          <cell r="AF41">
            <v>0.31</v>
          </cell>
          <cell r="AG41">
            <v>0.3</v>
          </cell>
          <cell r="AH41">
            <v>0.3</v>
          </cell>
          <cell r="AI41">
            <v>0.3</v>
          </cell>
          <cell r="AJ41">
            <v>0.3</v>
          </cell>
          <cell r="AN41">
            <v>0.31</v>
          </cell>
          <cell r="AO41">
            <v>0.31</v>
          </cell>
          <cell r="AP41">
            <v>0.3</v>
          </cell>
          <cell r="AQ41">
            <v>0.28999999999999998</v>
          </cell>
        </row>
        <row r="42">
          <cell r="I42">
            <v>0.23</v>
          </cell>
          <cell r="J42">
            <v>0.23</v>
          </cell>
          <cell r="K42">
            <v>0.23</v>
          </cell>
          <cell r="L42">
            <v>0.23</v>
          </cell>
          <cell r="M42">
            <v>0.23</v>
          </cell>
          <cell r="N42">
            <v>0.23</v>
          </cell>
          <cell r="O42">
            <v>0.23</v>
          </cell>
          <cell r="P42">
            <v>0.23</v>
          </cell>
          <cell r="Q42">
            <v>0.23</v>
          </cell>
          <cell r="R42">
            <v>0.23</v>
          </cell>
          <cell r="S42">
            <v>0.24</v>
          </cell>
          <cell r="T42">
            <v>0.24</v>
          </cell>
          <cell r="U42">
            <v>0.33</v>
          </cell>
          <cell r="X42">
            <v>0.23</v>
          </cell>
          <cell r="Y42">
            <v>0.23</v>
          </cell>
          <cell r="Z42">
            <v>0.23</v>
          </cell>
          <cell r="AA42">
            <v>0.23</v>
          </cell>
          <cell r="AB42">
            <v>0.23</v>
          </cell>
          <cell r="AC42">
            <v>0.23</v>
          </cell>
          <cell r="AD42">
            <v>0.23</v>
          </cell>
          <cell r="AE42">
            <v>0.23</v>
          </cell>
          <cell r="AF42">
            <v>0.23</v>
          </cell>
          <cell r="AG42">
            <v>0.23</v>
          </cell>
          <cell r="AH42">
            <v>0.23</v>
          </cell>
          <cell r="AI42">
            <v>0.23</v>
          </cell>
          <cell r="AJ42">
            <v>0.23</v>
          </cell>
          <cell r="AN42">
            <v>0.23</v>
          </cell>
          <cell r="AO42">
            <v>0.23</v>
          </cell>
          <cell r="AP42">
            <v>0.23</v>
          </cell>
          <cell r="AQ42">
            <v>0.23</v>
          </cell>
        </row>
        <row r="43">
          <cell r="I43">
            <v>0.59</v>
          </cell>
          <cell r="J43">
            <v>0.59</v>
          </cell>
          <cell r="K43">
            <v>0.59</v>
          </cell>
          <cell r="L43">
            <v>0.59</v>
          </cell>
          <cell r="M43">
            <v>0.59</v>
          </cell>
          <cell r="N43">
            <v>0.59</v>
          </cell>
          <cell r="O43">
            <v>0.59</v>
          </cell>
          <cell r="P43">
            <v>0.59</v>
          </cell>
          <cell r="Q43">
            <v>0.59</v>
          </cell>
          <cell r="R43">
            <v>0.59</v>
          </cell>
          <cell r="S43">
            <v>0.59</v>
          </cell>
          <cell r="T43">
            <v>0.57999999999999996</v>
          </cell>
          <cell r="U43">
            <v>0.59</v>
          </cell>
          <cell r="X43">
            <v>0.59</v>
          </cell>
          <cell r="Y43">
            <v>0.59</v>
          </cell>
          <cell r="Z43">
            <v>0.59</v>
          </cell>
          <cell r="AA43">
            <v>0.59</v>
          </cell>
          <cell r="AB43">
            <v>0.59</v>
          </cell>
          <cell r="AC43">
            <v>0.59</v>
          </cell>
          <cell r="AD43">
            <v>0.59</v>
          </cell>
          <cell r="AE43">
            <v>0.59</v>
          </cell>
          <cell r="AF43">
            <v>0.59</v>
          </cell>
          <cell r="AG43">
            <v>0.59</v>
          </cell>
          <cell r="AH43">
            <v>0.59</v>
          </cell>
          <cell r="AI43">
            <v>0.59</v>
          </cell>
          <cell r="AJ43">
            <v>0.59</v>
          </cell>
          <cell r="AN43">
            <v>0.59</v>
          </cell>
          <cell r="AO43">
            <v>0.59</v>
          </cell>
          <cell r="AP43">
            <v>0.59</v>
          </cell>
          <cell r="AQ43">
            <v>0.59</v>
          </cell>
        </row>
        <row r="45">
          <cell r="I45">
            <v>25454.092846123676</v>
          </cell>
          <cell r="J45">
            <v>22966.28821573727</v>
          </cell>
          <cell r="K45">
            <v>24885.875577748924</v>
          </cell>
          <cell r="L45">
            <v>23966.253082667608</v>
          </cell>
          <cell r="M45">
            <v>25043.801406366161</v>
          </cell>
          <cell r="N45">
            <v>24660.633801794731</v>
          </cell>
          <cell r="O45">
            <v>25567.840750242802</v>
          </cell>
          <cell r="P45">
            <v>27070.046949550688</v>
          </cell>
          <cell r="Q45">
            <v>26089.6008813425</v>
          </cell>
          <cell r="R45">
            <v>27637.104981505203</v>
          </cell>
          <cell r="S45">
            <v>28480.70293448721</v>
          </cell>
          <cell r="T45">
            <v>29429.963444725156</v>
          </cell>
          <cell r="U45">
            <v>311252.20487229188</v>
          </cell>
          <cell r="X45">
            <v>25454.092846123676</v>
          </cell>
          <cell r="Y45">
            <v>48420.381061860942</v>
          </cell>
          <cell r="Z45">
            <v>73306.25663960987</v>
          </cell>
          <cell r="AA45">
            <v>97272.509722277478</v>
          </cell>
          <cell r="AB45">
            <v>122316.31112864363</v>
          </cell>
          <cell r="AC45">
            <v>146976.94493043836</v>
          </cell>
          <cell r="AD45">
            <v>172544.78568068118</v>
          </cell>
          <cell r="AE45">
            <v>199614.83263023186</v>
          </cell>
          <cell r="AF45">
            <v>225704.43351157435</v>
          </cell>
          <cell r="AG45">
            <v>253341.53849307954</v>
          </cell>
          <cell r="AH45">
            <v>281822.24142756674</v>
          </cell>
          <cell r="AI45">
            <v>311252.20487229188</v>
          </cell>
          <cell r="AJ45">
            <v>311252.20487229188</v>
          </cell>
          <cell r="AN45">
            <v>73306.25663960987</v>
          </cell>
          <cell r="AO45">
            <v>73670.688290828504</v>
          </cell>
          <cell r="AP45">
            <v>78727.488581135985</v>
          </cell>
          <cell r="AQ45">
            <v>85547.771360717568</v>
          </cell>
        </row>
        <row r="46">
          <cell r="I46">
            <v>874.17862464240375</v>
          </cell>
          <cell r="J46">
            <v>792.71862328251427</v>
          </cell>
          <cell r="K46">
            <v>856.89618403152963</v>
          </cell>
          <cell r="L46">
            <v>833.9038553155998</v>
          </cell>
          <cell r="M46">
            <v>855.1086534083945</v>
          </cell>
          <cell r="N46">
            <v>826.8357750620105</v>
          </cell>
          <cell r="O46">
            <v>823.10067338459487</v>
          </cell>
          <cell r="P46">
            <v>852.60594047217739</v>
          </cell>
          <cell r="Q46">
            <v>819.62383123014479</v>
          </cell>
          <cell r="R46">
            <v>850.29996766720842</v>
          </cell>
          <cell r="S46">
            <v>823.23466554529818</v>
          </cell>
          <cell r="T46">
            <v>845.91381556001841</v>
          </cell>
          <cell r="U46">
            <v>10054.420609601893</v>
          </cell>
          <cell r="X46">
            <v>874.17862464240375</v>
          </cell>
          <cell r="Y46">
            <v>1666.897247924918</v>
          </cell>
          <cell r="Z46">
            <v>2523.7934319564474</v>
          </cell>
          <cell r="AA46">
            <v>3357.6972872720471</v>
          </cell>
          <cell r="AB46">
            <v>4212.8059406804414</v>
          </cell>
          <cell r="AC46">
            <v>5039.6417157424521</v>
          </cell>
          <cell r="AD46">
            <v>5862.7423891270473</v>
          </cell>
          <cell r="AE46">
            <v>6715.3483295992246</v>
          </cell>
          <cell r="AF46">
            <v>7534.9721608293694</v>
          </cell>
          <cell r="AG46">
            <v>8385.2721284965774</v>
          </cell>
          <cell r="AH46">
            <v>9208.5067940418758</v>
          </cell>
          <cell r="AI46">
            <v>10054.420609601893</v>
          </cell>
          <cell r="AJ46">
            <v>10054.420609601893</v>
          </cell>
          <cell r="AN46">
            <v>2523.7934319564474</v>
          </cell>
          <cell r="AO46">
            <v>2515.8482837860047</v>
          </cell>
          <cell r="AP46">
            <v>2495.3304450869173</v>
          </cell>
          <cell r="AQ46">
            <v>2519.4484487725249</v>
          </cell>
        </row>
        <row r="47">
          <cell r="I47">
            <v>26328.271470766082</v>
          </cell>
          <cell r="J47">
            <v>23759.006839019785</v>
          </cell>
          <cell r="K47">
            <v>25742.771761780452</v>
          </cell>
          <cell r="L47">
            <v>24800.156937983207</v>
          </cell>
          <cell r="M47">
            <v>25898.910059774556</v>
          </cell>
          <cell r="N47">
            <v>25487.46957685674</v>
          </cell>
          <cell r="O47">
            <v>26390.941423627395</v>
          </cell>
          <cell r="P47">
            <v>27922.652890022866</v>
          </cell>
          <cell r="Q47">
            <v>26909.224712572643</v>
          </cell>
          <cell r="R47">
            <v>28487.404949172411</v>
          </cell>
          <cell r="S47">
            <v>29303.937600032506</v>
          </cell>
          <cell r="T47">
            <v>30275.877260285175</v>
          </cell>
          <cell r="U47">
            <v>321306.62548189383</v>
          </cell>
          <cell r="X47">
            <v>26328.271470766082</v>
          </cell>
          <cell r="Y47">
            <v>50087.278309785863</v>
          </cell>
          <cell r="Z47">
            <v>75830.050071566307</v>
          </cell>
          <cell r="AA47">
            <v>100630.20700954951</v>
          </cell>
          <cell r="AB47">
            <v>126529.11706932407</v>
          </cell>
          <cell r="AC47">
            <v>152016.5866461808</v>
          </cell>
          <cell r="AD47">
            <v>178407.52806980821</v>
          </cell>
          <cell r="AE47">
            <v>206330.18095983108</v>
          </cell>
          <cell r="AF47">
            <v>233239.40567240372</v>
          </cell>
          <cell r="AG47">
            <v>261726.81062157612</v>
          </cell>
          <cell r="AH47">
            <v>291030.74822160864</v>
          </cell>
          <cell r="AI47">
            <v>321306.62548189383</v>
          </cell>
          <cell r="AJ47">
            <v>321306.62548189383</v>
          </cell>
          <cell r="AN47">
            <v>75830.050071566307</v>
          </cell>
          <cell r="AO47">
            <v>76186.536574614496</v>
          </cell>
          <cell r="AP47">
            <v>81222.819026222904</v>
          </cell>
          <cell r="AQ47">
            <v>88067.219809490081</v>
          </cell>
        </row>
        <row r="49">
          <cell r="I49">
            <v>1871.6100066662102</v>
          </cell>
          <cell r="J49">
            <v>1801.2473382570565</v>
          </cell>
          <cell r="K49">
            <v>1874.4075501218174</v>
          </cell>
          <cell r="L49">
            <v>1843.1683601322329</v>
          </cell>
          <cell r="M49">
            <v>1870.5917944067889</v>
          </cell>
          <cell r="N49">
            <v>1857.6912980385612</v>
          </cell>
          <cell r="O49">
            <v>1869.889447451319</v>
          </cell>
          <cell r="P49">
            <v>1902.3589369432448</v>
          </cell>
          <cell r="Q49">
            <v>1875.4689996519749</v>
          </cell>
          <cell r="R49">
            <v>1901.0431668595618</v>
          </cell>
          <cell r="S49">
            <v>1912.2014439019481</v>
          </cell>
          <cell r="T49">
            <v>1945.7668717983445</v>
          </cell>
          <cell r="U49">
            <v>22525.445214229057</v>
          </cell>
          <cell r="X49">
            <v>1871.6100066662102</v>
          </cell>
          <cell r="Y49">
            <v>3672.8573449232667</v>
          </cell>
          <cell r="Z49">
            <v>5547.2648950450839</v>
          </cell>
          <cell r="AA49">
            <v>7390.4332551773168</v>
          </cell>
          <cell r="AB49">
            <v>9261.0250495841065</v>
          </cell>
          <cell r="AC49">
            <v>11118.716347622667</v>
          </cell>
          <cell r="AD49">
            <v>12988.605795073985</v>
          </cell>
          <cell r="AE49">
            <v>14890.96473201723</v>
          </cell>
          <cell r="AF49">
            <v>16766.433731669204</v>
          </cell>
          <cell r="AG49">
            <v>18667.476898528766</v>
          </cell>
          <cell r="AH49">
            <v>20579.678342430714</v>
          </cell>
          <cell r="AI49">
            <v>22525.445214229057</v>
          </cell>
          <cell r="AJ49">
            <v>22525.445214229057</v>
          </cell>
          <cell r="AN49">
            <v>5547.2648950450839</v>
          </cell>
          <cell r="AO49">
            <v>5571.451452577583</v>
          </cell>
          <cell r="AP49">
            <v>5647.7173840465384</v>
          </cell>
          <cell r="AQ49">
            <v>5759.0114825598539</v>
          </cell>
        </row>
        <row r="50">
          <cell r="I50">
            <v>1440.8937513508879</v>
          </cell>
          <cell r="J50">
            <v>1303.2241672620573</v>
          </cell>
          <cell r="K50">
            <v>1404.4297217488843</v>
          </cell>
          <cell r="L50">
            <v>1367.4507520318859</v>
          </cell>
          <cell r="M50">
            <v>1424.4950426124185</v>
          </cell>
          <cell r="N50">
            <v>1392.6925623784725</v>
          </cell>
          <cell r="O50">
            <v>1423.462715047792</v>
          </cell>
          <cell r="P50">
            <v>1494.2035422532444</v>
          </cell>
          <cell r="Q50">
            <v>1451.6575152128651</v>
          </cell>
          <cell r="R50">
            <v>1531.7534831999621</v>
          </cell>
          <cell r="S50">
            <v>1526.4293674522726</v>
          </cell>
          <cell r="T50">
            <v>1587.3239423504283</v>
          </cell>
          <cell r="U50">
            <v>17348.016562901168</v>
          </cell>
          <cell r="X50">
            <v>1440.8937513508879</v>
          </cell>
          <cell r="Y50">
            <v>2744.1179186129452</v>
          </cell>
          <cell r="Z50">
            <v>4148.5476403618295</v>
          </cell>
          <cell r="AA50">
            <v>5515.9983923937152</v>
          </cell>
          <cell r="AB50">
            <v>6940.493435006134</v>
          </cell>
          <cell r="AC50">
            <v>8333.1859973846058</v>
          </cell>
          <cell r="AD50">
            <v>9756.6487124323976</v>
          </cell>
          <cell r="AE50">
            <v>11250.852254685642</v>
          </cell>
          <cell r="AF50">
            <v>12702.509769898506</v>
          </cell>
          <cell r="AG50">
            <v>14234.263253098468</v>
          </cell>
          <cell r="AH50">
            <v>15760.692620550741</v>
          </cell>
          <cell r="AI50">
            <v>17348.016562901168</v>
          </cell>
          <cell r="AJ50">
            <v>17348.016562901168</v>
          </cell>
          <cell r="AN50">
            <v>4148.5476403618295</v>
          </cell>
          <cell r="AO50">
            <v>4184.6383570227772</v>
          </cell>
          <cell r="AP50">
            <v>4369.3237725139015</v>
          </cell>
          <cell r="AQ50">
            <v>4645.5067930026635</v>
          </cell>
        </row>
        <row r="51">
          <cell r="I51">
            <v>206.97499999999999</v>
          </cell>
          <cell r="J51">
            <v>53.4</v>
          </cell>
          <cell r="K51">
            <v>98.181000000000012</v>
          </cell>
          <cell r="L51">
            <v>46.736000000000004</v>
          </cell>
          <cell r="M51">
            <v>58.405999999999999</v>
          </cell>
          <cell r="N51">
            <v>27.713999999999999</v>
          </cell>
          <cell r="O51">
            <v>26.394000000000002</v>
          </cell>
          <cell r="P51">
            <v>73.853999999999999</v>
          </cell>
          <cell r="Q51">
            <v>8.395999999999999</v>
          </cell>
          <cell r="R51">
            <v>28.630000000000003</v>
          </cell>
          <cell r="S51">
            <v>13.353</v>
          </cell>
          <cell r="T51">
            <v>60.942</v>
          </cell>
          <cell r="U51">
            <v>702.98099999999999</v>
          </cell>
          <cell r="X51">
            <v>206.97499999999999</v>
          </cell>
          <cell r="Y51">
            <v>260.375</v>
          </cell>
          <cell r="Z51">
            <v>358.55600000000004</v>
          </cell>
          <cell r="AA51">
            <v>405.29200000000003</v>
          </cell>
          <cell r="AB51">
            <v>463.69800000000004</v>
          </cell>
          <cell r="AC51">
            <v>491.41200000000003</v>
          </cell>
          <cell r="AD51">
            <v>517.80600000000004</v>
          </cell>
          <cell r="AE51">
            <v>591.66000000000008</v>
          </cell>
          <cell r="AF51">
            <v>600.05600000000004</v>
          </cell>
          <cell r="AG51">
            <v>628.68600000000004</v>
          </cell>
          <cell r="AH51">
            <v>642.03899999999999</v>
          </cell>
          <cell r="AI51">
            <v>702.98099999999999</v>
          </cell>
          <cell r="AJ51">
            <v>702.98099999999999</v>
          </cell>
          <cell r="AN51">
            <v>358.55600000000004</v>
          </cell>
          <cell r="AO51">
            <v>132.85599999999999</v>
          </cell>
          <cell r="AP51">
            <v>108.64400000000001</v>
          </cell>
          <cell r="AQ51">
            <v>102.92500000000001</v>
          </cell>
        </row>
        <row r="52">
          <cell r="I52">
            <v>1468.226973626048</v>
          </cell>
          <cell r="J52">
            <v>1501.0322644816035</v>
          </cell>
          <cell r="K52">
            <v>1558.9605005528349</v>
          </cell>
          <cell r="L52">
            <v>1546.9242152495196</v>
          </cell>
          <cell r="M52">
            <v>1527.240239081211</v>
          </cell>
          <cell r="N52">
            <v>1489.0717127644298</v>
          </cell>
          <cell r="O52">
            <v>1475.5597948365619</v>
          </cell>
          <cell r="P52">
            <v>1484.6761445508478</v>
          </cell>
          <cell r="Q52">
            <v>1477.700313884181</v>
          </cell>
          <cell r="R52">
            <v>1485.0670405508477</v>
          </cell>
          <cell r="S52">
            <v>1477.5967738841809</v>
          </cell>
          <cell r="T52">
            <v>1477.9328838841811</v>
          </cell>
          <cell r="U52">
            <v>17969.988857346449</v>
          </cell>
          <cell r="X52">
            <v>1468.226973626048</v>
          </cell>
          <cell r="Y52">
            <v>2969.2592381076515</v>
          </cell>
          <cell r="Z52">
            <v>4528.2197386604867</v>
          </cell>
          <cell r="AA52">
            <v>6075.1439539100065</v>
          </cell>
          <cell r="AB52">
            <v>7602.3841929912178</v>
          </cell>
          <cell r="AC52">
            <v>9091.4559057556471</v>
          </cell>
          <cell r="AD52">
            <v>10567.015700592208</v>
          </cell>
          <cell r="AE52">
            <v>12051.691845143056</v>
          </cell>
          <cell r="AF52">
            <v>13529.392159027237</v>
          </cell>
          <cell r="AG52">
            <v>15014.459199578085</v>
          </cell>
          <cell r="AH52">
            <v>16492.055973462266</v>
          </cell>
          <cell r="AI52">
            <v>17969.988857346449</v>
          </cell>
          <cell r="AJ52">
            <v>17969.988857346449</v>
          </cell>
          <cell r="AN52">
            <v>4528.2197386604867</v>
          </cell>
          <cell r="AO52">
            <v>4563.2361670951605</v>
          </cell>
          <cell r="AP52">
            <v>4437.9362532715904</v>
          </cell>
          <cell r="AQ52">
            <v>4440.5966983192102</v>
          </cell>
        </row>
        <row r="53">
          <cell r="I53">
            <v>3927.4228043839735</v>
          </cell>
          <cell r="J53">
            <v>3594.3115177846776</v>
          </cell>
          <cell r="K53">
            <v>3853.4153588756144</v>
          </cell>
          <cell r="L53">
            <v>3783.6425234603907</v>
          </cell>
          <cell r="M53">
            <v>3912.2261097265109</v>
          </cell>
          <cell r="N53">
            <v>3834.7570018180254</v>
          </cell>
          <cell r="O53">
            <v>3906.1772330459485</v>
          </cell>
          <cell r="P53">
            <v>4055.8200595840526</v>
          </cell>
          <cell r="Q53">
            <v>3949.2434803861456</v>
          </cell>
          <cell r="R53">
            <v>4135.4376849460368</v>
          </cell>
          <cell r="S53">
            <v>4082.3781497393875</v>
          </cell>
          <cell r="T53">
            <v>4221.5847219089037</v>
          </cell>
          <cell r="U53">
            <v>47256.416645659672</v>
          </cell>
          <cell r="X53">
            <v>3927.4228043839735</v>
          </cell>
          <cell r="Y53">
            <v>7521.7343221686515</v>
          </cell>
          <cell r="Z53">
            <v>11375.149681044266</v>
          </cell>
          <cell r="AA53">
            <v>15158.792204504656</v>
          </cell>
          <cell r="AB53">
            <v>19071.018314231165</v>
          </cell>
          <cell r="AC53">
            <v>22905.775316049192</v>
          </cell>
          <cell r="AD53">
            <v>26811.952549095142</v>
          </cell>
          <cell r="AE53">
            <v>30867.772608679195</v>
          </cell>
          <cell r="AF53">
            <v>34817.016089065342</v>
          </cell>
          <cell r="AG53">
            <v>38952.453774011381</v>
          </cell>
          <cell r="AH53">
            <v>43034.831923750768</v>
          </cell>
          <cell r="AI53">
            <v>47256.416645659672</v>
          </cell>
          <cell r="AJ53">
            <v>47256.416645659672</v>
          </cell>
          <cell r="AN53">
            <v>11375.149681044266</v>
          </cell>
          <cell r="AO53">
            <v>11530.625635004926</v>
          </cell>
          <cell r="AP53">
            <v>11911.240773016147</v>
          </cell>
          <cell r="AQ53">
            <v>12439.40055659433</v>
          </cell>
        </row>
        <row r="54">
          <cell r="I54">
            <v>8915.1285360271195</v>
          </cell>
          <cell r="J54">
            <v>8253.215287785395</v>
          </cell>
          <cell r="K54">
            <v>8789.3941312991519</v>
          </cell>
          <cell r="L54">
            <v>8587.9218508740287</v>
          </cell>
          <cell r="M54">
            <v>8792.9591858269305</v>
          </cell>
          <cell r="N54">
            <v>8601.9265749994884</v>
          </cell>
          <cell r="O54">
            <v>8701.4831903816212</v>
          </cell>
          <cell r="P54">
            <v>9010.9126833313894</v>
          </cell>
          <cell r="Q54">
            <v>8762.4663091351667</v>
          </cell>
          <cell r="R54">
            <v>9081.931375556409</v>
          </cell>
          <cell r="S54">
            <v>9011.9587349777903</v>
          </cell>
          <cell r="T54">
            <v>9293.5504199418574</v>
          </cell>
          <cell r="U54">
            <v>105802.84828013636</v>
          </cell>
          <cell r="X54">
            <v>8915.1285360271195</v>
          </cell>
          <cell r="Y54">
            <v>17168.343823812516</v>
          </cell>
          <cell r="Z54">
            <v>25957.737955111668</v>
          </cell>
          <cell r="AA54">
            <v>34545.659805985699</v>
          </cell>
          <cell r="AB54">
            <v>43338.618991812633</v>
          </cell>
          <cell r="AC54">
            <v>51940.545566812121</v>
          </cell>
          <cell r="AD54">
            <v>60642.028757193744</v>
          </cell>
          <cell r="AE54">
            <v>69652.94144052513</v>
          </cell>
          <cell r="AF54">
            <v>78415.407749660299</v>
          </cell>
          <cell r="AG54">
            <v>87497.339125216706</v>
          </cell>
          <cell r="AH54">
            <v>96509.297860194492</v>
          </cell>
          <cell r="AI54">
            <v>105802.84828013636</v>
          </cell>
          <cell r="AJ54">
            <v>105802.84828013636</v>
          </cell>
          <cell r="AN54">
            <v>25957.737955111668</v>
          </cell>
          <cell r="AO54">
            <v>25982.807611700446</v>
          </cell>
          <cell r="AP54">
            <v>26474.862182848177</v>
          </cell>
          <cell r="AQ54">
            <v>27387.440530476058</v>
          </cell>
        </row>
        <row r="56">
          <cell r="I56">
            <v>17413.142934738964</v>
          </cell>
          <cell r="J56">
            <v>15505.79155123439</v>
          </cell>
          <cell r="K56">
            <v>16953.3776304813</v>
          </cell>
          <cell r="L56">
            <v>16212.235087109178</v>
          </cell>
          <cell r="M56">
            <v>17105.950873947626</v>
          </cell>
          <cell r="N56">
            <v>16885.543001857252</v>
          </cell>
          <cell r="O56">
            <v>17689.458233245772</v>
          </cell>
          <cell r="P56">
            <v>18911.740206691476</v>
          </cell>
          <cell r="Q56">
            <v>18146.758403437474</v>
          </cell>
          <cell r="R56">
            <v>19405.473573616</v>
          </cell>
          <cell r="S56">
            <v>20291.978865054716</v>
          </cell>
          <cell r="T56">
            <v>20982.326840343318</v>
          </cell>
          <cell r="U56">
            <v>215503.77720175748</v>
          </cell>
          <cell r="X56">
            <v>17413.142934738964</v>
          </cell>
          <cell r="Y56">
            <v>32918.934485973354</v>
          </cell>
          <cell r="Z56">
            <v>49872.312116454654</v>
          </cell>
          <cell r="AA56">
            <v>66084.547203563838</v>
          </cell>
          <cell r="AB56">
            <v>83190.498077511467</v>
          </cell>
          <cell r="AC56">
            <v>100076.04107936872</v>
          </cell>
          <cell r="AD56">
            <v>117765.4993126145</v>
          </cell>
          <cell r="AE56">
            <v>136677.23951930596</v>
          </cell>
          <cell r="AF56">
            <v>154823.99792274344</v>
          </cell>
          <cell r="AG56">
            <v>174229.47149635945</v>
          </cell>
          <cell r="AH56">
            <v>194521.45036141417</v>
          </cell>
          <cell r="AI56">
            <v>215503.77720175748</v>
          </cell>
          <cell r="AJ56">
            <v>215503.77720175748</v>
          </cell>
          <cell r="AN56">
            <v>49872.312116454654</v>
          </cell>
          <cell r="AO56">
            <v>50203.728962914058</v>
          </cell>
          <cell r="AP56">
            <v>54747.956843374719</v>
          </cell>
          <cell r="AQ56">
            <v>60679.779279014037</v>
          </cell>
        </row>
        <row r="57">
          <cell r="I57">
            <v>74.551845186054805</v>
          </cell>
          <cell r="J57">
            <v>66.362186249157318</v>
          </cell>
          <cell r="K57">
            <v>72.769702634938724</v>
          </cell>
          <cell r="L57">
            <v>69.901978175809205</v>
          </cell>
          <cell r="M57">
            <v>71.977806984444499</v>
          </cell>
          <cell r="N57">
            <v>69.169473055964346</v>
          </cell>
          <cell r="O57">
            <v>68.682844044156241</v>
          </cell>
          <cell r="P57">
            <v>71.72416941720472</v>
          </cell>
          <cell r="Q57">
            <v>68.444394626927462</v>
          </cell>
          <cell r="R57">
            <v>71.504086068316752</v>
          </cell>
          <cell r="S57">
            <v>68.908572508976292</v>
          </cell>
          <cell r="T57">
            <v>71.138221595245483</v>
          </cell>
          <cell r="U57">
            <v>845.13528054719575</v>
          </cell>
          <cell r="X57">
            <v>74.551845186054805</v>
          </cell>
          <cell r="Y57">
            <v>140.91403143521211</v>
          </cell>
          <cell r="Z57">
            <v>213.68373407015082</v>
          </cell>
          <cell r="AA57">
            <v>283.58571224596005</v>
          </cell>
          <cell r="AB57">
            <v>355.56351923040455</v>
          </cell>
          <cell r="AC57">
            <v>424.73299228636893</v>
          </cell>
          <cell r="AD57">
            <v>493.41583633052517</v>
          </cell>
          <cell r="AE57">
            <v>565.1400057477299</v>
          </cell>
          <cell r="AF57">
            <v>633.58440037465732</v>
          </cell>
          <cell r="AG57">
            <v>705.08848644297404</v>
          </cell>
          <cell r="AH57">
            <v>773.99705895195029</v>
          </cell>
          <cell r="AI57">
            <v>845.13528054719575</v>
          </cell>
          <cell r="AJ57">
            <v>845.13528054719575</v>
          </cell>
          <cell r="AN57">
            <v>213.68373407015082</v>
          </cell>
          <cell r="AO57">
            <v>211.04925821621805</v>
          </cell>
          <cell r="AP57">
            <v>208.85140808828845</v>
          </cell>
          <cell r="AQ57">
            <v>211.55088017253851</v>
          </cell>
        </row>
        <row r="58">
          <cell r="I58">
            <v>0</v>
          </cell>
          <cell r="J58">
            <v>0</v>
          </cell>
          <cell r="K58">
            <v>0</v>
          </cell>
          <cell r="L58">
            <v>0</v>
          </cell>
          <cell r="M58">
            <v>0</v>
          </cell>
          <cell r="N58">
            <v>0</v>
          </cell>
          <cell r="O58">
            <v>0</v>
          </cell>
          <cell r="P58">
            <v>0</v>
          </cell>
          <cell r="Q58">
            <v>0</v>
          </cell>
          <cell r="R58">
            <v>0</v>
          </cell>
          <cell r="S58">
            <v>0</v>
          </cell>
          <cell r="T58">
            <v>0</v>
          </cell>
          <cell r="U58">
            <v>0</v>
          </cell>
          <cell r="X58">
            <v>0</v>
          </cell>
          <cell r="Y58">
            <v>0</v>
          </cell>
          <cell r="Z58">
            <v>0</v>
          </cell>
          <cell r="AA58">
            <v>0</v>
          </cell>
          <cell r="AB58">
            <v>0</v>
          </cell>
          <cell r="AC58">
            <v>0</v>
          </cell>
          <cell r="AD58">
            <v>0</v>
          </cell>
          <cell r="AE58">
            <v>0</v>
          </cell>
          <cell r="AF58">
            <v>0</v>
          </cell>
          <cell r="AG58">
            <v>0</v>
          </cell>
          <cell r="AH58">
            <v>0</v>
          </cell>
          <cell r="AI58">
            <v>0</v>
          </cell>
          <cell r="AJ58">
            <v>0</v>
          </cell>
          <cell r="AN58">
            <v>0</v>
          </cell>
          <cell r="AO58">
            <v>0</v>
          </cell>
          <cell r="AP58">
            <v>0</v>
          </cell>
          <cell r="AQ58">
            <v>0</v>
          </cell>
        </row>
        <row r="60">
          <cell r="I60">
            <v>17487.694779925019</v>
          </cell>
          <cell r="J60">
            <v>15572.153737483548</v>
          </cell>
          <cell r="K60">
            <v>17026.147333116238</v>
          </cell>
          <cell r="L60">
            <v>16282.137065284987</v>
          </cell>
          <cell r="M60">
            <v>17177.928680932069</v>
          </cell>
          <cell r="N60">
            <v>16954.712474913216</v>
          </cell>
          <cell r="O60">
            <v>17758.141077289929</v>
          </cell>
          <cell r="P60">
            <v>18983.464376108681</v>
          </cell>
          <cell r="Q60">
            <v>18215.202798064402</v>
          </cell>
          <cell r="R60">
            <v>19476.977659684318</v>
          </cell>
          <cell r="S60">
            <v>20360.887437563691</v>
          </cell>
          <cell r="T60">
            <v>21053.465061938565</v>
          </cell>
          <cell r="U60">
            <v>216348.91248230464</v>
          </cell>
          <cell r="X60">
            <v>17487.694779925019</v>
          </cell>
          <cell r="Y60">
            <v>33059.848517408565</v>
          </cell>
          <cell r="Z60">
            <v>50085.995850524807</v>
          </cell>
          <cell r="AA60">
            <v>66368.132915809794</v>
          </cell>
          <cell r="AB60">
            <v>83546.061596741871</v>
          </cell>
          <cell r="AC60">
            <v>100500.77407165509</v>
          </cell>
          <cell r="AD60">
            <v>118258.91514894502</v>
          </cell>
          <cell r="AE60">
            <v>137242.37952505369</v>
          </cell>
          <cell r="AF60">
            <v>155457.58232311808</v>
          </cell>
          <cell r="AG60">
            <v>174934.5599828024</v>
          </cell>
          <cell r="AH60">
            <v>195295.44742036608</v>
          </cell>
          <cell r="AI60">
            <v>216348.91248230464</v>
          </cell>
          <cell r="AJ60">
            <v>216348.91248230464</v>
          </cell>
          <cell r="AN60">
            <v>50085.995850524807</v>
          </cell>
          <cell r="AO60">
            <v>50414.778221130269</v>
          </cell>
          <cell r="AP60">
            <v>54956.808251463008</v>
          </cell>
          <cell r="AQ60">
            <v>60891.330159186575</v>
          </cell>
        </row>
        <row r="63">
          <cell r="I63">
            <v>11331.053392892498</v>
          </cell>
          <cell r="J63">
            <v>10199.17612238135</v>
          </cell>
          <cell r="K63">
            <v>10996.819694550033</v>
          </cell>
          <cell r="L63">
            <v>10669.930277485913</v>
          </cell>
          <cell r="M63">
            <v>10245.779603940386</v>
          </cell>
          <cell r="N63">
            <v>9971.2909998039886</v>
          </cell>
          <cell r="O63">
            <v>10155.286739562143</v>
          </cell>
          <cell r="P63">
            <v>10530.273554270147</v>
          </cell>
          <cell r="Q63">
            <v>10204.801534642011</v>
          </cell>
          <cell r="R63">
            <v>11498.299067135913</v>
          </cell>
          <cell r="S63">
            <v>11315.986180247941</v>
          </cell>
          <cell r="T63">
            <v>11902.610463392124</v>
          </cell>
          <cell r="U63">
            <v>129021.30763030445</v>
          </cell>
          <cell r="X63">
            <v>11331.053392892498</v>
          </cell>
          <cell r="Y63">
            <v>21530.229515273848</v>
          </cell>
          <cell r="Z63">
            <v>32527.049209823883</v>
          </cell>
          <cell r="AA63">
            <v>43196.9794873098</v>
          </cell>
          <cell r="AB63">
            <v>53442.759091250184</v>
          </cell>
          <cell r="AC63">
            <v>63414.050091054174</v>
          </cell>
          <cell r="AD63">
            <v>73569.336830616317</v>
          </cell>
          <cell r="AE63">
            <v>84099.610384886459</v>
          </cell>
          <cell r="AF63">
            <v>94304.411919528473</v>
          </cell>
          <cell r="AG63">
            <v>105802.71098666439</v>
          </cell>
          <cell r="AH63">
            <v>117118.69716691233</v>
          </cell>
          <cell r="AI63">
            <v>129021.30763030445</v>
          </cell>
          <cell r="AJ63">
            <v>129021.30763030445</v>
          </cell>
          <cell r="AN63">
            <v>32527.049209823883</v>
          </cell>
          <cell r="AO63">
            <v>30887.000881230291</v>
          </cell>
          <cell r="AP63">
            <v>30890.361828474302</v>
          </cell>
          <cell r="AQ63">
            <v>34716.895710775978</v>
          </cell>
        </row>
        <row r="64">
          <cell r="I64">
            <v>0.71509347852630911</v>
          </cell>
          <cell r="J64">
            <v>0.71679313588613569</v>
          </cell>
          <cell r="K64">
            <v>0.7245752165643442</v>
          </cell>
          <cell r="L64">
            <v>0.72905440123971421</v>
          </cell>
          <cell r="M64">
            <v>0.73380333574972045</v>
          </cell>
          <cell r="N64">
            <v>0.73468736814148228</v>
          </cell>
          <cell r="O64">
            <v>0.7569456778442053</v>
          </cell>
          <cell r="P64">
            <v>0.75802014850518684</v>
          </cell>
          <cell r="Q64">
            <v>0.75866472786107741</v>
          </cell>
          <cell r="R64">
            <v>0.75684566709791645</v>
          </cell>
          <cell r="S64">
            <v>0.75703446519105944</v>
          </cell>
          <cell r="T64">
            <v>0.75247450467220578</v>
          </cell>
          <cell r="U64">
            <v>0.74</v>
          </cell>
          <cell r="X64">
            <v>0.72</v>
          </cell>
          <cell r="Y64">
            <v>0.72</v>
          </cell>
          <cell r="Z64">
            <v>0.72</v>
          </cell>
          <cell r="AA64">
            <v>0.72</v>
          </cell>
          <cell r="AB64">
            <v>0.72</v>
          </cell>
          <cell r="AC64">
            <v>0.73</v>
          </cell>
          <cell r="AD64">
            <v>0.73</v>
          </cell>
          <cell r="AE64">
            <v>0.73</v>
          </cell>
          <cell r="AF64">
            <v>0.74</v>
          </cell>
          <cell r="AG64">
            <v>0.74</v>
          </cell>
          <cell r="AH64">
            <v>0.74</v>
          </cell>
          <cell r="AI64">
            <v>0.74</v>
          </cell>
          <cell r="AJ64">
            <v>0.74</v>
          </cell>
          <cell r="AN64">
            <v>0.72</v>
          </cell>
          <cell r="AO64">
            <v>0.73</v>
          </cell>
          <cell r="AP64">
            <v>0.76</v>
          </cell>
          <cell r="AQ64">
            <v>0.76</v>
          </cell>
        </row>
        <row r="65">
          <cell r="I65">
            <v>0.26</v>
          </cell>
          <cell r="J65">
            <v>0.28999999999999998</v>
          </cell>
          <cell r="K65">
            <v>0.27</v>
          </cell>
          <cell r="L65">
            <v>0.28000000000000003</v>
          </cell>
          <cell r="M65">
            <v>0.28999999999999998</v>
          </cell>
          <cell r="N65">
            <v>0.3</v>
          </cell>
          <cell r="O65">
            <v>0.3</v>
          </cell>
          <cell r="P65">
            <v>0.28999999999999998</v>
          </cell>
          <cell r="Q65">
            <v>0.3</v>
          </cell>
          <cell r="R65">
            <v>0.27</v>
          </cell>
          <cell r="S65">
            <v>0.27</v>
          </cell>
          <cell r="T65">
            <v>0.26</v>
          </cell>
          <cell r="U65">
            <v>0.28000000000000003</v>
          </cell>
          <cell r="X65">
            <v>0.26</v>
          </cell>
          <cell r="Y65">
            <v>0.27</v>
          </cell>
          <cell r="Z65">
            <v>0.27</v>
          </cell>
          <cell r="AA65">
            <v>0.28000000000000003</v>
          </cell>
          <cell r="AB65">
            <v>0.28000000000000003</v>
          </cell>
          <cell r="AC65">
            <v>0.28000000000000003</v>
          </cell>
          <cell r="AD65">
            <v>0.28000000000000003</v>
          </cell>
          <cell r="AE65">
            <v>0.28000000000000003</v>
          </cell>
          <cell r="AF65">
            <v>0.28999999999999998</v>
          </cell>
          <cell r="AG65">
            <v>0.28000000000000003</v>
          </cell>
          <cell r="AH65">
            <v>0.28000000000000003</v>
          </cell>
          <cell r="AI65">
            <v>0.28000000000000003</v>
          </cell>
          <cell r="AJ65">
            <v>0.28000000000000003</v>
          </cell>
          <cell r="AN65">
            <v>0.27</v>
          </cell>
          <cell r="AO65">
            <v>0.28999999999999998</v>
          </cell>
          <cell r="AP65">
            <v>0.28999999999999998</v>
          </cell>
          <cell r="AQ65">
            <v>0.26</v>
          </cell>
        </row>
        <row r="66">
          <cell r="I66">
            <v>0.12</v>
          </cell>
          <cell r="J66">
            <v>0.14000000000000001</v>
          </cell>
          <cell r="K66">
            <v>0.13</v>
          </cell>
          <cell r="L66">
            <v>0.13</v>
          </cell>
          <cell r="M66">
            <v>0.14000000000000001</v>
          </cell>
          <cell r="N66">
            <v>0.14000000000000001</v>
          </cell>
          <cell r="O66">
            <v>0.14000000000000001</v>
          </cell>
          <cell r="P66">
            <v>0.13</v>
          </cell>
          <cell r="Q66">
            <v>0.14000000000000001</v>
          </cell>
          <cell r="R66">
            <v>0.12</v>
          </cell>
          <cell r="S66">
            <v>0.12</v>
          </cell>
          <cell r="T66">
            <v>0.12</v>
          </cell>
          <cell r="U66">
            <v>0.13</v>
          </cell>
          <cell r="X66">
            <v>0.12</v>
          </cell>
          <cell r="Y66">
            <v>0.13</v>
          </cell>
          <cell r="Z66">
            <v>0.13</v>
          </cell>
          <cell r="AA66">
            <v>0.13</v>
          </cell>
          <cell r="AB66">
            <v>0.13</v>
          </cell>
          <cell r="AC66">
            <v>0.13</v>
          </cell>
          <cell r="AD66">
            <v>0.13</v>
          </cell>
          <cell r="AE66">
            <v>0.13</v>
          </cell>
          <cell r="AF66">
            <v>0.13</v>
          </cell>
          <cell r="AG66">
            <v>0.13</v>
          </cell>
          <cell r="AH66">
            <v>0.13</v>
          </cell>
          <cell r="AI66">
            <v>0.13</v>
          </cell>
          <cell r="AJ66">
            <v>0.13</v>
          </cell>
          <cell r="AN66">
            <v>0.13</v>
          </cell>
          <cell r="AO66">
            <v>0.14000000000000001</v>
          </cell>
          <cell r="AP66">
            <v>0.14000000000000001</v>
          </cell>
          <cell r="AQ66">
            <v>0.12</v>
          </cell>
        </row>
        <row r="68">
          <cell r="I68">
            <v>8102.7623860908334</v>
          </cell>
          <cell r="J68">
            <v>7310.6994362167261</v>
          </cell>
          <cell r="K68">
            <v>7968.0230116976354</v>
          </cell>
          <cell r="L68">
            <v>7778.9596297219905</v>
          </cell>
          <cell r="M68">
            <v>7518.3872507279048</v>
          </cell>
          <cell r="N68">
            <v>7325.7815416188423</v>
          </cell>
          <cell r="O68">
            <v>7687.0004047801358</v>
          </cell>
          <cell r="P68">
            <v>7982.1595234080978</v>
          </cell>
          <cell r="Q68">
            <v>7742.0229791554866</v>
          </cell>
          <cell r="R68">
            <v>8702.4378279578305</v>
          </cell>
          <cell r="S68">
            <v>8566.5915460734195</v>
          </cell>
          <cell r="T68">
            <v>8956.410912747202</v>
          </cell>
          <cell r="U68">
            <v>95641.236450196113</v>
          </cell>
          <cell r="X68">
            <v>8102.7623860908334</v>
          </cell>
          <cell r="Y68">
            <v>15413.461822307559</v>
          </cell>
          <cell r="Z68">
            <v>23381.484834005194</v>
          </cell>
          <cell r="AA68">
            <v>31160.444463727184</v>
          </cell>
          <cell r="AB68">
            <v>38678.831714455089</v>
          </cell>
          <cell r="AC68">
            <v>46004.613256073935</v>
          </cell>
          <cell r="AD68">
            <v>53691.613660854069</v>
          </cell>
          <cell r="AE68">
            <v>61673.773184262165</v>
          </cell>
          <cell r="AF68">
            <v>69415.796163417646</v>
          </cell>
          <cell r="AG68">
            <v>78118.233991375484</v>
          </cell>
          <cell r="AH68">
            <v>86684.825537448909</v>
          </cell>
          <cell r="AI68">
            <v>95641.236450196113</v>
          </cell>
          <cell r="AJ68">
            <v>95641.236450196113</v>
          </cell>
          <cell r="AN68">
            <v>23381.484834005194</v>
          </cell>
          <cell r="AO68">
            <v>22623.128422068738</v>
          </cell>
          <cell r="AP68">
            <v>23411.182907343718</v>
          </cell>
          <cell r="AQ68">
            <v>26225.440286778452</v>
          </cell>
        </row>
        <row r="69">
          <cell r="I69">
            <v>0</v>
          </cell>
          <cell r="J69">
            <v>0</v>
          </cell>
          <cell r="K69">
            <v>0</v>
          </cell>
          <cell r="L69">
            <v>0</v>
          </cell>
          <cell r="M69">
            <v>0</v>
          </cell>
          <cell r="N69">
            <v>0</v>
          </cell>
          <cell r="O69">
            <v>0</v>
          </cell>
          <cell r="P69">
            <v>0</v>
          </cell>
          <cell r="Q69">
            <v>0</v>
          </cell>
          <cell r="R69">
            <v>0</v>
          </cell>
          <cell r="S69">
            <v>0</v>
          </cell>
          <cell r="T69">
            <v>0</v>
          </cell>
          <cell r="U69">
            <v>0</v>
          </cell>
          <cell r="X69">
            <v>0</v>
          </cell>
          <cell r="Y69">
            <v>0</v>
          </cell>
          <cell r="Z69">
            <v>0</v>
          </cell>
          <cell r="AA69">
            <v>0</v>
          </cell>
          <cell r="AB69">
            <v>0</v>
          </cell>
          <cell r="AC69">
            <v>0</v>
          </cell>
          <cell r="AD69">
            <v>0</v>
          </cell>
          <cell r="AE69">
            <v>0</v>
          </cell>
          <cell r="AF69">
            <v>0</v>
          </cell>
          <cell r="AG69">
            <v>0</v>
          </cell>
          <cell r="AH69">
            <v>0</v>
          </cell>
          <cell r="AI69">
            <v>0</v>
          </cell>
          <cell r="AJ69">
            <v>0</v>
          </cell>
          <cell r="AN69">
            <v>0</v>
          </cell>
          <cell r="AO69">
            <v>0</v>
          </cell>
          <cell r="AP69">
            <v>0</v>
          </cell>
          <cell r="AQ69">
            <v>0</v>
          </cell>
        </row>
        <row r="70">
          <cell r="I70">
            <v>8102.7623860908334</v>
          </cell>
          <cell r="J70">
            <v>7310.6994362167261</v>
          </cell>
          <cell r="K70">
            <v>7968.0230116976354</v>
          </cell>
          <cell r="L70">
            <v>7778.9596297219905</v>
          </cell>
          <cell r="M70">
            <v>7518.3872507279048</v>
          </cell>
          <cell r="N70">
            <v>7325.7815416188423</v>
          </cell>
          <cell r="O70">
            <v>7687.0004047801358</v>
          </cell>
          <cell r="P70">
            <v>7982.1595234080978</v>
          </cell>
          <cell r="Q70">
            <v>7742.0229791554866</v>
          </cell>
          <cell r="R70">
            <v>8702.4378279578305</v>
          </cell>
          <cell r="S70">
            <v>8566.5915460734195</v>
          </cell>
          <cell r="T70">
            <v>8956.410912747202</v>
          </cell>
          <cell r="U70">
            <v>95641.236450196113</v>
          </cell>
          <cell r="X70">
            <v>8102.7623860908334</v>
          </cell>
          <cell r="Y70">
            <v>15413.461822307559</v>
          </cell>
          <cell r="Z70">
            <v>23381.484834005194</v>
          </cell>
          <cell r="AA70">
            <v>31160.444463727184</v>
          </cell>
          <cell r="AB70">
            <v>38678.831714455089</v>
          </cell>
          <cell r="AC70">
            <v>46004.613256073935</v>
          </cell>
          <cell r="AD70">
            <v>53691.613660854069</v>
          </cell>
          <cell r="AE70">
            <v>61673.773184262165</v>
          </cell>
          <cell r="AF70">
            <v>69415.796163417646</v>
          </cell>
          <cell r="AG70">
            <v>78118.233991375484</v>
          </cell>
          <cell r="AH70">
            <v>86684.825537448909</v>
          </cell>
          <cell r="AI70">
            <v>95641.236450196113</v>
          </cell>
          <cell r="AJ70">
            <v>95641.236450196113</v>
          </cell>
          <cell r="AN70">
            <v>23381.484834005194</v>
          </cell>
          <cell r="AO70">
            <v>22623.128422068738</v>
          </cell>
          <cell r="AP70">
            <v>23411.182907343718</v>
          </cell>
          <cell r="AQ70">
            <v>26225.440286778452</v>
          </cell>
        </row>
        <row r="72">
          <cell r="I72">
            <v>2984.9272182736422</v>
          </cell>
          <cell r="J72">
            <v>2922.7041613168781</v>
          </cell>
          <cell r="K72">
            <v>2995.6845149246192</v>
          </cell>
          <cell r="L72">
            <v>3017.5960742781117</v>
          </cell>
          <cell r="M72">
            <v>2996.5755795376544</v>
          </cell>
          <cell r="N72">
            <v>2979.2915716677462</v>
          </cell>
          <cell r="O72">
            <v>3020.2330468038176</v>
          </cell>
          <cell r="P72">
            <v>3039.8850596827156</v>
          </cell>
          <cell r="Q72">
            <v>3026.9297283961414</v>
          </cell>
          <cell r="R72">
            <v>3053.6576025362961</v>
          </cell>
          <cell r="S72">
            <v>3050.4375151800627</v>
          </cell>
          <cell r="T72">
            <v>3050.7168582256891</v>
          </cell>
          <cell r="U72">
            <v>36138.638930823377</v>
          </cell>
          <cell r="X72">
            <v>2984.9272182736422</v>
          </cell>
          <cell r="Y72">
            <v>5907.6313795905207</v>
          </cell>
          <cell r="Z72">
            <v>8903.3158945151408</v>
          </cell>
          <cell r="AA72">
            <v>11920.911968793253</v>
          </cell>
          <cell r="AB72">
            <v>14917.487548330908</v>
          </cell>
          <cell r="AC72">
            <v>17896.779119998653</v>
          </cell>
          <cell r="AD72">
            <v>20917.012166802469</v>
          </cell>
          <cell r="AE72">
            <v>23956.897226485184</v>
          </cell>
          <cell r="AF72">
            <v>26983.826954881326</v>
          </cell>
          <cell r="AG72">
            <v>30037.484557417622</v>
          </cell>
          <cell r="AH72">
            <v>33087.922072597685</v>
          </cell>
          <cell r="AI72">
            <v>36138.638930823377</v>
          </cell>
          <cell r="AJ72">
            <v>36138.638930823377</v>
          </cell>
          <cell r="AN72">
            <v>8903.3158945151408</v>
          </cell>
          <cell r="AO72">
            <v>8993.4632254835124</v>
          </cell>
          <cell r="AP72">
            <v>9087.0478348826746</v>
          </cell>
          <cell r="AQ72">
            <v>9154.8119759420479</v>
          </cell>
        </row>
        <row r="73">
          <cell r="I73">
            <v>742.20785264635731</v>
          </cell>
          <cell r="J73">
            <v>758.5854980741351</v>
          </cell>
          <cell r="K73">
            <v>787.35873610975079</v>
          </cell>
          <cell r="L73">
            <v>781.58647345809322</v>
          </cell>
          <cell r="M73">
            <v>771.64848537393891</v>
          </cell>
          <cell r="N73">
            <v>751.73934221554828</v>
          </cell>
          <cell r="O73">
            <v>745.78926325161433</v>
          </cell>
          <cell r="P73">
            <v>748.59993810875721</v>
          </cell>
          <cell r="Q73">
            <v>746.7411427754239</v>
          </cell>
          <cell r="R73">
            <v>746.40908610875715</v>
          </cell>
          <cell r="S73">
            <v>746.54275277542388</v>
          </cell>
          <cell r="T73">
            <v>746.91992777542396</v>
          </cell>
          <cell r="U73">
            <v>9074.1284986732244</v>
          </cell>
          <cell r="X73">
            <v>742.20785264635731</v>
          </cell>
          <cell r="Y73">
            <v>1500.7933507204925</v>
          </cell>
          <cell r="Z73">
            <v>2288.1520868302432</v>
          </cell>
          <cell r="AA73">
            <v>3069.7385602883364</v>
          </cell>
          <cell r="AB73">
            <v>3841.3870456622753</v>
          </cell>
          <cell r="AC73">
            <v>4593.1263878778236</v>
          </cell>
          <cell r="AD73">
            <v>5338.9156511294377</v>
          </cell>
          <cell r="AE73">
            <v>6087.5155892381954</v>
          </cell>
          <cell r="AF73">
            <v>6834.2567320136195</v>
          </cell>
          <cell r="AG73">
            <v>7580.6658181223765</v>
          </cell>
          <cell r="AH73">
            <v>8327.2085708978011</v>
          </cell>
          <cell r="AI73">
            <v>9074.1284986732244</v>
          </cell>
          <cell r="AJ73">
            <v>9074.1284986732244</v>
          </cell>
          <cell r="AN73">
            <v>2288.1520868302432</v>
          </cell>
          <cell r="AO73">
            <v>2304.9743010475804</v>
          </cell>
          <cell r="AP73">
            <v>2241.1303441357954</v>
          </cell>
          <cell r="AQ73">
            <v>2239.8717666596049</v>
          </cell>
        </row>
        <row r="74">
          <cell r="I74">
            <v>1411.6426901333334</v>
          </cell>
          <cell r="J74">
            <v>1411.6426901333334</v>
          </cell>
          <cell r="K74">
            <v>1411.6426901333334</v>
          </cell>
          <cell r="L74">
            <v>1411.6426901333334</v>
          </cell>
          <cell r="M74">
            <v>1411.6426901333334</v>
          </cell>
          <cell r="N74">
            <v>1411.6426901333334</v>
          </cell>
          <cell r="O74">
            <v>1409.7744989333335</v>
          </cell>
          <cell r="P74">
            <v>1409.7744989333335</v>
          </cell>
          <cell r="Q74">
            <v>1409.7744989333335</v>
          </cell>
          <cell r="R74">
            <v>1409.7744989333335</v>
          </cell>
          <cell r="S74">
            <v>1409.7744989333335</v>
          </cell>
          <cell r="T74">
            <v>1409.7744989333335</v>
          </cell>
          <cell r="U74">
            <v>16928.503134400002</v>
          </cell>
          <cell r="X74">
            <v>1411.6426901333334</v>
          </cell>
          <cell r="Y74">
            <v>2823.2853802666668</v>
          </cell>
          <cell r="Z74">
            <v>4234.9280704000003</v>
          </cell>
          <cell r="AA74">
            <v>5646.5707605333337</v>
          </cell>
          <cell r="AB74">
            <v>7058.2134506666671</v>
          </cell>
          <cell r="AC74">
            <v>8469.8561408000005</v>
          </cell>
          <cell r="AD74">
            <v>9879.6306397333337</v>
          </cell>
          <cell r="AE74">
            <v>11289.405138666667</v>
          </cell>
          <cell r="AF74">
            <v>12699.1796376</v>
          </cell>
          <cell r="AG74">
            <v>14108.954136533333</v>
          </cell>
          <cell r="AH74">
            <v>15518.728635466667</v>
          </cell>
          <cell r="AI74">
            <v>16928.503134400002</v>
          </cell>
          <cell r="AJ74">
            <v>16928.503134400002</v>
          </cell>
          <cell r="AN74">
            <v>4234.9280704000003</v>
          </cell>
          <cell r="AO74">
            <v>4234.9280704000003</v>
          </cell>
          <cell r="AP74">
            <v>4229.3234968000006</v>
          </cell>
          <cell r="AQ74">
            <v>4229.3234968000006</v>
          </cell>
        </row>
        <row r="75">
          <cell r="I75">
            <v>5138.7777610533331</v>
          </cell>
          <cell r="J75">
            <v>5092.9323495243461</v>
          </cell>
          <cell r="K75">
            <v>5194.6859411677033</v>
          </cell>
          <cell r="L75">
            <v>5210.8252378695379</v>
          </cell>
          <cell r="M75">
            <v>5179.8667550449263</v>
          </cell>
          <cell r="N75">
            <v>5142.6736040166279</v>
          </cell>
          <cell r="O75">
            <v>5175.7968089887654</v>
          </cell>
          <cell r="P75">
            <v>5198.259496724806</v>
          </cell>
          <cell r="Q75">
            <v>5183.4453701048988</v>
          </cell>
          <cell r="R75">
            <v>5209.8411875783868</v>
          </cell>
          <cell r="S75">
            <v>5206.7547668888201</v>
          </cell>
          <cell r="T75">
            <v>5207.4112849344465</v>
          </cell>
          <cell r="U75">
            <v>62141.2705638966</v>
          </cell>
          <cell r="X75">
            <v>5138.7777610533331</v>
          </cell>
          <cell r="Y75">
            <v>10231.710110577678</v>
          </cell>
          <cell r="Z75">
            <v>15426.396051745382</v>
          </cell>
          <cell r="AA75">
            <v>20637.221289614921</v>
          </cell>
          <cell r="AB75">
            <v>25817.088044659846</v>
          </cell>
          <cell r="AC75">
            <v>30959.761648676475</v>
          </cell>
          <cell r="AD75">
            <v>36135.55845766524</v>
          </cell>
          <cell r="AE75">
            <v>41333.817954390048</v>
          </cell>
          <cell r="AF75">
            <v>46517.263324494947</v>
          </cell>
          <cell r="AG75">
            <v>51727.104512073332</v>
          </cell>
          <cell r="AH75">
            <v>56933.859278962154</v>
          </cell>
          <cell r="AI75">
            <v>62141.2705638966</v>
          </cell>
          <cell r="AJ75">
            <v>62141.2705638966</v>
          </cell>
          <cell r="AN75">
            <v>15426.396051745382</v>
          </cell>
          <cell r="AO75">
            <v>15533.365596931093</v>
          </cell>
          <cell r="AP75">
            <v>15557.50167581847</v>
          </cell>
          <cell r="AQ75">
            <v>15624.007239401653</v>
          </cell>
        </row>
        <row r="77">
          <cell r="I77">
            <v>2963.9846250375003</v>
          </cell>
          <cell r="J77">
            <v>2217.76708669238</v>
          </cell>
          <cell r="K77">
            <v>2773.3370705299321</v>
          </cell>
          <cell r="L77">
            <v>2568.1343918524526</v>
          </cell>
          <cell r="M77">
            <v>2338.5204956829784</v>
          </cell>
          <cell r="N77">
            <v>2183.1079376022144</v>
          </cell>
          <cell r="O77">
            <v>2511.2035957913704</v>
          </cell>
          <cell r="P77">
            <v>2783.9000266832918</v>
          </cell>
          <cell r="Q77">
            <v>2558.5776090505879</v>
          </cell>
          <cell r="R77">
            <v>3492.5966403794437</v>
          </cell>
          <cell r="S77">
            <v>3359.8367791845994</v>
          </cell>
          <cell r="T77">
            <v>3748.9996278127555</v>
          </cell>
          <cell r="U77">
            <v>33499.965886299506</v>
          </cell>
          <cell r="X77">
            <v>2963.9846250375003</v>
          </cell>
          <cell r="Y77">
            <v>5181.7517117298803</v>
          </cell>
          <cell r="Z77">
            <v>7955.0887822598124</v>
          </cell>
          <cell r="AA77">
            <v>10523.223174112265</v>
          </cell>
          <cell r="AB77">
            <v>12861.743669795243</v>
          </cell>
          <cell r="AC77">
            <v>15044.851607397457</v>
          </cell>
          <cell r="AD77">
            <v>17556.055203188829</v>
          </cell>
          <cell r="AE77">
            <v>20339.955229872121</v>
          </cell>
          <cell r="AF77">
            <v>22898.532838922707</v>
          </cell>
          <cell r="AG77">
            <v>26391.129479302152</v>
          </cell>
          <cell r="AH77">
            <v>29750.966258486751</v>
          </cell>
          <cell r="AI77">
            <v>33499.965886299506</v>
          </cell>
          <cell r="AJ77">
            <v>33499.965886299506</v>
          </cell>
          <cell r="AN77">
            <v>7955.0887822598124</v>
          </cell>
          <cell r="AO77">
            <v>7089.7628251376455</v>
          </cell>
          <cell r="AP77">
            <v>7853.68123152525</v>
          </cell>
          <cell r="AQ77">
            <v>10601.433047376799</v>
          </cell>
        </row>
        <row r="80">
          <cell r="I80">
            <v>26328.271470766082</v>
          </cell>
          <cell r="J80">
            <v>23759.006839019785</v>
          </cell>
          <cell r="K80">
            <v>25742.771761780452</v>
          </cell>
          <cell r="L80">
            <v>24800.156937983207</v>
          </cell>
          <cell r="M80">
            <v>25898.910059774556</v>
          </cell>
          <cell r="N80">
            <v>25487.46957685674</v>
          </cell>
          <cell r="O80">
            <v>26390.941423627395</v>
          </cell>
          <cell r="P80">
            <v>27922.652890022866</v>
          </cell>
          <cell r="Q80">
            <v>26909.224712572643</v>
          </cell>
          <cell r="R80">
            <v>28487.404949172411</v>
          </cell>
          <cell r="S80">
            <v>29303.937600032506</v>
          </cell>
          <cell r="T80">
            <v>30275.877260285175</v>
          </cell>
          <cell r="U80">
            <v>321306.62548189383</v>
          </cell>
          <cell r="X80">
            <v>26328.271470766082</v>
          </cell>
          <cell r="Y80">
            <v>50087.278309785863</v>
          </cell>
          <cell r="Z80">
            <v>75830.050071566307</v>
          </cell>
          <cell r="AA80">
            <v>100630.20700954951</v>
          </cell>
          <cell r="AB80">
            <v>126529.11706932407</v>
          </cell>
          <cell r="AC80">
            <v>152016.5866461808</v>
          </cell>
          <cell r="AD80">
            <v>178407.52806980821</v>
          </cell>
          <cell r="AE80">
            <v>206330.18095983108</v>
          </cell>
          <cell r="AF80">
            <v>233239.40567240372</v>
          </cell>
          <cell r="AG80">
            <v>261726.81062157612</v>
          </cell>
          <cell r="AH80">
            <v>291030.74822160864</v>
          </cell>
          <cell r="AI80">
            <v>321306.62548189383</v>
          </cell>
          <cell r="AJ80">
            <v>321306.62548189383</v>
          </cell>
          <cell r="AN80">
            <v>75830.050071566307</v>
          </cell>
          <cell r="AO80">
            <v>76186.536574614496</v>
          </cell>
          <cell r="AP80">
            <v>81222.819026222904</v>
          </cell>
          <cell r="AQ80">
            <v>88067.219809490081</v>
          </cell>
        </row>
        <row r="81">
          <cell r="I81">
            <v>8102.7623860908334</v>
          </cell>
          <cell r="J81">
            <v>7310.6994362167261</v>
          </cell>
          <cell r="K81">
            <v>7968.0230116976354</v>
          </cell>
          <cell r="L81">
            <v>7778.9596297219905</v>
          </cell>
          <cell r="M81">
            <v>7518.3872507279048</v>
          </cell>
          <cell r="N81">
            <v>7325.7815416188423</v>
          </cell>
          <cell r="O81">
            <v>7687.0004047801358</v>
          </cell>
          <cell r="P81">
            <v>7982.1595234080978</v>
          </cell>
          <cell r="Q81">
            <v>7742.0229791554866</v>
          </cell>
          <cell r="R81">
            <v>8702.4378279578305</v>
          </cell>
          <cell r="S81">
            <v>8566.5915460734195</v>
          </cell>
          <cell r="T81">
            <v>8956.410912747202</v>
          </cell>
          <cell r="U81">
            <v>95641.236450196113</v>
          </cell>
          <cell r="X81">
            <v>8102.7623860908334</v>
          </cell>
          <cell r="Y81">
            <v>15413.461822307559</v>
          </cell>
          <cell r="Z81">
            <v>23381.484834005194</v>
          </cell>
          <cell r="AA81">
            <v>31160.444463727184</v>
          </cell>
          <cell r="AB81">
            <v>38678.831714455089</v>
          </cell>
          <cell r="AC81">
            <v>46004.613256073935</v>
          </cell>
          <cell r="AD81">
            <v>53691.613660854069</v>
          </cell>
          <cell r="AE81">
            <v>61673.773184262165</v>
          </cell>
          <cell r="AF81">
            <v>69415.796163417646</v>
          </cell>
          <cell r="AG81">
            <v>78118.233991375484</v>
          </cell>
          <cell r="AH81">
            <v>86684.825537448909</v>
          </cell>
          <cell r="AI81">
            <v>95641.236450196113</v>
          </cell>
          <cell r="AJ81">
            <v>95641.236450196113</v>
          </cell>
          <cell r="AN81">
            <v>23381.484834005194</v>
          </cell>
          <cell r="AO81">
            <v>22623.128422068738</v>
          </cell>
          <cell r="AP81">
            <v>23411.182907343718</v>
          </cell>
          <cell r="AQ81">
            <v>26225.440286778452</v>
          </cell>
        </row>
        <row r="82">
          <cell r="I82">
            <v>34431.033856856913</v>
          </cell>
          <cell r="J82">
            <v>31069.706275236509</v>
          </cell>
          <cell r="K82">
            <v>33710.79477347809</v>
          </cell>
          <cell r="L82">
            <v>32579.116567705198</v>
          </cell>
          <cell r="M82">
            <v>33417.297310502458</v>
          </cell>
          <cell r="N82">
            <v>32813.251118475586</v>
          </cell>
          <cell r="O82">
            <v>34077.941828407529</v>
          </cell>
          <cell r="P82">
            <v>35904.812413430962</v>
          </cell>
          <cell r="Q82">
            <v>34651.247691728131</v>
          </cell>
          <cell r="R82">
            <v>37189.842777130238</v>
          </cell>
          <cell r="S82">
            <v>37870.529146105924</v>
          </cell>
          <cell r="T82">
            <v>39232.288173032379</v>
          </cell>
          <cell r="U82">
            <v>416947.8619320899</v>
          </cell>
          <cell r="X82">
            <v>34431.033856856913</v>
          </cell>
          <cell r="Y82">
            <v>65500.740132093422</v>
          </cell>
          <cell r="Z82">
            <v>99211.53490557152</v>
          </cell>
          <cell r="AA82">
            <v>131790.65147327672</v>
          </cell>
          <cell r="AB82">
            <v>165207.94878377917</v>
          </cell>
          <cell r="AC82">
            <v>198021.19990225474</v>
          </cell>
          <cell r="AD82">
            <v>232099.14173066226</v>
          </cell>
          <cell r="AE82">
            <v>268003.95414409321</v>
          </cell>
          <cell r="AF82">
            <v>302655.20183582132</v>
          </cell>
          <cell r="AG82">
            <v>339845.04461295158</v>
          </cell>
          <cell r="AH82">
            <v>377715.5737590575</v>
          </cell>
          <cell r="AI82">
            <v>416947.8619320899</v>
          </cell>
          <cell r="AJ82">
            <v>416947.8619320899</v>
          </cell>
          <cell r="AN82">
            <v>99211.53490557152</v>
          </cell>
          <cell r="AO82">
            <v>98809.664996683234</v>
          </cell>
          <cell r="AP82">
            <v>104634.00193356663</v>
          </cell>
          <cell r="AQ82">
            <v>114292.66009626855</v>
          </cell>
        </row>
        <row r="86">
          <cell r="I86">
            <v>1871.6100066662102</v>
          </cell>
          <cell r="J86">
            <v>1801.2473382570565</v>
          </cell>
          <cell r="K86">
            <v>1874.4075501218174</v>
          </cell>
          <cell r="L86">
            <v>1843.1683601322329</v>
          </cell>
          <cell r="M86">
            <v>1870.5917944067889</v>
          </cell>
          <cell r="N86">
            <v>1857.6912980385612</v>
          </cell>
          <cell r="O86">
            <v>1869.889447451319</v>
          </cell>
          <cell r="P86">
            <v>1902.3589369432448</v>
          </cell>
          <cell r="Q86">
            <v>1875.4689996519749</v>
          </cell>
          <cell r="R86">
            <v>1901.0431668595618</v>
          </cell>
          <cell r="S86">
            <v>1912.2014439019481</v>
          </cell>
          <cell r="T86">
            <v>1945.7668717983445</v>
          </cell>
          <cell r="U86">
            <v>22525.445214229057</v>
          </cell>
          <cell r="X86">
            <v>1871.6100066662102</v>
          </cell>
          <cell r="Y86">
            <v>3672.8573449232667</v>
          </cell>
          <cell r="Z86">
            <v>5547.2648950450839</v>
          </cell>
          <cell r="AA86">
            <v>7390.4332551773168</v>
          </cell>
          <cell r="AB86">
            <v>9261.0250495841065</v>
          </cell>
          <cell r="AC86">
            <v>11118.716347622667</v>
          </cell>
          <cell r="AD86">
            <v>12988.605795073985</v>
          </cell>
          <cell r="AE86">
            <v>14890.96473201723</v>
          </cell>
          <cell r="AF86">
            <v>16766.433731669204</v>
          </cell>
          <cell r="AG86">
            <v>18667.476898528766</v>
          </cell>
          <cell r="AH86">
            <v>20579.678342430714</v>
          </cell>
          <cell r="AI86">
            <v>22525.445214229057</v>
          </cell>
          <cell r="AJ86">
            <v>22525.445214229057</v>
          </cell>
          <cell r="AN86">
            <v>5547.2648950450839</v>
          </cell>
          <cell r="AO86">
            <v>5571.451452577583</v>
          </cell>
          <cell r="AP86">
            <v>5647.7173840465384</v>
          </cell>
          <cell r="AQ86">
            <v>5759.0114825598539</v>
          </cell>
        </row>
        <row r="87">
          <cell r="I87">
            <v>1440.8937513508879</v>
          </cell>
          <cell r="J87">
            <v>1303.2241672620573</v>
          </cell>
          <cell r="K87">
            <v>1404.4297217488843</v>
          </cell>
          <cell r="L87">
            <v>1367.4507520318859</v>
          </cell>
          <cell r="M87">
            <v>1424.4950426124185</v>
          </cell>
          <cell r="N87">
            <v>1392.6925623784725</v>
          </cell>
          <cell r="O87">
            <v>1423.462715047792</v>
          </cell>
          <cell r="P87">
            <v>1494.2035422532444</v>
          </cell>
          <cell r="Q87">
            <v>1451.6575152128651</v>
          </cell>
          <cell r="R87">
            <v>1531.7534831999621</v>
          </cell>
          <cell r="S87">
            <v>1526.4293674522726</v>
          </cell>
          <cell r="T87">
            <v>1587.3239423504283</v>
          </cell>
          <cell r="U87">
            <v>17348.016562901168</v>
          </cell>
          <cell r="X87">
            <v>1440.8937513508879</v>
          </cell>
          <cell r="Y87">
            <v>2744.1179186129452</v>
          </cell>
          <cell r="Z87">
            <v>4148.5476403618295</v>
          </cell>
          <cell r="AA87">
            <v>5515.9983923937152</v>
          </cell>
          <cell r="AB87">
            <v>6940.493435006134</v>
          </cell>
          <cell r="AC87">
            <v>8333.1859973846058</v>
          </cell>
          <cell r="AD87">
            <v>9756.6487124323976</v>
          </cell>
          <cell r="AE87">
            <v>11250.852254685642</v>
          </cell>
          <cell r="AF87">
            <v>12702.509769898506</v>
          </cell>
          <cell r="AG87">
            <v>14234.263253098468</v>
          </cell>
          <cell r="AH87">
            <v>15760.692620550741</v>
          </cell>
          <cell r="AI87">
            <v>17348.016562901168</v>
          </cell>
          <cell r="AJ87">
            <v>17348.016562901168</v>
          </cell>
          <cell r="AN87">
            <v>4148.5476403618295</v>
          </cell>
          <cell r="AO87">
            <v>4184.6383570227772</v>
          </cell>
          <cell r="AP87">
            <v>4369.3237725139015</v>
          </cell>
          <cell r="AQ87">
            <v>4645.5067930026635</v>
          </cell>
        </row>
        <row r="88">
          <cell r="I88">
            <v>206.97499999999999</v>
          </cell>
          <cell r="J88">
            <v>53.4</v>
          </cell>
          <cell r="K88">
            <v>98.181000000000012</v>
          </cell>
          <cell r="L88">
            <v>46.736000000000004</v>
          </cell>
          <cell r="M88">
            <v>58.405999999999999</v>
          </cell>
          <cell r="N88">
            <v>27.713999999999999</v>
          </cell>
          <cell r="O88">
            <v>26.394000000000002</v>
          </cell>
          <cell r="P88">
            <v>73.853999999999999</v>
          </cell>
          <cell r="Q88">
            <v>8.395999999999999</v>
          </cell>
          <cell r="R88">
            <v>28.630000000000003</v>
          </cell>
          <cell r="S88">
            <v>13.353</v>
          </cell>
          <cell r="T88">
            <v>60.942</v>
          </cell>
          <cell r="U88">
            <v>702.98099999999999</v>
          </cell>
          <cell r="X88">
            <v>206.97499999999999</v>
          </cell>
          <cell r="Y88">
            <v>260.375</v>
          </cell>
          <cell r="Z88">
            <v>358.55600000000004</v>
          </cell>
          <cell r="AA88">
            <v>405.29200000000003</v>
          </cell>
          <cell r="AB88">
            <v>463.69800000000004</v>
          </cell>
          <cell r="AC88">
            <v>491.41200000000003</v>
          </cell>
          <cell r="AD88">
            <v>517.80600000000004</v>
          </cell>
          <cell r="AE88">
            <v>591.66000000000008</v>
          </cell>
          <cell r="AF88">
            <v>600.05600000000004</v>
          </cell>
          <cell r="AG88">
            <v>628.68600000000004</v>
          </cell>
          <cell r="AH88">
            <v>642.03899999999999</v>
          </cell>
          <cell r="AI88">
            <v>702.98099999999999</v>
          </cell>
          <cell r="AJ88">
            <v>702.98099999999999</v>
          </cell>
          <cell r="AN88">
            <v>358.55600000000004</v>
          </cell>
          <cell r="AO88">
            <v>132.85599999999999</v>
          </cell>
          <cell r="AP88">
            <v>108.64400000000001</v>
          </cell>
          <cell r="AQ88">
            <v>102.92500000000001</v>
          </cell>
        </row>
        <row r="89">
          <cell r="I89">
            <v>2984.9272182736422</v>
          </cell>
          <cell r="J89">
            <v>2922.7041613168781</v>
          </cell>
          <cell r="K89">
            <v>2995.6845149246192</v>
          </cell>
          <cell r="L89">
            <v>3017.5960742781117</v>
          </cell>
          <cell r="M89">
            <v>2996.5755795376544</v>
          </cell>
          <cell r="N89">
            <v>2979.2915716677462</v>
          </cell>
          <cell r="O89">
            <v>3020.2330468038176</v>
          </cell>
          <cell r="P89">
            <v>3039.8850596827156</v>
          </cell>
          <cell r="Q89">
            <v>3026.9297283961414</v>
          </cell>
          <cell r="R89">
            <v>3053.6576025362961</v>
          </cell>
          <cell r="S89">
            <v>3050.4375151800627</v>
          </cell>
          <cell r="T89">
            <v>3050.7168582256891</v>
          </cell>
          <cell r="U89">
            <v>36138.638930823377</v>
          </cell>
          <cell r="X89">
            <v>2984.9272182736422</v>
          </cell>
          <cell r="Y89">
            <v>5907.6313795905207</v>
          </cell>
          <cell r="Z89">
            <v>8903.3158945151408</v>
          </cell>
          <cell r="AA89">
            <v>11920.911968793253</v>
          </cell>
          <cell r="AB89">
            <v>14917.487548330908</v>
          </cell>
          <cell r="AC89">
            <v>17896.779119998653</v>
          </cell>
          <cell r="AD89">
            <v>20917.012166802469</v>
          </cell>
          <cell r="AE89">
            <v>23956.897226485184</v>
          </cell>
          <cell r="AF89">
            <v>26983.826954881326</v>
          </cell>
          <cell r="AG89">
            <v>30037.484557417622</v>
          </cell>
          <cell r="AH89">
            <v>33087.922072597685</v>
          </cell>
          <cell r="AI89">
            <v>36138.638930823377</v>
          </cell>
          <cell r="AJ89">
            <v>36138.638930823377</v>
          </cell>
          <cell r="AN89">
            <v>8903.3158945151408</v>
          </cell>
          <cell r="AO89">
            <v>8993.4632254835124</v>
          </cell>
          <cell r="AP89">
            <v>9087.0478348826746</v>
          </cell>
          <cell r="AQ89">
            <v>9154.8119759420479</v>
          </cell>
        </row>
        <row r="90">
          <cell r="I90">
            <v>2210.4348262724052</v>
          </cell>
          <cell r="J90">
            <v>2259.6177625557384</v>
          </cell>
          <cell r="K90">
            <v>2346.3192366625858</v>
          </cell>
          <cell r="L90">
            <v>2328.5106887076126</v>
          </cell>
          <cell r="M90">
            <v>2298.8887244551497</v>
          </cell>
          <cell r="N90">
            <v>2240.8110549799781</v>
          </cell>
          <cell r="O90">
            <v>2221.3490580881762</v>
          </cell>
          <cell r="P90">
            <v>2233.276082659605</v>
          </cell>
          <cell r="Q90">
            <v>2224.4414566596051</v>
          </cell>
          <cell r="R90">
            <v>2231.4761266596047</v>
          </cell>
          <cell r="S90">
            <v>2224.1395266596046</v>
          </cell>
          <cell r="T90">
            <v>2224.8528116596053</v>
          </cell>
          <cell r="U90">
            <v>27044.117356019673</v>
          </cell>
          <cell r="X90">
            <v>2210.4348262724052</v>
          </cell>
          <cell r="Y90">
            <v>4470.0525888281436</v>
          </cell>
          <cell r="Z90">
            <v>6816.371825490729</v>
          </cell>
          <cell r="AA90">
            <v>9144.8825141983416</v>
          </cell>
          <cell r="AB90">
            <v>11443.771238653491</v>
          </cell>
          <cell r="AC90">
            <v>13684.58229363347</v>
          </cell>
          <cell r="AD90">
            <v>15905.931351721647</v>
          </cell>
          <cell r="AE90">
            <v>18139.207434381253</v>
          </cell>
          <cell r="AF90">
            <v>20363.648891040859</v>
          </cell>
          <cell r="AG90">
            <v>22595.125017700462</v>
          </cell>
          <cell r="AH90">
            <v>24819.264544360067</v>
          </cell>
          <cell r="AI90">
            <v>27044.117356019673</v>
          </cell>
          <cell r="AJ90">
            <v>27044.117356019673</v>
          </cell>
          <cell r="AN90">
            <v>6816.371825490729</v>
          </cell>
          <cell r="AO90">
            <v>6868.2104681427409</v>
          </cell>
          <cell r="AP90">
            <v>6679.0665974073863</v>
          </cell>
          <cell r="AQ90">
            <v>6680.4684649788151</v>
          </cell>
        </row>
        <row r="91">
          <cell r="I91">
            <v>5339.0654945173064</v>
          </cell>
          <cell r="J91">
            <v>5005.954207918011</v>
          </cell>
          <cell r="K91">
            <v>5265.0580490089478</v>
          </cell>
          <cell r="L91">
            <v>5195.2852135937246</v>
          </cell>
          <cell r="M91">
            <v>5323.8687998598443</v>
          </cell>
          <cell r="N91">
            <v>5246.3996919513593</v>
          </cell>
          <cell r="O91">
            <v>5315.9517319792822</v>
          </cell>
          <cell r="P91">
            <v>5465.5945585173858</v>
          </cell>
          <cell r="Q91">
            <v>5359.0179793194793</v>
          </cell>
          <cell r="R91">
            <v>5545.2121838793701</v>
          </cell>
          <cell r="S91">
            <v>5492.1526486727207</v>
          </cell>
          <cell r="T91">
            <v>5631.3592208422369</v>
          </cell>
          <cell r="U91">
            <v>64184.919780059659</v>
          </cell>
          <cell r="X91">
            <v>5339.0654945173064</v>
          </cell>
          <cell r="Y91">
            <v>10345.019702435318</v>
          </cell>
          <cell r="Z91">
            <v>15610.077751444267</v>
          </cell>
          <cell r="AA91">
            <v>20805.362965037992</v>
          </cell>
          <cell r="AB91">
            <v>26129.231764897835</v>
          </cell>
          <cell r="AC91">
            <v>31375.631456849194</v>
          </cell>
          <cell r="AD91">
            <v>36691.583188828474</v>
          </cell>
          <cell r="AE91">
            <v>42157.177747345857</v>
          </cell>
          <cell r="AF91">
            <v>47516.195726665333</v>
          </cell>
          <cell r="AG91">
            <v>53061.407910544702</v>
          </cell>
          <cell r="AH91">
            <v>58553.560559217425</v>
          </cell>
          <cell r="AI91">
            <v>64184.919780059659</v>
          </cell>
          <cell r="AJ91">
            <v>64184.919780059659</v>
          </cell>
          <cell r="AN91">
            <v>15610.077751444267</v>
          </cell>
          <cell r="AO91">
            <v>15765.553705404927</v>
          </cell>
          <cell r="AP91">
            <v>16140.564269816146</v>
          </cell>
          <cell r="AQ91">
            <v>16668.72405339433</v>
          </cell>
        </row>
        <row r="92">
          <cell r="I92">
            <v>14053.906297080452</v>
          </cell>
          <cell r="J92">
            <v>13346.147637309739</v>
          </cell>
          <cell r="K92">
            <v>13984.080072466855</v>
          </cell>
          <cell r="L92">
            <v>13798.747088743567</v>
          </cell>
          <cell r="M92">
            <v>13972.825940871855</v>
          </cell>
          <cell r="N92">
            <v>13744.600179016117</v>
          </cell>
          <cell r="O92">
            <v>13877.279999370388</v>
          </cell>
          <cell r="P92">
            <v>14209.172180056197</v>
          </cell>
          <cell r="Q92">
            <v>13945.911679240067</v>
          </cell>
          <cell r="R92">
            <v>14291.772563134795</v>
          </cell>
          <cell r="S92">
            <v>14218.713501866609</v>
          </cell>
          <cell r="T92">
            <v>14500.961704876303</v>
          </cell>
          <cell r="U92">
            <v>167944.11884403293</v>
          </cell>
          <cell r="X92">
            <v>14053.906297080452</v>
          </cell>
          <cell r="Y92">
            <v>27400.053934390191</v>
          </cell>
          <cell r="Z92">
            <v>41384.134006857043</v>
          </cell>
          <cell r="AA92">
            <v>55182.881095600605</v>
          </cell>
          <cell r="AB92">
            <v>69155.707036472464</v>
          </cell>
          <cell r="AC92">
            <v>82900.307215488574</v>
          </cell>
          <cell r="AD92">
            <v>96777.58721485897</v>
          </cell>
          <cell r="AE92">
            <v>110986.75939491516</v>
          </cell>
          <cell r="AF92">
            <v>124932.67107415522</v>
          </cell>
          <cell r="AG92">
            <v>139224.44363729001</v>
          </cell>
          <cell r="AH92">
            <v>153443.15713915662</v>
          </cell>
          <cell r="AI92">
            <v>167944.11884403293</v>
          </cell>
          <cell r="AJ92">
            <v>167944.11884403293</v>
          </cell>
          <cell r="AN92">
            <v>41384.134006857043</v>
          </cell>
          <cell r="AO92">
            <v>41516.173208631539</v>
          </cell>
          <cell r="AP92">
            <v>42032.363858666649</v>
          </cell>
          <cell r="AQ92">
            <v>43011.447769877705</v>
          </cell>
        </row>
        <row r="94">
          <cell r="I94">
            <v>74.551845186054805</v>
          </cell>
          <cell r="J94">
            <v>66.362186249157318</v>
          </cell>
          <cell r="K94">
            <v>72.769702634938724</v>
          </cell>
          <cell r="L94">
            <v>69.901978175809205</v>
          </cell>
          <cell r="M94">
            <v>71.977806984444499</v>
          </cell>
          <cell r="N94">
            <v>69.169473055964346</v>
          </cell>
          <cell r="O94">
            <v>68.682844044156241</v>
          </cell>
          <cell r="P94">
            <v>71.72416941720472</v>
          </cell>
          <cell r="Q94">
            <v>68.444394626927462</v>
          </cell>
          <cell r="R94">
            <v>71.504086068316752</v>
          </cell>
          <cell r="S94">
            <v>68.908572508976292</v>
          </cell>
          <cell r="T94">
            <v>71.138221595245483</v>
          </cell>
          <cell r="U94">
            <v>845.13528054719575</v>
          </cell>
          <cell r="X94">
            <v>74.551845186054805</v>
          </cell>
          <cell r="Y94">
            <v>140.91403143521211</v>
          </cell>
          <cell r="Z94">
            <v>213.68373407015082</v>
          </cell>
          <cell r="AA94">
            <v>283.58571224596005</v>
          </cell>
          <cell r="AB94">
            <v>355.56351923040455</v>
          </cell>
          <cell r="AC94">
            <v>424.73299228636893</v>
          </cell>
          <cell r="AD94">
            <v>493.41583633052517</v>
          </cell>
          <cell r="AE94">
            <v>565.1400057477299</v>
          </cell>
          <cell r="AF94">
            <v>633.58440037465732</v>
          </cell>
          <cell r="AG94">
            <v>705.08848644297404</v>
          </cell>
          <cell r="AH94">
            <v>773.99705895195029</v>
          </cell>
          <cell r="AI94">
            <v>845.13528054719575</v>
          </cell>
          <cell r="AJ94">
            <v>845.13528054719575</v>
          </cell>
          <cell r="AN94">
            <v>213.68373407015082</v>
          </cell>
          <cell r="AO94">
            <v>211.04925821621805</v>
          </cell>
          <cell r="AP94">
            <v>208.85140808828845</v>
          </cell>
          <cell r="AQ94">
            <v>211.55088017253851</v>
          </cell>
        </row>
        <row r="95">
          <cell r="I95">
            <v>0</v>
          </cell>
          <cell r="J95">
            <v>0</v>
          </cell>
          <cell r="K95">
            <v>0</v>
          </cell>
          <cell r="L95">
            <v>0</v>
          </cell>
          <cell r="M95">
            <v>0</v>
          </cell>
          <cell r="N95">
            <v>0</v>
          </cell>
          <cell r="O95">
            <v>0</v>
          </cell>
          <cell r="P95">
            <v>0</v>
          </cell>
          <cell r="Q95">
            <v>0</v>
          </cell>
          <cell r="R95">
            <v>0</v>
          </cell>
          <cell r="S95">
            <v>0</v>
          </cell>
          <cell r="T95">
            <v>0</v>
          </cell>
          <cell r="U95">
            <v>0</v>
          </cell>
          <cell r="X95">
            <v>0</v>
          </cell>
          <cell r="Y95">
            <v>0</v>
          </cell>
          <cell r="Z95">
            <v>0</v>
          </cell>
          <cell r="AA95">
            <v>0</v>
          </cell>
          <cell r="AB95">
            <v>0</v>
          </cell>
          <cell r="AC95">
            <v>0</v>
          </cell>
          <cell r="AD95">
            <v>0</v>
          </cell>
          <cell r="AE95">
            <v>0</v>
          </cell>
          <cell r="AF95">
            <v>0</v>
          </cell>
          <cell r="AG95">
            <v>0</v>
          </cell>
          <cell r="AH95">
            <v>0</v>
          </cell>
          <cell r="AI95">
            <v>0</v>
          </cell>
          <cell r="AJ95">
            <v>0</v>
          </cell>
          <cell r="AN95">
            <v>0</v>
          </cell>
          <cell r="AO95">
            <v>0</v>
          </cell>
          <cell r="AP95">
            <v>0</v>
          </cell>
          <cell r="AQ95">
            <v>0</v>
          </cell>
        </row>
        <row r="97">
          <cell r="I97">
            <v>20451.679404962517</v>
          </cell>
          <cell r="J97">
            <v>17789.920824175926</v>
          </cell>
          <cell r="K97">
            <v>19799.484403646173</v>
          </cell>
          <cell r="L97">
            <v>18850.271457137442</v>
          </cell>
          <cell r="M97">
            <v>19516.449176615046</v>
          </cell>
          <cell r="N97">
            <v>19137.820412515433</v>
          </cell>
          <cell r="O97">
            <v>20269.344673081298</v>
          </cell>
          <cell r="P97">
            <v>21767.364402791969</v>
          </cell>
          <cell r="Q97">
            <v>20773.780407114991</v>
          </cell>
          <cell r="R97">
            <v>22969.574300063763</v>
          </cell>
          <cell r="S97">
            <v>23720.724216748291</v>
          </cell>
          <cell r="T97">
            <v>24802.464689751323</v>
          </cell>
          <cell r="U97">
            <v>249848.8783686042</v>
          </cell>
          <cell r="X97">
            <v>20451.679404962517</v>
          </cell>
          <cell r="Y97">
            <v>38241.600229138443</v>
          </cell>
          <cell r="Z97">
            <v>58041.084632784616</v>
          </cell>
          <cell r="AA97">
            <v>76891.356089922061</v>
          </cell>
          <cell r="AB97">
            <v>96407.805266537107</v>
          </cell>
          <cell r="AC97">
            <v>115545.62567905254</v>
          </cell>
          <cell r="AD97">
            <v>135814.97035213382</v>
          </cell>
          <cell r="AE97">
            <v>157582.3347549258</v>
          </cell>
          <cell r="AF97">
            <v>178356.11516204081</v>
          </cell>
          <cell r="AG97">
            <v>201325.68946210458</v>
          </cell>
          <cell r="AH97">
            <v>225046.41367885287</v>
          </cell>
          <cell r="AI97">
            <v>249848.8783686042</v>
          </cell>
          <cell r="AJ97">
            <v>249848.8783686042</v>
          </cell>
          <cell r="AN97">
            <v>58041.084632784616</v>
          </cell>
          <cell r="AO97">
            <v>57504.541046267914</v>
          </cell>
          <cell r="AP97">
            <v>62810.489482988254</v>
          </cell>
          <cell r="AQ97">
            <v>71492.763206563366</v>
          </cell>
        </row>
        <row r="99">
          <cell r="I99">
            <v>3877.4189247202903</v>
          </cell>
          <cell r="J99">
            <v>3798.4917410213329</v>
          </cell>
          <cell r="K99">
            <v>3731.7500811861346</v>
          </cell>
          <cell r="L99">
            <v>3787.2848279896089</v>
          </cell>
          <cell r="M99">
            <v>3729.2901782031545</v>
          </cell>
          <cell r="N99">
            <v>3709.2626221838077</v>
          </cell>
          <cell r="O99">
            <v>3846.3358035767819</v>
          </cell>
          <cell r="P99">
            <v>3865.1939247061546</v>
          </cell>
          <cell r="Q99">
            <v>3884.974017179632</v>
          </cell>
          <cell r="R99">
            <v>4014.7556077049312</v>
          </cell>
          <cell r="S99">
            <v>4030.064413824105</v>
          </cell>
          <cell r="T99">
            <v>4022.5239831501049</v>
          </cell>
          <cell r="U99">
            <v>46297.346125446034</v>
          </cell>
          <cell r="X99">
            <v>3877.4189247202903</v>
          </cell>
          <cell r="Y99">
            <v>7675.9106657416232</v>
          </cell>
          <cell r="Z99">
            <v>11407.660746927759</v>
          </cell>
          <cell r="AA99">
            <v>15194.945574917369</v>
          </cell>
          <cell r="AB99">
            <v>18924.235753120523</v>
          </cell>
          <cell r="AC99">
            <v>22633.498375304331</v>
          </cell>
          <cell r="AD99">
            <v>26479.834178881112</v>
          </cell>
          <cell r="AE99">
            <v>30345.028103587269</v>
          </cell>
          <cell r="AF99">
            <v>34230.002120766898</v>
          </cell>
          <cell r="AG99">
            <v>38244.757728471828</v>
          </cell>
          <cell r="AH99">
            <v>42274.822142295932</v>
          </cell>
          <cell r="AI99">
            <v>46297.346125446034</v>
          </cell>
          <cell r="AJ99">
            <v>46297.346125446034</v>
          </cell>
          <cell r="AN99">
            <v>11407.660746927759</v>
          </cell>
          <cell r="AO99">
            <v>11225.83762837657</v>
          </cell>
          <cell r="AP99">
            <v>11596.503745462567</v>
          </cell>
          <cell r="AQ99">
            <v>12067.34400467914</v>
          </cell>
        </row>
        <row r="100">
          <cell r="I100">
            <v>6132.4763776896234</v>
          </cell>
          <cell r="J100">
            <v>5176.8287607672</v>
          </cell>
          <cell r="K100">
            <v>5945.0616993102149</v>
          </cell>
          <cell r="L100">
            <v>5573.3050527846972</v>
          </cell>
          <cell r="M100">
            <v>5841.2488294124005</v>
          </cell>
          <cell r="N100">
            <v>5708.5663824226995</v>
          </cell>
          <cell r="O100">
            <v>6076.5132817166723</v>
          </cell>
          <cell r="P100">
            <v>6623.8030768917533</v>
          </cell>
          <cell r="Q100">
            <v>6248.8583642760832</v>
          </cell>
          <cell r="R100">
            <v>7013.2829161727677</v>
          </cell>
          <cell r="S100">
            <v>7285.5441270819483</v>
          </cell>
          <cell r="T100">
            <v>7688.5780614424511</v>
          </cell>
          <cell r="U100">
            <v>75314.066929968511</v>
          </cell>
          <cell r="X100">
            <v>6132.4763776896234</v>
          </cell>
          <cell r="Y100">
            <v>11309.305138456824</v>
          </cell>
          <cell r="Z100">
            <v>17254.36683776704</v>
          </cell>
          <cell r="AA100">
            <v>22827.671890551737</v>
          </cell>
          <cell r="AB100">
            <v>28668.920719964139</v>
          </cell>
          <cell r="AC100">
            <v>34377.48710238684</v>
          </cell>
          <cell r="AD100">
            <v>40454.000384103514</v>
          </cell>
          <cell r="AE100">
            <v>47077.803460995267</v>
          </cell>
          <cell r="AF100">
            <v>53326.661825271352</v>
          </cell>
          <cell r="AG100">
            <v>60339.944741444124</v>
          </cell>
          <cell r="AH100">
            <v>67625.488868526067</v>
          </cell>
          <cell r="AI100">
            <v>75314.066929968511</v>
          </cell>
          <cell r="AJ100">
            <v>75314.066929968511</v>
          </cell>
          <cell r="AN100">
            <v>17254.36683776704</v>
          </cell>
          <cell r="AO100">
            <v>17123.1202646198</v>
          </cell>
          <cell r="AP100">
            <v>18949.174722884509</v>
          </cell>
          <cell r="AQ100">
            <v>21987.405104697165</v>
          </cell>
        </row>
        <row r="102">
          <cell r="I102">
            <v>10441.784102552605</v>
          </cell>
          <cell r="J102">
            <v>8814.6003223873922</v>
          </cell>
          <cell r="K102">
            <v>10122.672623149821</v>
          </cell>
          <cell r="L102">
            <v>9489.6815763631348</v>
          </cell>
          <cell r="M102">
            <v>9945.9101689994895</v>
          </cell>
          <cell r="N102">
            <v>9719.9914079089267</v>
          </cell>
          <cell r="O102">
            <v>10346.495587787844</v>
          </cell>
          <cell r="P102">
            <v>11278.36740119406</v>
          </cell>
          <cell r="Q102">
            <v>10639.948025659276</v>
          </cell>
          <cell r="R102">
            <v>11941.535776186065</v>
          </cell>
          <cell r="S102">
            <v>12405.115675842238</v>
          </cell>
          <cell r="T102">
            <v>13091.362645158766</v>
          </cell>
          <cell r="U102">
            <v>128237.46531318963</v>
          </cell>
          <cell r="X102">
            <v>10441.784102552605</v>
          </cell>
          <cell r="Y102">
            <v>19256.384424939999</v>
          </cell>
          <cell r="Z102">
            <v>29379.05704808982</v>
          </cell>
          <cell r="AA102">
            <v>38868.738624452955</v>
          </cell>
          <cell r="AB102">
            <v>48814.648793452448</v>
          </cell>
          <cell r="AC102">
            <v>58534.640201361377</v>
          </cell>
          <cell r="AD102">
            <v>68881.135789149223</v>
          </cell>
          <cell r="AE102">
            <v>80159.503190343283</v>
          </cell>
          <cell r="AF102">
            <v>90799.451216002562</v>
          </cell>
          <cell r="AG102">
            <v>102740.98699218863</v>
          </cell>
          <cell r="AH102">
            <v>115146.10266803087</v>
          </cell>
          <cell r="AI102">
            <v>128237.46531318963</v>
          </cell>
          <cell r="AJ102">
            <v>128237.46531318963</v>
          </cell>
          <cell r="AN102">
            <v>29379.05704808982</v>
          </cell>
          <cell r="AO102">
            <v>29155.583153271553</v>
          </cell>
          <cell r="AP102">
            <v>32264.811014641182</v>
          </cell>
          <cell r="AQ102">
            <v>37438.014097187071</v>
          </cell>
        </row>
        <row r="104">
          <cell r="I104">
            <v>0.74</v>
          </cell>
          <cell r="J104">
            <v>0.81</v>
          </cell>
          <cell r="K104">
            <v>0.77</v>
          </cell>
          <cell r="L104">
            <v>0.79</v>
          </cell>
          <cell r="M104">
            <v>0.79</v>
          </cell>
          <cell r="N104">
            <v>0.81</v>
          </cell>
          <cell r="O104">
            <v>0.8</v>
          </cell>
          <cell r="P104">
            <v>0.78</v>
          </cell>
          <cell r="Q104">
            <v>0.8</v>
          </cell>
          <cell r="R104">
            <v>0.74</v>
          </cell>
          <cell r="S104">
            <v>0.74</v>
          </cell>
          <cell r="T104">
            <v>0.72</v>
          </cell>
          <cell r="U104">
            <v>0.67</v>
          </cell>
          <cell r="X104">
            <v>0.74</v>
          </cell>
          <cell r="Y104">
            <v>0.77</v>
          </cell>
          <cell r="Z104">
            <v>0.77</v>
          </cell>
          <cell r="AA104">
            <v>0.78</v>
          </cell>
          <cell r="AB104">
            <v>0.78</v>
          </cell>
          <cell r="AC104">
            <v>0.79</v>
          </cell>
          <cell r="AD104">
            <v>0.79</v>
          </cell>
          <cell r="AE104">
            <v>0.79</v>
          </cell>
          <cell r="AF104">
            <v>0.8</v>
          </cell>
          <cell r="AG104">
            <v>0.77</v>
          </cell>
          <cell r="AH104">
            <v>0.77</v>
          </cell>
          <cell r="AI104">
            <v>0.77</v>
          </cell>
          <cell r="AJ104">
            <v>0.77</v>
          </cell>
          <cell r="AN104">
            <v>0.77</v>
          </cell>
          <cell r="AO104">
            <v>0.8</v>
          </cell>
          <cell r="AP104">
            <v>0.79</v>
          </cell>
          <cell r="AQ104">
            <v>0.73</v>
          </cell>
        </row>
        <row r="108">
          <cell r="I108">
            <v>3641.2477811839735</v>
          </cell>
          <cell r="J108">
            <v>3308.1364945846776</v>
          </cell>
          <cell r="K108">
            <v>3567.2403356756145</v>
          </cell>
          <cell r="L108">
            <v>3497.4675002603908</v>
          </cell>
          <cell r="M108">
            <v>3626.051086526511</v>
          </cell>
          <cell r="N108">
            <v>3548.5819786180255</v>
          </cell>
          <cell r="O108">
            <v>3623.6286986459486</v>
          </cell>
          <cell r="P108">
            <v>3773.2715251840527</v>
          </cell>
          <cell r="Q108">
            <v>3666.6949459861457</v>
          </cell>
          <cell r="R108">
            <v>3852.8891505460369</v>
          </cell>
          <cell r="S108">
            <v>3799.8296153393876</v>
          </cell>
          <cell r="T108">
            <v>3939.0361875089034</v>
          </cell>
          <cell r="U108">
            <v>43844.075300059667</v>
          </cell>
          <cell r="X108">
            <v>3641.2477811839735</v>
          </cell>
          <cell r="Y108">
            <v>6949.3842757686507</v>
          </cell>
          <cell r="Z108">
            <v>10516.624611444266</v>
          </cell>
          <cell r="AA108">
            <v>14014.092111704656</v>
          </cell>
          <cell r="AB108">
            <v>17640.143198231166</v>
          </cell>
          <cell r="AC108">
            <v>21188.725176849191</v>
          </cell>
          <cell r="AD108">
            <v>24812.353875495141</v>
          </cell>
          <cell r="AE108">
            <v>28585.625400679193</v>
          </cell>
          <cell r="AF108">
            <v>32252.320346665339</v>
          </cell>
          <cell r="AG108">
            <v>36105.209497211377</v>
          </cell>
          <cell r="AH108">
            <v>39905.039112550767</v>
          </cell>
          <cell r="AI108">
            <v>43844.075300059667</v>
          </cell>
          <cell r="AJ108">
            <v>43844.075300059667</v>
          </cell>
          <cell r="AN108">
            <v>10516.624611444266</v>
          </cell>
          <cell r="AO108">
            <v>10672.100565404928</v>
          </cell>
          <cell r="AP108">
            <v>11063.595169816148</v>
          </cell>
          <cell r="AQ108">
            <v>11591.754953394327</v>
          </cell>
        </row>
        <row r="109">
          <cell r="I109">
            <v>1264.2191933333334</v>
          </cell>
          <cell r="J109">
            <v>1264.2191933333334</v>
          </cell>
          <cell r="K109">
            <v>1264.2191933333334</v>
          </cell>
          <cell r="L109">
            <v>1264.2191933333334</v>
          </cell>
          <cell r="M109">
            <v>1264.2191933333334</v>
          </cell>
          <cell r="N109">
            <v>1264.2191933333334</v>
          </cell>
          <cell r="O109">
            <v>1264.2191933333334</v>
          </cell>
          <cell r="P109">
            <v>1264.2191933333334</v>
          </cell>
          <cell r="Q109">
            <v>1264.2191933333334</v>
          </cell>
          <cell r="R109">
            <v>1264.2191933333334</v>
          </cell>
          <cell r="S109">
            <v>1264.2191933333334</v>
          </cell>
          <cell r="T109">
            <v>1264.2191933333334</v>
          </cell>
          <cell r="U109">
            <v>15170.630320000004</v>
          </cell>
          <cell r="X109">
            <v>1264.2191933333334</v>
          </cell>
          <cell r="Y109">
            <v>2528.4383866666667</v>
          </cell>
          <cell r="Z109">
            <v>3792.6575800000001</v>
          </cell>
          <cell r="AA109">
            <v>5056.8767733333334</v>
          </cell>
          <cell r="AB109">
            <v>6321.0959666666668</v>
          </cell>
          <cell r="AC109">
            <v>7585.3151600000001</v>
          </cell>
          <cell r="AD109">
            <v>8849.5343533333325</v>
          </cell>
          <cell r="AE109">
            <v>10113.753546666667</v>
          </cell>
          <cell r="AF109">
            <v>11377.972740000001</v>
          </cell>
          <cell r="AG109">
            <v>12642.191933333335</v>
          </cell>
          <cell r="AH109">
            <v>13906.41112666667</v>
          </cell>
          <cell r="AI109">
            <v>15170.630320000004</v>
          </cell>
          <cell r="AJ109">
            <v>15170.630320000004</v>
          </cell>
          <cell r="AN109">
            <v>3792.6575800000001</v>
          </cell>
          <cell r="AO109">
            <v>3792.6575800000001</v>
          </cell>
          <cell r="AP109">
            <v>3792.6575800000001</v>
          </cell>
          <cell r="AQ109">
            <v>3792.6575800000001</v>
          </cell>
        </row>
        <row r="110">
          <cell r="I110">
            <v>433.59852000000006</v>
          </cell>
          <cell r="J110">
            <v>433.59852000000006</v>
          </cell>
          <cell r="K110">
            <v>433.59852000000006</v>
          </cell>
          <cell r="L110">
            <v>433.59852000000006</v>
          </cell>
          <cell r="M110">
            <v>433.59852000000006</v>
          </cell>
          <cell r="N110">
            <v>433.59852000000006</v>
          </cell>
          <cell r="O110">
            <v>428.10384000000005</v>
          </cell>
          <cell r="P110">
            <v>428.10384000000005</v>
          </cell>
          <cell r="Q110">
            <v>428.10384000000005</v>
          </cell>
          <cell r="R110">
            <v>428.10384000000005</v>
          </cell>
          <cell r="S110">
            <v>428.10384000000005</v>
          </cell>
          <cell r="T110">
            <v>428.10384000000005</v>
          </cell>
          <cell r="U110">
            <v>5170.2141600000004</v>
          </cell>
          <cell r="X110">
            <v>433.59852000000006</v>
          </cell>
          <cell r="Y110">
            <v>867.19704000000013</v>
          </cell>
          <cell r="Z110">
            <v>1300.7955600000003</v>
          </cell>
          <cell r="AA110">
            <v>1734.3940800000003</v>
          </cell>
          <cell r="AB110">
            <v>2167.9926000000005</v>
          </cell>
          <cell r="AC110">
            <v>2601.5911200000005</v>
          </cell>
          <cell r="AD110">
            <v>3029.6949600000007</v>
          </cell>
          <cell r="AE110">
            <v>3457.7988000000009</v>
          </cell>
          <cell r="AF110">
            <v>3885.9026400000012</v>
          </cell>
          <cell r="AG110">
            <v>4314.0064800000009</v>
          </cell>
          <cell r="AH110">
            <v>4742.1103200000007</v>
          </cell>
          <cell r="AI110">
            <v>5170.2141600000004</v>
          </cell>
          <cell r="AJ110">
            <v>5170.2141600000004</v>
          </cell>
          <cell r="AN110">
            <v>1300.7955600000003</v>
          </cell>
          <cell r="AO110">
            <v>1300.7955600000003</v>
          </cell>
          <cell r="AP110">
            <v>1284.3115200000002</v>
          </cell>
          <cell r="AQ110">
            <v>1284.3115200000002</v>
          </cell>
        </row>
        <row r="111">
          <cell r="I111">
            <v>5339.0654945173073</v>
          </cell>
          <cell r="J111">
            <v>5005.954207918011</v>
          </cell>
          <cell r="K111">
            <v>5265.0580490089478</v>
          </cell>
          <cell r="L111">
            <v>5195.2852135937246</v>
          </cell>
          <cell r="M111">
            <v>5323.8687998598443</v>
          </cell>
          <cell r="N111">
            <v>5246.3996919513593</v>
          </cell>
          <cell r="O111">
            <v>5315.9517319792812</v>
          </cell>
          <cell r="P111">
            <v>5465.5945585173858</v>
          </cell>
          <cell r="Q111">
            <v>5359.0179793194784</v>
          </cell>
          <cell r="R111">
            <v>5545.2121838793701</v>
          </cell>
          <cell r="S111">
            <v>5492.1526486727207</v>
          </cell>
          <cell r="T111">
            <v>5631.359220842236</v>
          </cell>
          <cell r="U111">
            <v>64184.919780059659</v>
          </cell>
          <cell r="X111">
            <v>5339.0654945173073</v>
          </cell>
          <cell r="Y111">
            <v>10345.019702435318</v>
          </cell>
          <cell r="Z111">
            <v>15610.077751444267</v>
          </cell>
          <cell r="AA111">
            <v>20805.362965037992</v>
          </cell>
          <cell r="AB111">
            <v>26129.231764897835</v>
          </cell>
          <cell r="AC111">
            <v>31375.631456849194</v>
          </cell>
          <cell r="AD111">
            <v>36691.583188828474</v>
          </cell>
          <cell r="AE111">
            <v>42157.177747345857</v>
          </cell>
          <cell r="AF111">
            <v>47516.195726665333</v>
          </cell>
          <cell r="AG111">
            <v>53061.407910544702</v>
          </cell>
          <cell r="AH111">
            <v>58553.560559217425</v>
          </cell>
          <cell r="AI111">
            <v>64184.919780059659</v>
          </cell>
          <cell r="AJ111">
            <v>64184.919780059659</v>
          </cell>
          <cell r="AN111">
            <v>15610.077751444267</v>
          </cell>
          <cell r="AO111">
            <v>15765.553705404927</v>
          </cell>
          <cell r="AP111">
            <v>16140.564269816145</v>
          </cell>
          <cell r="AQ111">
            <v>16668.724053394326</v>
          </cell>
        </row>
        <row r="113">
          <cell r="U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N113">
            <v>0</v>
          </cell>
          <cell r="AO113">
            <v>0</v>
          </cell>
          <cell r="AP113">
            <v>0</v>
          </cell>
          <cell r="AQ113">
            <v>0</v>
          </cell>
        </row>
        <row r="114">
          <cell r="I114">
            <v>25454.092846123676</v>
          </cell>
          <cell r="J114">
            <v>22966.28821573727</v>
          </cell>
          <cell r="K114">
            <v>24885.875577748924</v>
          </cell>
          <cell r="L114">
            <v>23966.253082667608</v>
          </cell>
          <cell r="M114">
            <v>25043.801406366161</v>
          </cell>
          <cell r="N114">
            <v>24660.633801794731</v>
          </cell>
          <cell r="O114">
            <v>25567.840750242802</v>
          </cell>
          <cell r="P114">
            <v>27070.046949550688</v>
          </cell>
          <cell r="Q114">
            <v>26089.6008813425</v>
          </cell>
          <cell r="R114">
            <v>27637.104981505203</v>
          </cell>
          <cell r="S114">
            <v>28480.70293448721</v>
          </cell>
          <cell r="T114">
            <v>29429.963444725156</v>
          </cell>
          <cell r="U114">
            <v>311252.20487229188</v>
          </cell>
          <cell r="X114">
            <v>25454.092846123676</v>
          </cell>
          <cell r="Y114">
            <v>48420.381061860942</v>
          </cell>
          <cell r="Z114">
            <v>73306.25663960987</v>
          </cell>
          <cell r="AA114">
            <v>97272.509722277478</v>
          </cell>
          <cell r="AB114">
            <v>122316.31112864363</v>
          </cell>
          <cell r="AC114">
            <v>146976.94493043836</v>
          </cell>
          <cell r="AD114">
            <v>172544.78568068118</v>
          </cell>
          <cell r="AE114">
            <v>199614.83263023186</v>
          </cell>
          <cell r="AF114">
            <v>225704.43351157435</v>
          </cell>
          <cell r="AG114">
            <v>253341.53849307954</v>
          </cell>
          <cell r="AH114">
            <v>281822.24142756674</v>
          </cell>
          <cell r="AI114">
            <v>311252.20487229188</v>
          </cell>
          <cell r="AJ114">
            <v>311252.20487229188</v>
          </cell>
          <cell r="AN114">
            <v>73306.25663960987</v>
          </cell>
          <cell r="AO114">
            <v>73670.688290828504</v>
          </cell>
          <cell r="AP114">
            <v>78727.488581135985</v>
          </cell>
          <cell r="AQ114">
            <v>85547.771360717568</v>
          </cell>
        </row>
        <row r="117">
          <cell r="I117">
            <v>5749.2407818091369</v>
          </cell>
          <cell r="J117">
            <v>5198.004225629049</v>
          </cell>
          <cell r="K117">
            <v>5627.2092913011365</v>
          </cell>
          <cell r="L117">
            <v>5511.7247552522731</v>
          </cell>
          <cell r="M117">
            <v>5723.4755829212108</v>
          </cell>
          <cell r="N117">
            <v>5596.0878933554595</v>
          </cell>
          <cell r="O117">
            <v>5716.7867711167873</v>
          </cell>
          <cell r="P117">
            <v>5965.7261400297621</v>
          </cell>
          <cell r="Q117">
            <v>5789.3875532684087</v>
          </cell>
          <cell r="R117">
            <v>6096.6806272621334</v>
          </cell>
          <cell r="S117">
            <v>6007.6502683378103</v>
          </cell>
          <cell r="T117">
            <v>6238.0452263794432</v>
          </cell>
          <cell r="U117">
            <v>69220.019116662617</v>
          </cell>
          <cell r="X117">
            <v>5749.2407818091369</v>
          </cell>
          <cell r="Y117">
            <v>10947.245007438185</v>
          </cell>
          <cell r="Z117">
            <v>16574.454298739322</v>
          </cell>
          <cell r="AA117">
            <v>22086.179053991596</v>
          </cell>
          <cell r="AB117">
            <v>27809.654636912808</v>
          </cell>
          <cell r="AC117">
            <v>33405.742530268268</v>
          </cell>
          <cell r="AD117">
            <v>39122.529301385053</v>
          </cell>
          <cell r="AE117">
            <v>45088.255441414818</v>
          </cell>
          <cell r="AF117">
            <v>50877.642994683229</v>
          </cell>
          <cell r="AG117">
            <v>56974.323621945361</v>
          </cell>
          <cell r="AH117">
            <v>62981.973890283174</v>
          </cell>
          <cell r="AI117">
            <v>69220.019116662617</v>
          </cell>
          <cell r="AJ117">
            <v>69220.019116662617</v>
          </cell>
          <cell r="AN117">
            <v>16574.454298739322</v>
          </cell>
          <cell r="AO117">
            <v>16831.288231528943</v>
          </cell>
          <cell r="AP117">
            <v>17471.900464414961</v>
          </cell>
          <cell r="AQ117">
            <v>18342.376121979389</v>
          </cell>
        </row>
        <row r="118">
          <cell r="I118">
            <v>5749.2407818091369</v>
          </cell>
          <cell r="J118">
            <v>5198.004225629049</v>
          </cell>
          <cell r="K118">
            <v>5627.2092913011365</v>
          </cell>
          <cell r="L118">
            <v>5511.7247552522731</v>
          </cell>
          <cell r="M118">
            <v>5723.4755829212108</v>
          </cell>
          <cell r="N118">
            <v>5596.0878933554595</v>
          </cell>
          <cell r="O118">
            <v>5716.7867711167873</v>
          </cell>
          <cell r="P118">
            <v>5965.7261400297621</v>
          </cell>
          <cell r="Q118">
            <v>5789.3875532684087</v>
          </cell>
          <cell r="R118">
            <v>6096.6806272621334</v>
          </cell>
          <cell r="S118">
            <v>6007.6502683378103</v>
          </cell>
          <cell r="T118">
            <v>6238.0452263794432</v>
          </cell>
          <cell r="U118">
            <v>69220.019116662617</v>
          </cell>
          <cell r="X118">
            <v>5749.2407818091369</v>
          </cell>
          <cell r="Y118">
            <v>10947.245007438185</v>
          </cell>
          <cell r="Z118">
            <v>16574.454298739322</v>
          </cell>
          <cell r="AA118">
            <v>22086.179053991596</v>
          </cell>
          <cell r="AB118">
            <v>27809.654636912808</v>
          </cell>
          <cell r="AC118">
            <v>33405.742530268268</v>
          </cell>
          <cell r="AD118">
            <v>39122.529301385053</v>
          </cell>
          <cell r="AE118">
            <v>45088.255441414818</v>
          </cell>
          <cell r="AF118">
            <v>50877.642994683229</v>
          </cell>
          <cell r="AG118">
            <v>56974.323621945361</v>
          </cell>
          <cell r="AH118">
            <v>62981.973890283174</v>
          </cell>
          <cell r="AI118">
            <v>69220.019116662617</v>
          </cell>
          <cell r="AJ118">
            <v>69220.019116662617</v>
          </cell>
          <cell r="AN118">
            <v>16574.454298739322</v>
          </cell>
          <cell r="AO118">
            <v>16831.288231528943</v>
          </cell>
          <cell r="AP118">
            <v>17471.900464414961</v>
          </cell>
          <cell r="AQ118">
            <v>18342.376121979389</v>
          </cell>
        </row>
        <row r="119">
          <cell r="I119">
            <v>6206.3771390189995</v>
          </cell>
          <cell r="J119">
            <v>5611.5355558059709</v>
          </cell>
          <cell r="K119">
            <v>6074.2209863255011</v>
          </cell>
          <cell r="L119">
            <v>5949.6266373697445</v>
          </cell>
          <cell r="M119">
            <v>6179.2401842735308</v>
          </cell>
          <cell r="N119">
            <v>6040.9024915798063</v>
          </cell>
          <cell r="O119">
            <v>6174.9144916296691</v>
          </cell>
          <cell r="P119">
            <v>6442.133824733427</v>
          </cell>
          <cell r="Q119">
            <v>6251.8185047371644</v>
          </cell>
          <cell r="R119">
            <v>6584.3081557369696</v>
          </cell>
          <cell r="S119">
            <v>6489.5589857250961</v>
          </cell>
          <cell r="T119">
            <v>6738.142150313517</v>
          </cell>
          <cell r="U119">
            <v>74742.779107249415</v>
          </cell>
          <cell r="X119">
            <v>6206.3771390189995</v>
          </cell>
          <cell r="Y119">
            <v>11817.91269482497</v>
          </cell>
          <cell r="Z119">
            <v>17892.133681150473</v>
          </cell>
          <cell r="AA119">
            <v>23841.760318520217</v>
          </cell>
          <cell r="AB119">
            <v>30021.000502793748</v>
          </cell>
          <cell r="AC119">
            <v>36061.902994373551</v>
          </cell>
          <cell r="AD119">
            <v>42236.817486003223</v>
          </cell>
          <cell r="AE119">
            <v>48678.951310736651</v>
          </cell>
          <cell r="AF119">
            <v>54930.769815473817</v>
          </cell>
          <cell r="AG119">
            <v>61515.077971210791</v>
          </cell>
          <cell r="AH119">
            <v>68004.636956935894</v>
          </cell>
          <cell r="AI119">
            <v>74742.779107249415</v>
          </cell>
          <cell r="AJ119">
            <v>74742.779107249415</v>
          </cell>
          <cell r="AN119">
            <v>17892.133681150473</v>
          </cell>
          <cell r="AO119">
            <v>18169.769313223082</v>
          </cell>
          <cell r="AP119">
            <v>18868.866821100259</v>
          </cell>
          <cell r="AQ119">
            <v>19812.009291775583</v>
          </cell>
        </row>
        <row r="122">
          <cell r="I122">
            <v>5749.2407818091369</v>
          </cell>
          <cell r="J122">
            <v>5198.004225629049</v>
          </cell>
          <cell r="K122">
            <v>5627.2092913011365</v>
          </cell>
          <cell r="L122">
            <v>5511.7247552522731</v>
          </cell>
          <cell r="M122">
            <v>5723.4755829212108</v>
          </cell>
          <cell r="N122">
            <v>5596.0878933554595</v>
          </cell>
          <cell r="O122">
            <v>5716.7867711167873</v>
          </cell>
          <cell r="P122">
            <v>5965.7261400297621</v>
          </cell>
          <cell r="Q122">
            <v>5789.3875532684087</v>
          </cell>
          <cell r="R122">
            <v>6096.6806272621334</v>
          </cell>
          <cell r="S122">
            <v>6007.6502683378103</v>
          </cell>
          <cell r="T122">
            <v>6238.0452263794432</v>
          </cell>
          <cell r="U122">
            <v>69220.019116662617</v>
          </cell>
          <cell r="X122">
            <v>5749.2407818091369</v>
          </cell>
          <cell r="Y122">
            <v>10947.245007438185</v>
          </cell>
          <cell r="Z122">
            <v>16574.454298739322</v>
          </cell>
          <cell r="AA122">
            <v>22086.179053991596</v>
          </cell>
          <cell r="AB122">
            <v>27809.654636912808</v>
          </cell>
          <cell r="AC122">
            <v>33405.742530268268</v>
          </cell>
          <cell r="AD122">
            <v>39122.529301385053</v>
          </cell>
          <cell r="AE122">
            <v>45088.255441414818</v>
          </cell>
          <cell r="AF122">
            <v>50877.642994683229</v>
          </cell>
          <cell r="AG122">
            <v>56974.323621945361</v>
          </cell>
          <cell r="AH122">
            <v>62981.973890283174</v>
          </cell>
          <cell r="AI122">
            <v>69220.019116662617</v>
          </cell>
          <cell r="AJ122">
            <v>69220.019116662617</v>
          </cell>
          <cell r="AN122">
            <v>16574.454298739322</v>
          </cell>
          <cell r="AO122">
            <v>16831.288231528943</v>
          </cell>
          <cell r="AP122">
            <v>17471.900464414961</v>
          </cell>
          <cell r="AQ122">
            <v>18342.376121979389</v>
          </cell>
        </row>
        <row r="124">
          <cell r="I124">
            <v>6206.3771390189995</v>
          </cell>
          <cell r="J124">
            <v>5611.5355558059709</v>
          </cell>
          <cell r="K124">
            <v>6074.2209863255011</v>
          </cell>
          <cell r="L124">
            <v>5949.6266373697445</v>
          </cell>
          <cell r="M124">
            <v>6179.2401842735308</v>
          </cell>
          <cell r="N124">
            <v>6040.9024915798063</v>
          </cell>
          <cell r="O124">
            <v>6174.9144916296691</v>
          </cell>
          <cell r="P124">
            <v>6442.133824733427</v>
          </cell>
          <cell r="Q124">
            <v>6251.8185047371644</v>
          </cell>
          <cell r="R124">
            <v>6584.3081557369696</v>
          </cell>
          <cell r="S124">
            <v>6489.5589857250961</v>
          </cell>
          <cell r="T124">
            <v>6738.142150313517</v>
          </cell>
          <cell r="U124">
            <v>74742.779107249415</v>
          </cell>
          <cell r="X124">
            <v>6206.3771390189995</v>
          </cell>
          <cell r="Y124">
            <v>11817.91269482497</v>
          </cell>
          <cell r="Z124">
            <v>17892.133681150473</v>
          </cell>
          <cell r="AA124">
            <v>23841.760318520217</v>
          </cell>
          <cell r="AB124">
            <v>30021.000502793748</v>
          </cell>
          <cell r="AC124">
            <v>36061.902994373551</v>
          </cell>
          <cell r="AD124">
            <v>42236.817486003223</v>
          </cell>
          <cell r="AE124">
            <v>48678.951310736651</v>
          </cell>
          <cell r="AF124">
            <v>54930.769815473817</v>
          </cell>
          <cell r="AG124">
            <v>61515.077971210791</v>
          </cell>
          <cell r="AH124">
            <v>68004.636956935894</v>
          </cell>
          <cell r="AI124">
            <v>74742.779107249415</v>
          </cell>
          <cell r="AJ124">
            <v>74742.779107249415</v>
          </cell>
          <cell r="AN124">
            <v>17892.133681150473</v>
          </cell>
          <cell r="AO124">
            <v>18169.769313223082</v>
          </cell>
          <cell r="AP124">
            <v>18868.866821100259</v>
          </cell>
          <cell r="AQ124">
            <v>19812.009291775583</v>
          </cell>
        </row>
        <row r="126">
          <cell r="I126">
            <v>704.85553789404469</v>
          </cell>
          <cell r="J126">
            <v>633.95634167591584</v>
          </cell>
          <cell r="K126">
            <v>689.14031332435673</v>
          </cell>
          <cell r="L126">
            <v>670.09454275927499</v>
          </cell>
          <cell r="M126">
            <v>688.11949648742768</v>
          </cell>
          <cell r="N126">
            <v>662.09857742520671</v>
          </cell>
          <cell r="O126">
            <v>658.49789844120869</v>
          </cell>
          <cell r="P126">
            <v>684.86179175077621</v>
          </cell>
          <cell r="Q126">
            <v>655.96771024001225</v>
          </cell>
          <cell r="R126">
            <v>683.53898924229418</v>
          </cell>
          <cell r="S126">
            <v>660.02402435770625</v>
          </cell>
          <cell r="T126">
            <v>679.52700232614916</v>
          </cell>
          <cell r="U126">
            <v>8070.6822259243736</v>
          </cell>
          <cell r="X126">
            <v>704.85553789404469</v>
          </cell>
          <cell r="Y126">
            <v>1338.8118795699606</v>
          </cell>
          <cell r="Z126">
            <v>2027.9521928943172</v>
          </cell>
          <cell r="AA126">
            <v>2698.0467356535923</v>
          </cell>
          <cell r="AB126">
            <v>3386.1662321410199</v>
          </cell>
          <cell r="AC126">
            <v>4048.2648095662266</v>
          </cell>
          <cell r="AD126">
            <v>4706.7627080074353</v>
          </cell>
          <cell r="AE126">
            <v>5391.6244997582116</v>
          </cell>
          <cell r="AF126">
            <v>6047.5922099982236</v>
          </cell>
          <cell r="AG126">
            <v>6731.1311992405181</v>
          </cell>
          <cell r="AH126">
            <v>7391.1552235982244</v>
          </cell>
          <cell r="AI126">
            <v>8070.6822259243736</v>
          </cell>
          <cell r="AJ126">
            <v>8070.6822259243736</v>
          </cell>
          <cell r="AN126">
            <v>2027.9521928943172</v>
          </cell>
          <cell r="AO126">
            <v>2020.3126166719094</v>
          </cell>
          <cell r="AP126">
            <v>1999.3274004319974</v>
          </cell>
          <cell r="AQ126">
            <v>2023.0900159261496</v>
          </cell>
        </row>
        <row r="127">
          <cell r="I127">
            <v>995.51135254988174</v>
          </cell>
          <cell r="J127">
            <v>895.02537482912828</v>
          </cell>
          <cell r="K127">
            <v>974.03711868406663</v>
          </cell>
          <cell r="L127">
            <v>946.76156469214425</v>
          </cell>
          <cell r="M127">
            <v>972.50254216634198</v>
          </cell>
          <cell r="N127">
            <v>939.48074322735681</v>
          </cell>
          <cell r="O127">
            <v>933.08476641751247</v>
          </cell>
          <cell r="P127">
            <v>970.30432639471132</v>
          </cell>
          <cell r="Q127">
            <v>930.0751210608131</v>
          </cell>
          <cell r="R127">
            <v>966.69205353205507</v>
          </cell>
          <cell r="S127">
            <v>933.68760344204554</v>
          </cell>
          <cell r="T127">
            <v>961.09091401646504</v>
          </cell>
          <cell r="U127">
            <v>11418.253481012522</v>
          </cell>
          <cell r="X127">
            <v>995.51135254988174</v>
          </cell>
          <cell r="Y127">
            <v>1890.53672737901</v>
          </cell>
          <cell r="Z127">
            <v>2864.5738460630764</v>
          </cell>
          <cell r="AA127">
            <v>3811.3354107552204</v>
          </cell>
          <cell r="AB127">
            <v>4783.8379529215626</v>
          </cell>
          <cell r="AC127">
            <v>5723.3186961489191</v>
          </cell>
          <cell r="AD127">
            <v>6656.4034625664317</v>
          </cell>
          <cell r="AE127">
            <v>7626.7077889611428</v>
          </cell>
          <cell r="AF127">
            <v>8556.7829100219551</v>
          </cell>
          <cell r="AG127">
            <v>9523.4749635540102</v>
          </cell>
          <cell r="AH127">
            <v>10457.162566996056</v>
          </cell>
          <cell r="AI127">
            <v>11418.253481012522</v>
          </cell>
          <cell r="AJ127">
            <v>11418.253481012522</v>
          </cell>
          <cell r="AN127">
            <v>2864.5738460630764</v>
          </cell>
          <cell r="AO127">
            <v>2858.7448500858432</v>
          </cell>
          <cell r="AP127">
            <v>2833.4642138730369</v>
          </cell>
          <cell r="AQ127">
            <v>2861.4705709905656</v>
          </cell>
        </row>
        <row r="129">
          <cell r="I129">
            <v>6206.3771390189995</v>
          </cell>
          <cell r="J129">
            <v>5611.5355558059709</v>
          </cell>
          <cell r="K129">
            <v>6074.2209863255011</v>
          </cell>
          <cell r="L129">
            <v>5949.6266373697445</v>
          </cell>
          <cell r="M129">
            <v>6179.2401842735308</v>
          </cell>
          <cell r="N129">
            <v>6040.9024915798063</v>
          </cell>
          <cell r="O129">
            <v>6174.9144916296691</v>
          </cell>
          <cell r="P129">
            <v>6442.133824733427</v>
          </cell>
          <cell r="Q129">
            <v>6251.8185047371644</v>
          </cell>
          <cell r="R129">
            <v>6584.3081557369696</v>
          </cell>
          <cell r="S129">
            <v>6489.5589857250961</v>
          </cell>
          <cell r="T129">
            <v>6738.142150313517</v>
          </cell>
          <cell r="U129">
            <v>74742.779107249415</v>
          </cell>
          <cell r="X129">
            <v>6206.3771390189995</v>
          </cell>
          <cell r="Y129">
            <v>11817.91269482497</v>
          </cell>
          <cell r="Z129">
            <v>17892.133681150473</v>
          </cell>
          <cell r="AA129">
            <v>23841.760318520217</v>
          </cell>
          <cell r="AB129">
            <v>30021.000502793748</v>
          </cell>
          <cell r="AC129">
            <v>36061.902994373551</v>
          </cell>
          <cell r="AD129">
            <v>42236.817486003223</v>
          </cell>
          <cell r="AE129">
            <v>48678.951310736651</v>
          </cell>
          <cell r="AF129">
            <v>54930.769815473817</v>
          </cell>
          <cell r="AG129">
            <v>61515.077971210791</v>
          </cell>
          <cell r="AH129">
            <v>68004.636956935894</v>
          </cell>
          <cell r="AI129">
            <v>74742.779107249415</v>
          </cell>
          <cell r="AJ129">
            <v>74742.779107249415</v>
          </cell>
          <cell r="AN129">
            <v>17892.133681150473</v>
          </cell>
          <cell r="AO129">
            <v>18169.769313223082</v>
          </cell>
          <cell r="AP129">
            <v>18868.866821100259</v>
          </cell>
          <cell r="AQ129">
            <v>19812.009291775583</v>
          </cell>
        </row>
        <row r="130">
          <cell r="I130">
            <v>5749.2407818091369</v>
          </cell>
          <cell r="J130">
            <v>5198.004225629049</v>
          </cell>
          <cell r="K130">
            <v>5627.2092913011365</v>
          </cell>
          <cell r="L130">
            <v>5511.7247552522731</v>
          </cell>
          <cell r="M130">
            <v>5723.4755829212108</v>
          </cell>
          <cell r="N130">
            <v>5596.0878933554595</v>
          </cell>
          <cell r="O130">
            <v>5716.7867711167873</v>
          </cell>
          <cell r="P130">
            <v>5965.7261400297621</v>
          </cell>
          <cell r="Q130">
            <v>5789.3875532684087</v>
          </cell>
          <cell r="R130">
            <v>6096.6806272621334</v>
          </cell>
          <cell r="S130">
            <v>6007.6502683378103</v>
          </cell>
          <cell r="T130">
            <v>6238.0452263794432</v>
          </cell>
          <cell r="U130">
            <v>69220.019116662617</v>
          </cell>
          <cell r="X130">
            <v>5749.2407818091369</v>
          </cell>
          <cell r="Y130">
            <v>10947.245007438185</v>
          </cell>
          <cell r="Z130">
            <v>16574.454298739322</v>
          </cell>
          <cell r="AA130">
            <v>22086.179053991596</v>
          </cell>
          <cell r="AB130">
            <v>27809.654636912808</v>
          </cell>
          <cell r="AC130">
            <v>33405.742530268268</v>
          </cell>
          <cell r="AD130">
            <v>39122.529301385053</v>
          </cell>
          <cell r="AE130">
            <v>45088.255441414818</v>
          </cell>
          <cell r="AF130">
            <v>50877.642994683229</v>
          </cell>
          <cell r="AG130">
            <v>56974.323621945361</v>
          </cell>
          <cell r="AH130">
            <v>62981.973890283174</v>
          </cell>
          <cell r="AI130">
            <v>69220.019116662617</v>
          </cell>
          <cell r="AJ130">
            <v>69220.019116662617</v>
          </cell>
          <cell r="AN130">
            <v>16574.454298739322</v>
          </cell>
          <cell r="AO130">
            <v>16831.288231528943</v>
          </cell>
          <cell r="AP130">
            <v>17471.900464414961</v>
          </cell>
          <cell r="AQ130">
            <v>18342.376121979389</v>
          </cell>
        </row>
        <row r="132">
          <cell r="I132">
            <v>642.9986169807413</v>
          </cell>
          <cell r="J132">
            <v>577.51079044418748</v>
          </cell>
          <cell r="K132">
            <v>627.22774218527582</v>
          </cell>
          <cell r="L132">
            <v>592.32428561669064</v>
          </cell>
          <cell r="M132">
            <v>618.24495303704691</v>
          </cell>
          <cell r="N132">
            <v>605.04710003041919</v>
          </cell>
          <cell r="O132">
            <v>619.37954938357666</v>
          </cell>
          <cell r="P132">
            <v>648.22004588670291</v>
          </cell>
          <cell r="Q132">
            <v>628.20833459543326</v>
          </cell>
          <cell r="R132">
            <v>663.06151707301956</v>
          </cell>
          <cell r="S132">
            <v>675.15333043540636</v>
          </cell>
          <cell r="T132">
            <v>702.47115773180269</v>
          </cell>
          <cell r="U132">
            <v>7599.8474234003033</v>
          </cell>
          <cell r="X132">
            <v>642.9986169807413</v>
          </cell>
          <cell r="Y132">
            <v>1220.5094074249287</v>
          </cell>
          <cell r="Z132">
            <v>1847.7371496102046</v>
          </cell>
          <cell r="AA132">
            <v>2440.0614352268954</v>
          </cell>
          <cell r="AB132">
            <v>3058.3063882639422</v>
          </cell>
          <cell r="AC132">
            <v>3663.3534882943613</v>
          </cell>
          <cell r="AD132">
            <v>4282.7330376779382</v>
          </cell>
          <cell r="AE132">
            <v>4930.953083564641</v>
          </cell>
          <cell r="AF132">
            <v>5559.1614181600744</v>
          </cell>
          <cell r="AG132">
            <v>6222.2229352330942</v>
          </cell>
          <cell r="AH132">
            <v>6897.3762656685003</v>
          </cell>
          <cell r="AI132">
            <v>7599.8474234003033</v>
          </cell>
          <cell r="AJ132">
            <v>7599.8474234003033</v>
          </cell>
          <cell r="AN132">
            <v>1847.7371496102046</v>
          </cell>
          <cell r="AO132">
            <v>1815.6163386841567</v>
          </cell>
          <cell r="AP132">
            <v>1895.807929865713</v>
          </cell>
          <cell r="AQ132">
            <v>2040.6860052402285</v>
          </cell>
        </row>
      </sheetData>
      <sheetData sheetId="4" refreshError="1">
        <row r="9">
          <cell r="I9">
            <v>1</v>
          </cell>
          <cell r="J9">
            <v>2</v>
          </cell>
          <cell r="K9">
            <v>3</v>
          </cell>
          <cell r="L9">
            <v>4</v>
          </cell>
          <cell r="M9">
            <v>5</v>
          </cell>
          <cell r="N9">
            <v>6</v>
          </cell>
          <cell r="O9">
            <v>7</v>
          </cell>
          <cell r="P9">
            <v>8</v>
          </cell>
          <cell r="Q9">
            <v>9</v>
          </cell>
          <cell r="R9">
            <v>10</v>
          </cell>
          <cell r="S9">
            <v>11</v>
          </cell>
          <cell r="T9">
            <v>12</v>
          </cell>
          <cell r="U9">
            <v>13</v>
          </cell>
          <cell r="X9">
            <v>1</v>
          </cell>
          <cell r="Y9">
            <v>2</v>
          </cell>
          <cell r="Z9">
            <v>3</v>
          </cell>
          <cell r="AA9">
            <v>4</v>
          </cell>
          <cell r="AB9">
            <v>5</v>
          </cell>
          <cell r="AC9">
            <v>6</v>
          </cell>
          <cell r="AD9">
            <v>7</v>
          </cell>
          <cell r="AE9">
            <v>8</v>
          </cell>
          <cell r="AF9">
            <v>9</v>
          </cell>
          <cell r="AG9">
            <v>10</v>
          </cell>
          <cell r="AH9">
            <v>11</v>
          </cell>
          <cell r="AI9">
            <v>12</v>
          </cell>
          <cell r="AJ9">
            <v>13</v>
          </cell>
          <cell r="AN9">
            <v>1</v>
          </cell>
          <cell r="AO9">
            <v>2</v>
          </cell>
          <cell r="AP9">
            <v>3</v>
          </cell>
          <cell r="AQ9">
            <v>4</v>
          </cell>
        </row>
        <row r="10">
          <cell r="I10">
            <v>6.15</v>
          </cell>
          <cell r="J10">
            <v>5.7750000000000004</v>
          </cell>
          <cell r="K10">
            <v>5.15</v>
          </cell>
          <cell r="L10">
            <v>5.3650000000000002</v>
          </cell>
          <cell r="M10">
            <v>5.9349999999999996</v>
          </cell>
          <cell r="N10">
            <v>6.68</v>
          </cell>
          <cell r="O10">
            <v>6.141</v>
          </cell>
          <cell r="P10">
            <v>6.048</v>
          </cell>
          <cell r="Q10">
            <v>5.0819999999999999</v>
          </cell>
          <cell r="R10">
            <v>5.7229999999999999</v>
          </cell>
          <cell r="S10">
            <v>7.6260000000000003</v>
          </cell>
          <cell r="T10">
            <v>7.976</v>
          </cell>
          <cell r="U10">
            <v>6.1375833333333345</v>
          </cell>
          <cell r="X10">
            <v>6.15</v>
          </cell>
          <cell r="Y10">
            <v>5.96</v>
          </cell>
          <cell r="Z10">
            <v>5.69</v>
          </cell>
          <cell r="AA10">
            <v>5.61</v>
          </cell>
          <cell r="AB10">
            <v>5.68</v>
          </cell>
          <cell r="AC10">
            <v>5.84</v>
          </cell>
          <cell r="AD10">
            <v>5.89</v>
          </cell>
          <cell r="AE10">
            <v>5.91</v>
          </cell>
          <cell r="AF10">
            <v>5.81</v>
          </cell>
          <cell r="AG10">
            <v>5.8</v>
          </cell>
          <cell r="AH10">
            <v>5.97</v>
          </cell>
          <cell r="AI10">
            <v>6.14</v>
          </cell>
          <cell r="AJ10">
            <v>6.14</v>
          </cell>
          <cell r="AN10">
            <v>5.69</v>
          </cell>
          <cell r="AO10">
            <v>5.99</v>
          </cell>
          <cell r="AP10">
            <v>5.76</v>
          </cell>
          <cell r="AQ10">
            <v>7.11</v>
          </cell>
        </row>
        <row r="11">
          <cell r="J11">
            <v>0</v>
          </cell>
          <cell r="K11">
            <v>0</v>
          </cell>
          <cell r="L11">
            <v>0</v>
          </cell>
          <cell r="M11">
            <v>0</v>
          </cell>
          <cell r="N11">
            <v>0</v>
          </cell>
          <cell r="O11">
            <v>0</v>
          </cell>
          <cell r="P11">
            <v>0</v>
          </cell>
          <cell r="Q11">
            <v>0</v>
          </cell>
          <cell r="R11">
            <v>0</v>
          </cell>
          <cell r="S11">
            <v>0</v>
          </cell>
          <cell r="T11">
            <v>0</v>
          </cell>
          <cell r="U11">
            <v>0</v>
          </cell>
          <cell r="X11">
            <v>0</v>
          </cell>
          <cell r="Y11">
            <v>0</v>
          </cell>
          <cell r="Z11">
            <v>0</v>
          </cell>
          <cell r="AA11">
            <v>0</v>
          </cell>
          <cell r="AB11">
            <v>0</v>
          </cell>
          <cell r="AC11">
            <v>0</v>
          </cell>
          <cell r="AD11">
            <v>0</v>
          </cell>
          <cell r="AE11">
            <v>0</v>
          </cell>
          <cell r="AF11">
            <v>0</v>
          </cell>
          <cell r="AG11">
            <v>0</v>
          </cell>
          <cell r="AH11">
            <v>0</v>
          </cell>
          <cell r="AI11">
            <v>0</v>
          </cell>
          <cell r="AJ11">
            <v>0</v>
          </cell>
          <cell r="AN11">
            <v>0</v>
          </cell>
          <cell r="AO11">
            <v>0</v>
          </cell>
          <cell r="AP11">
            <v>0</v>
          </cell>
          <cell r="AQ11">
            <v>0</v>
          </cell>
        </row>
        <row r="12">
          <cell r="J12">
            <v>0</v>
          </cell>
          <cell r="K12">
            <v>0</v>
          </cell>
          <cell r="L12">
            <v>0</v>
          </cell>
          <cell r="M12">
            <v>0</v>
          </cell>
          <cell r="N12">
            <v>0</v>
          </cell>
          <cell r="O12">
            <v>0</v>
          </cell>
          <cell r="P12">
            <v>0</v>
          </cell>
          <cell r="Q12">
            <v>0</v>
          </cell>
          <cell r="R12">
            <v>0</v>
          </cell>
          <cell r="S12">
            <v>0</v>
          </cell>
          <cell r="T12">
            <v>0</v>
          </cell>
          <cell r="U12">
            <v>0</v>
          </cell>
          <cell r="X12">
            <v>0</v>
          </cell>
          <cell r="Y12">
            <v>0</v>
          </cell>
          <cell r="Z12">
            <v>0</v>
          </cell>
          <cell r="AA12">
            <v>0</v>
          </cell>
          <cell r="AB12">
            <v>0</v>
          </cell>
          <cell r="AC12">
            <v>0</v>
          </cell>
          <cell r="AD12">
            <v>0</v>
          </cell>
          <cell r="AE12">
            <v>0</v>
          </cell>
          <cell r="AF12">
            <v>0</v>
          </cell>
          <cell r="AG12">
            <v>0</v>
          </cell>
          <cell r="AH12">
            <v>0</v>
          </cell>
          <cell r="AI12">
            <v>0</v>
          </cell>
          <cell r="AJ12">
            <v>0</v>
          </cell>
          <cell r="AN12">
            <v>0</v>
          </cell>
          <cell r="AO12">
            <v>0</v>
          </cell>
          <cell r="AP12">
            <v>0</v>
          </cell>
          <cell r="AQ12">
            <v>0</v>
          </cell>
        </row>
        <row r="13">
          <cell r="I13">
            <v>10.269238</v>
          </cell>
          <cell r="J13">
            <v>17.123649</v>
          </cell>
          <cell r="K13">
            <v>18.534610999999998</v>
          </cell>
          <cell r="L13">
            <v>21.972861000000002</v>
          </cell>
          <cell r="M13">
            <v>22.817922000000003</v>
          </cell>
          <cell r="N13">
            <v>21.01566</v>
          </cell>
          <cell r="O13">
            <v>20.390743999999998</v>
          </cell>
          <cell r="P13">
            <v>29.633362000000002</v>
          </cell>
          <cell r="Q13">
            <v>24.792322000000002</v>
          </cell>
          <cell r="R13">
            <v>27.410744000000001</v>
          </cell>
          <cell r="S13">
            <v>21.186710999999999</v>
          </cell>
          <cell r="T13">
            <v>11.6</v>
          </cell>
          <cell r="U13">
            <v>246.74782400000001</v>
          </cell>
          <cell r="X13">
            <v>10.269238</v>
          </cell>
          <cell r="Y13">
            <v>27.392887000000002</v>
          </cell>
          <cell r="Z13">
            <v>45.927498</v>
          </cell>
          <cell r="AA13">
            <v>67.900359000000009</v>
          </cell>
          <cell r="AB13">
            <v>90.718281000000019</v>
          </cell>
          <cell r="AC13">
            <v>111.73394100000002</v>
          </cell>
          <cell r="AD13">
            <v>132.124685</v>
          </cell>
          <cell r="AE13">
            <v>161.758047</v>
          </cell>
          <cell r="AF13">
            <v>186.55036900000002</v>
          </cell>
          <cell r="AG13">
            <v>213.96111300000001</v>
          </cell>
          <cell r="AH13">
            <v>235.14782400000001</v>
          </cell>
          <cell r="AI13">
            <v>246.74782400000001</v>
          </cell>
          <cell r="AJ13">
            <v>246.74782400000001</v>
          </cell>
          <cell r="AN13">
            <v>45.927498</v>
          </cell>
          <cell r="AO13">
            <v>65.806443000000002</v>
          </cell>
          <cell r="AP13">
            <v>74.816428000000002</v>
          </cell>
          <cell r="AQ13">
            <v>60.197454999999998</v>
          </cell>
        </row>
        <row r="14">
          <cell r="J14">
            <v>0</v>
          </cell>
          <cell r="K14">
            <v>0</v>
          </cell>
          <cell r="L14">
            <v>0</v>
          </cell>
          <cell r="M14">
            <v>0</v>
          </cell>
          <cell r="N14">
            <v>0</v>
          </cell>
          <cell r="O14">
            <v>0</v>
          </cell>
          <cell r="P14">
            <v>0</v>
          </cell>
          <cell r="Q14">
            <v>0</v>
          </cell>
          <cell r="R14">
            <v>0</v>
          </cell>
          <cell r="S14">
            <v>0</v>
          </cell>
          <cell r="T14">
            <v>0</v>
          </cell>
          <cell r="U14">
            <v>0</v>
          </cell>
          <cell r="X14">
            <v>0</v>
          </cell>
          <cell r="Y14">
            <v>0</v>
          </cell>
          <cell r="Z14">
            <v>0</v>
          </cell>
          <cell r="AA14">
            <v>0</v>
          </cell>
          <cell r="AB14">
            <v>0</v>
          </cell>
          <cell r="AC14">
            <v>0</v>
          </cell>
          <cell r="AD14">
            <v>0</v>
          </cell>
          <cell r="AE14">
            <v>0</v>
          </cell>
          <cell r="AF14">
            <v>0</v>
          </cell>
          <cell r="AG14">
            <v>0</v>
          </cell>
          <cell r="AH14">
            <v>0</v>
          </cell>
          <cell r="AI14">
            <v>0</v>
          </cell>
          <cell r="AJ14">
            <v>0</v>
          </cell>
          <cell r="AN14">
            <v>0</v>
          </cell>
          <cell r="AO14">
            <v>0</v>
          </cell>
          <cell r="AP14">
            <v>0</v>
          </cell>
          <cell r="AQ14">
            <v>0</v>
          </cell>
        </row>
        <row r="15">
          <cell r="I15">
            <v>13</v>
          </cell>
          <cell r="J15">
            <v>21</v>
          </cell>
          <cell r="K15">
            <v>24</v>
          </cell>
          <cell r="L15">
            <v>29</v>
          </cell>
          <cell r="M15">
            <v>33</v>
          </cell>
          <cell r="N15">
            <v>26</v>
          </cell>
          <cell r="O15">
            <v>24</v>
          </cell>
          <cell r="P15">
            <v>36</v>
          </cell>
          <cell r="Q15">
            <v>31</v>
          </cell>
          <cell r="R15">
            <v>33</v>
          </cell>
          <cell r="S15">
            <v>30</v>
          </cell>
          <cell r="T15">
            <v>14</v>
          </cell>
          <cell r="U15">
            <v>314</v>
          </cell>
          <cell r="X15">
            <v>13</v>
          </cell>
          <cell r="Y15">
            <v>34</v>
          </cell>
          <cell r="Z15">
            <v>58</v>
          </cell>
          <cell r="AA15">
            <v>87</v>
          </cell>
          <cell r="AB15">
            <v>120</v>
          </cell>
          <cell r="AC15">
            <v>146</v>
          </cell>
          <cell r="AD15">
            <v>170</v>
          </cell>
          <cell r="AE15">
            <v>206</v>
          </cell>
          <cell r="AF15">
            <v>237</v>
          </cell>
          <cell r="AG15">
            <v>270</v>
          </cell>
          <cell r="AH15">
            <v>300</v>
          </cell>
          <cell r="AI15">
            <v>314</v>
          </cell>
          <cell r="AJ15">
            <v>314</v>
          </cell>
          <cell r="AN15">
            <v>58</v>
          </cell>
          <cell r="AO15">
            <v>88</v>
          </cell>
          <cell r="AP15">
            <v>91</v>
          </cell>
          <cell r="AQ15">
            <v>77</v>
          </cell>
        </row>
        <row r="16">
          <cell r="I16">
            <v>11</v>
          </cell>
          <cell r="J16">
            <v>220</v>
          </cell>
          <cell r="K16">
            <v>765</v>
          </cell>
          <cell r="L16">
            <v>1342</v>
          </cell>
          <cell r="M16">
            <v>2600</v>
          </cell>
          <cell r="N16">
            <v>3112</v>
          </cell>
          <cell r="O16">
            <v>4020</v>
          </cell>
          <cell r="P16">
            <v>4888</v>
          </cell>
          <cell r="Q16">
            <v>5004</v>
          </cell>
          <cell r="R16">
            <v>6551</v>
          </cell>
          <cell r="S16">
            <v>8405</v>
          </cell>
          <cell r="T16">
            <v>8652</v>
          </cell>
          <cell r="U16">
            <v>45570</v>
          </cell>
          <cell r="X16">
            <v>11</v>
          </cell>
          <cell r="Y16">
            <v>231</v>
          </cell>
          <cell r="Z16">
            <v>996</v>
          </cell>
          <cell r="AA16">
            <v>2338</v>
          </cell>
          <cell r="AB16">
            <v>4938</v>
          </cell>
          <cell r="AC16">
            <v>8050</v>
          </cell>
          <cell r="AD16">
            <v>12070</v>
          </cell>
          <cell r="AE16">
            <v>16958</v>
          </cell>
          <cell r="AF16">
            <v>21962</v>
          </cell>
          <cell r="AG16">
            <v>28513</v>
          </cell>
          <cell r="AH16">
            <v>36918</v>
          </cell>
          <cell r="AI16">
            <v>45570</v>
          </cell>
          <cell r="AJ16">
            <v>45570</v>
          </cell>
          <cell r="AN16">
            <v>996</v>
          </cell>
          <cell r="AO16">
            <v>7054</v>
          </cell>
          <cell r="AP16">
            <v>13912</v>
          </cell>
          <cell r="AQ16">
            <v>23608</v>
          </cell>
        </row>
        <row r="17">
          <cell r="I17">
            <v>7780.6268616138805</v>
          </cell>
          <cell r="J17">
            <v>7590.2549168852438</v>
          </cell>
          <cell r="K17">
            <v>8113.0022404169176</v>
          </cell>
          <cell r="L17">
            <v>7649.9104731506113</v>
          </cell>
          <cell r="M17">
            <v>7993.8049493009394</v>
          </cell>
          <cell r="N17">
            <v>7757.9423781196347</v>
          </cell>
          <cell r="O17">
            <v>8106.7850278990663</v>
          </cell>
          <cell r="P17">
            <v>7857.2827760123937</v>
          </cell>
          <cell r="Q17">
            <v>7852.2014441592773</v>
          </cell>
          <cell r="R17">
            <v>8165.1119673602734</v>
          </cell>
          <cell r="S17">
            <v>7930.1951476254862</v>
          </cell>
          <cell r="T17">
            <v>7828.5078202693303</v>
          </cell>
          <cell r="U17">
            <v>94625.626002813049</v>
          </cell>
          <cell r="X17">
            <v>7780.6268616138805</v>
          </cell>
          <cell r="Y17">
            <v>15370.881778499124</v>
          </cell>
          <cell r="Z17">
            <v>23483.88401891604</v>
          </cell>
          <cell r="AA17">
            <v>31133.794492066652</v>
          </cell>
          <cell r="AB17">
            <v>39127.599441367594</v>
          </cell>
          <cell r="AC17">
            <v>46885.541819487233</v>
          </cell>
          <cell r="AD17">
            <v>54992.326847386299</v>
          </cell>
          <cell r="AE17">
            <v>62849.60962339869</v>
          </cell>
          <cell r="AF17">
            <v>70701.811067557966</v>
          </cell>
          <cell r="AG17">
            <v>78866.923034918233</v>
          </cell>
          <cell r="AH17">
            <v>86797.118182543723</v>
          </cell>
          <cell r="AI17">
            <v>94625.626002813049</v>
          </cell>
          <cell r="AJ17">
            <v>94625.626002813049</v>
          </cell>
          <cell r="AN17">
            <v>23483.88401891604</v>
          </cell>
          <cell r="AO17">
            <v>23401.657800571185</v>
          </cell>
          <cell r="AP17">
            <v>23816.269248070737</v>
          </cell>
          <cell r="AQ17">
            <v>23923.81493525509</v>
          </cell>
        </row>
        <row r="18">
          <cell r="I18">
            <v>11986.081351176033</v>
          </cell>
          <cell r="J18">
            <v>11215.949696885245</v>
          </cell>
          <cell r="K18">
            <v>11995.731240416919</v>
          </cell>
          <cell r="L18">
            <v>11541.374631516925</v>
          </cell>
          <cell r="M18">
            <v>11214.220040745944</v>
          </cell>
          <cell r="N18">
            <v>11127.778876055934</v>
          </cell>
          <cell r="O18">
            <v>11700.870470381369</v>
          </cell>
          <cell r="P18">
            <v>11050.678307457021</v>
          </cell>
          <cell r="Q18">
            <v>10966.554860959279</v>
          </cell>
          <cell r="R18">
            <v>11540.047998960274</v>
          </cell>
          <cell r="S18">
            <v>11362.480695425485</v>
          </cell>
          <cell r="T18">
            <v>12841.186326069332</v>
          </cell>
          <cell r="U18">
            <v>138542.95449604979</v>
          </cell>
          <cell r="X18">
            <v>11986.081351176033</v>
          </cell>
          <cell r="Y18">
            <v>23202.031048061279</v>
          </cell>
          <cell r="Z18">
            <v>35197.762288478196</v>
          </cell>
          <cell r="AA18">
            <v>46739.136919995122</v>
          </cell>
          <cell r="AB18">
            <v>57953.356960741068</v>
          </cell>
          <cell r="AC18">
            <v>69081.13583679701</v>
          </cell>
          <cell r="AD18">
            <v>80782.006307178381</v>
          </cell>
          <cell r="AE18">
            <v>91832.684614635407</v>
          </cell>
          <cell r="AF18">
            <v>102799.23947559469</v>
          </cell>
          <cell r="AG18">
            <v>114339.28747455496</v>
          </cell>
          <cell r="AH18">
            <v>125701.76816998045</v>
          </cell>
          <cell r="AI18">
            <v>138542.95449604979</v>
          </cell>
          <cell r="AJ18">
            <v>138542.95449604979</v>
          </cell>
          <cell r="AN18">
            <v>35197.762288478196</v>
          </cell>
          <cell r="AO18">
            <v>33883.373548318807</v>
          </cell>
          <cell r="AP18">
            <v>33718.103638797671</v>
          </cell>
          <cell r="AQ18">
            <v>35743.715020455085</v>
          </cell>
        </row>
        <row r="19">
          <cell r="I19">
            <v>0.17</v>
          </cell>
          <cell r="J19">
            <v>0.23</v>
          </cell>
          <cell r="K19">
            <v>0.2</v>
          </cell>
          <cell r="L19">
            <v>0.19</v>
          </cell>
          <cell r="M19">
            <v>0.19</v>
          </cell>
          <cell r="N19">
            <v>0.21</v>
          </cell>
          <cell r="O19">
            <v>0.2</v>
          </cell>
          <cell r="P19">
            <v>0.19</v>
          </cell>
          <cell r="Q19">
            <v>0.2</v>
          </cell>
          <cell r="R19">
            <v>0.19</v>
          </cell>
          <cell r="S19">
            <v>0.2</v>
          </cell>
          <cell r="T19">
            <v>0.28000000000000003</v>
          </cell>
          <cell r="U19">
            <v>0.21</v>
          </cell>
          <cell r="X19">
            <v>0.17</v>
          </cell>
          <cell r="Y19">
            <v>0.2</v>
          </cell>
          <cell r="Z19">
            <v>0.2</v>
          </cell>
          <cell r="AA19">
            <v>0.2</v>
          </cell>
          <cell r="AB19">
            <v>0.2</v>
          </cell>
          <cell r="AC19">
            <v>0.2</v>
          </cell>
          <cell r="AD19">
            <v>0.2</v>
          </cell>
          <cell r="AE19">
            <v>0.2</v>
          </cell>
          <cell r="AF19">
            <v>0.2</v>
          </cell>
          <cell r="AG19">
            <v>0.2</v>
          </cell>
          <cell r="AH19">
            <v>0.2</v>
          </cell>
          <cell r="AI19">
            <v>0.21</v>
          </cell>
          <cell r="AJ19">
            <v>0.21</v>
          </cell>
          <cell r="AN19">
            <v>0.2</v>
          </cell>
          <cell r="AO19">
            <v>0.2</v>
          </cell>
          <cell r="AP19">
            <v>0.2</v>
          </cell>
          <cell r="AQ19">
            <v>0.23</v>
          </cell>
        </row>
        <row r="20">
          <cell r="I20">
            <v>4584.6535483005055</v>
          </cell>
          <cell r="J20">
            <v>5804.9343635173054</v>
          </cell>
          <cell r="K20">
            <v>10663.187728075578</v>
          </cell>
          <cell r="L20">
            <v>8883.2795395772337</v>
          </cell>
          <cell r="M20">
            <v>10058.422359399598</v>
          </cell>
          <cell r="N20">
            <v>10387.893667718023</v>
          </cell>
          <cell r="O20">
            <v>11427.679955332696</v>
          </cell>
          <cell r="P20">
            <v>14541.727000000001</v>
          </cell>
          <cell r="Q20">
            <v>14033.692460009725</v>
          </cell>
          <cell r="R20">
            <v>14262.4082463619</v>
          </cell>
          <cell r="S20">
            <v>18446.852770321562</v>
          </cell>
          <cell r="T20">
            <v>18566.358812011851</v>
          </cell>
          <cell r="U20">
            <v>141661.09045062598</v>
          </cell>
          <cell r="X20">
            <v>4584.6535483005055</v>
          </cell>
          <cell r="Y20">
            <v>10389.587911817811</v>
          </cell>
          <cell r="Z20">
            <v>21052.775639893389</v>
          </cell>
          <cell r="AA20">
            <v>29936.055179470623</v>
          </cell>
          <cell r="AB20">
            <v>39994.477538870218</v>
          </cell>
          <cell r="AC20">
            <v>50382.371206588243</v>
          </cell>
          <cell r="AD20">
            <v>61810.051161920943</v>
          </cell>
          <cell r="AE20">
            <v>76351.778161920942</v>
          </cell>
          <cell r="AF20">
            <v>90385.470621930668</v>
          </cell>
          <cell r="AG20">
            <v>104647.87886829257</v>
          </cell>
          <cell r="AH20">
            <v>123094.73163861413</v>
          </cell>
          <cell r="AI20">
            <v>141661.09045062598</v>
          </cell>
          <cell r="AJ20">
            <v>141661.09045062598</v>
          </cell>
          <cell r="AN20">
            <v>21052.775639893389</v>
          </cell>
          <cell r="AO20">
            <v>29329.595566694858</v>
          </cell>
          <cell r="AP20">
            <v>40003.099415342425</v>
          </cell>
          <cell r="AQ20">
            <v>51275.619828695315</v>
          </cell>
        </row>
        <row r="21">
          <cell r="Q21" t="str">
            <v xml:space="preserve"> </v>
          </cell>
          <cell r="AJ21" t="str">
            <v xml:space="preserve"> </v>
          </cell>
          <cell r="AN21" t="str">
            <v xml:space="preserve"> </v>
          </cell>
          <cell r="AO21" t="str">
            <v xml:space="preserve"> </v>
          </cell>
          <cell r="AP21" t="str">
            <v xml:space="preserve"> </v>
          </cell>
          <cell r="AQ21" t="str">
            <v xml:space="preserve"> </v>
          </cell>
        </row>
        <row r="22">
          <cell r="AJ22" t="str">
            <v xml:space="preserve"> </v>
          </cell>
          <cell r="AN22" t="str">
            <v xml:space="preserve"> </v>
          </cell>
          <cell r="AO22" t="str">
            <v xml:space="preserve"> </v>
          </cell>
          <cell r="AP22" t="str">
            <v xml:space="preserve"> </v>
          </cell>
          <cell r="AQ22" t="str">
            <v xml:space="preserve"> </v>
          </cell>
        </row>
        <row r="23">
          <cell r="AJ23" t="str">
            <v xml:space="preserve"> </v>
          </cell>
          <cell r="AN23" t="str">
            <v xml:space="preserve"> </v>
          </cell>
        </row>
        <row r="24">
          <cell r="I24">
            <v>5817.9520000000002</v>
          </cell>
          <cell r="J24">
            <v>5372.2719999999999</v>
          </cell>
          <cell r="K24">
            <v>5851.7527499999997</v>
          </cell>
          <cell r="L24">
            <v>5554.9462300000005</v>
          </cell>
          <cell r="M24">
            <v>5782.9361999999992</v>
          </cell>
          <cell r="N24">
            <v>5460.5479999999998</v>
          </cell>
          <cell r="O24">
            <v>5701.1504599999998</v>
          </cell>
          <cell r="P24">
            <v>5655.5987599999999</v>
          </cell>
          <cell r="Q24">
            <v>5644.8990000000003</v>
          </cell>
          <cell r="R24">
            <v>5740.3819999999996</v>
          </cell>
          <cell r="S24">
            <v>5593.5609999999997</v>
          </cell>
          <cell r="T24">
            <v>5555.723</v>
          </cell>
          <cell r="U24">
            <v>67731.721399999995</v>
          </cell>
          <cell r="X24">
            <v>5817.9520000000002</v>
          </cell>
          <cell r="Y24">
            <v>11190.224</v>
          </cell>
          <cell r="Z24">
            <v>17041.976750000002</v>
          </cell>
          <cell r="AA24">
            <v>22596.922980000003</v>
          </cell>
          <cell r="AB24">
            <v>28379.859180000003</v>
          </cell>
          <cell r="AC24">
            <v>33840.407180000002</v>
          </cell>
          <cell r="AD24">
            <v>39541.557639999999</v>
          </cell>
          <cell r="AE24">
            <v>45197.1564</v>
          </cell>
          <cell r="AF24">
            <v>50842.055399999997</v>
          </cell>
          <cell r="AG24">
            <v>56582.437399999995</v>
          </cell>
          <cell r="AH24">
            <v>62175.998399999997</v>
          </cell>
          <cell r="AI24">
            <v>67731.721399999995</v>
          </cell>
          <cell r="AJ24">
            <v>67731.721399999995</v>
          </cell>
          <cell r="AN24">
            <v>17041.976750000002</v>
          </cell>
          <cell r="AO24">
            <v>16798.43043</v>
          </cell>
          <cell r="AP24">
            <v>17001.648219999999</v>
          </cell>
          <cell r="AQ24">
            <v>16889.665999999997</v>
          </cell>
        </row>
        <row r="25">
          <cell r="I25">
            <v>4.53</v>
          </cell>
          <cell r="J25">
            <v>4.5599999999999996</v>
          </cell>
          <cell r="K25">
            <v>4.41</v>
          </cell>
          <cell r="L25">
            <v>4.53</v>
          </cell>
          <cell r="M25">
            <v>4.09</v>
          </cell>
          <cell r="N25">
            <v>4.22</v>
          </cell>
          <cell r="O25">
            <v>4.38</v>
          </cell>
          <cell r="P25">
            <v>4.37</v>
          </cell>
          <cell r="Q25">
            <v>4.54</v>
          </cell>
          <cell r="R25">
            <v>4.4800000000000004</v>
          </cell>
          <cell r="S25">
            <v>4.78</v>
          </cell>
          <cell r="T25">
            <v>4.68</v>
          </cell>
          <cell r="U25">
            <v>4.46</v>
          </cell>
          <cell r="X25">
            <v>4.53</v>
          </cell>
          <cell r="Y25">
            <v>4.55</v>
          </cell>
          <cell r="Z25">
            <v>4.5</v>
          </cell>
          <cell r="AA25">
            <v>4.5</v>
          </cell>
          <cell r="AB25">
            <v>4.42</v>
          </cell>
          <cell r="AC25">
            <v>4.3899999999999997</v>
          </cell>
          <cell r="AD25">
            <v>4.3899999999999997</v>
          </cell>
          <cell r="AE25">
            <v>4.3899999999999997</v>
          </cell>
          <cell r="AF25">
            <v>4.4000000000000004</v>
          </cell>
          <cell r="AG25">
            <v>4.41</v>
          </cell>
          <cell r="AH25">
            <v>4.4400000000000004</v>
          </cell>
          <cell r="AI25">
            <v>4.46</v>
          </cell>
          <cell r="AJ25">
            <v>4.46</v>
          </cell>
          <cell r="AN25">
            <v>4.5</v>
          </cell>
          <cell r="AO25">
            <v>4.28</v>
          </cell>
          <cell r="AP25">
            <v>4.43</v>
          </cell>
          <cell r="AQ25">
            <v>4.6500000000000004</v>
          </cell>
        </row>
        <row r="26">
          <cell r="AJ26" t="str">
            <v xml:space="preserve"> </v>
          </cell>
          <cell r="AN26" t="str">
            <v xml:space="preserve"> </v>
          </cell>
        </row>
        <row r="27">
          <cell r="I27">
            <v>5375.0948571428571</v>
          </cell>
          <cell r="J27">
            <v>4972.2719999999999</v>
          </cell>
          <cell r="K27">
            <v>5408.8956071428565</v>
          </cell>
          <cell r="L27">
            <v>5126.374801428572</v>
          </cell>
          <cell r="M27">
            <v>5340.0790571428561</v>
          </cell>
          <cell r="N27">
            <v>5031.9765714285713</v>
          </cell>
          <cell r="O27">
            <v>5258.2933171428567</v>
          </cell>
          <cell r="P27">
            <v>5212.7416171428567</v>
          </cell>
          <cell r="Q27">
            <v>5216.3275714285719</v>
          </cell>
          <cell r="R27">
            <v>5297.5248571428565</v>
          </cell>
          <cell r="S27">
            <v>5164.9895714285713</v>
          </cell>
          <cell r="T27">
            <v>5112.8658571428568</v>
          </cell>
          <cell r="U27">
            <v>62517.435685714285</v>
          </cell>
          <cell r="X27">
            <v>5375.0948571428571</v>
          </cell>
          <cell r="Y27">
            <v>10347.366857142857</v>
          </cell>
          <cell r="Z27">
            <v>15756.262464285714</v>
          </cell>
          <cell r="AA27">
            <v>20882.637265714286</v>
          </cell>
          <cell r="AB27">
            <v>26222.716322857141</v>
          </cell>
          <cell r="AC27">
            <v>31254.692894285712</v>
          </cell>
          <cell r="AD27">
            <v>36512.986211428572</v>
          </cell>
          <cell r="AE27">
            <v>41725.727828571427</v>
          </cell>
          <cell r="AF27">
            <v>46942.055399999997</v>
          </cell>
          <cell r="AG27">
            <v>52239.58025714285</v>
          </cell>
          <cell r="AH27">
            <v>57404.569828571424</v>
          </cell>
          <cell r="AI27">
            <v>62517.435685714285</v>
          </cell>
          <cell r="AJ27">
            <v>62517.435685714285</v>
          </cell>
          <cell r="AN27">
            <v>15756.262464285714</v>
          </cell>
          <cell r="AO27">
            <v>15498.43043</v>
          </cell>
          <cell r="AP27">
            <v>15687.362505714285</v>
          </cell>
          <cell r="AQ27">
            <v>15575.380285714284</v>
          </cell>
        </row>
        <row r="28">
          <cell r="I28">
            <v>4.63</v>
          </cell>
          <cell r="J28">
            <v>4.66</v>
          </cell>
          <cell r="K28">
            <v>4.5</v>
          </cell>
          <cell r="L28">
            <v>4.63</v>
          </cell>
          <cell r="M28">
            <v>4.17</v>
          </cell>
          <cell r="N28">
            <v>4.3</v>
          </cell>
          <cell r="O28">
            <v>4.4800000000000004</v>
          </cell>
          <cell r="P28">
            <v>4.46</v>
          </cell>
          <cell r="Q28">
            <v>4.6500000000000004</v>
          </cell>
          <cell r="R28">
            <v>4.58</v>
          </cell>
          <cell r="S28">
            <v>4.91</v>
          </cell>
          <cell r="T28">
            <v>4.8099999999999996</v>
          </cell>
          <cell r="U28">
            <v>4.5640414001858689</v>
          </cell>
          <cell r="X28">
            <v>4.6321590726066404</v>
          </cell>
          <cell r="Y28">
            <v>4.6444513883767007</v>
          </cell>
          <cell r="Z28">
            <v>4.5947382812664852</v>
          </cell>
          <cell r="AA28">
            <v>4.6039696652016122</v>
          </cell>
          <cell r="AB28">
            <v>4.5156125321428924</v>
          </cell>
          <cell r="AC28">
            <v>4.4812225019926606</v>
          </cell>
          <cell r="AD28">
            <v>4.4807200499029731</v>
          </cell>
          <cell r="AE28">
            <v>4.4785288502518688</v>
          </cell>
          <cell r="AF28">
            <v>4.4971326714517055</v>
          </cell>
          <cell r="AG28">
            <v>4.5057134503083587</v>
          </cell>
          <cell r="AH28">
            <v>4.5420803324218859</v>
          </cell>
          <cell r="AI28">
            <v>4.5640414001858689</v>
          </cell>
          <cell r="AJ28">
            <v>4.5640414001858689</v>
          </cell>
          <cell r="AN28">
            <v>4.5947382812664852</v>
          </cell>
          <cell r="AO28">
            <v>4.3658182731480295</v>
          </cell>
          <cell r="AP28">
            <v>4.528831273441515</v>
          </cell>
          <cell r="AQ28">
            <v>4.765695112221616</v>
          </cell>
        </row>
        <row r="29">
          <cell r="AJ29">
            <v>0</v>
          </cell>
          <cell r="AN29" t="str">
            <v xml:space="preserve"> </v>
          </cell>
          <cell r="AO29">
            <v>0</v>
          </cell>
          <cell r="AP29">
            <v>0</v>
          </cell>
          <cell r="AQ29">
            <v>0</v>
          </cell>
        </row>
        <row r="30">
          <cell r="I30">
            <v>442.85714285714312</v>
          </cell>
          <cell r="J30">
            <v>400</v>
          </cell>
          <cell r="K30">
            <v>442.85714285714312</v>
          </cell>
          <cell r="L30">
            <v>428.57142857142844</v>
          </cell>
          <cell r="M30">
            <v>442.85714285714312</v>
          </cell>
          <cell r="N30">
            <v>428.57142857142844</v>
          </cell>
          <cell r="O30">
            <v>442.85714285714312</v>
          </cell>
          <cell r="P30">
            <v>442.85714285714312</v>
          </cell>
          <cell r="Q30">
            <v>428.57142857142844</v>
          </cell>
          <cell r="R30">
            <v>442.85714285714312</v>
          </cell>
          <cell r="S30">
            <v>428.57142857142844</v>
          </cell>
          <cell r="T30">
            <v>442.85714285714312</v>
          </cell>
          <cell r="U30">
            <v>5214.2857142857156</v>
          </cell>
          <cell r="X30">
            <v>442.85714285714312</v>
          </cell>
          <cell r="Y30">
            <v>842.85714285714312</v>
          </cell>
          <cell r="Z30">
            <v>1285.7142857142862</v>
          </cell>
          <cell r="AA30">
            <v>1714.2857142857147</v>
          </cell>
          <cell r="AB30">
            <v>2157.1428571428578</v>
          </cell>
          <cell r="AC30">
            <v>2585.7142857142862</v>
          </cell>
          <cell r="AD30">
            <v>3028.5714285714294</v>
          </cell>
          <cell r="AE30">
            <v>3471.4285714285725</v>
          </cell>
          <cell r="AF30">
            <v>3900.0000000000009</v>
          </cell>
          <cell r="AG30">
            <v>4342.857142857144</v>
          </cell>
          <cell r="AH30">
            <v>4771.4285714285725</v>
          </cell>
          <cell r="AI30">
            <v>5214.2857142857156</v>
          </cell>
          <cell r="AJ30">
            <v>5214.2857142857156</v>
          </cell>
          <cell r="AN30">
            <v>1285.7142857142862</v>
          </cell>
          <cell r="AO30">
            <v>1300</v>
          </cell>
          <cell r="AP30">
            <v>1314.2857142857147</v>
          </cell>
          <cell r="AQ30">
            <v>1314.2857142857147</v>
          </cell>
        </row>
        <row r="31">
          <cell r="I31">
            <v>3.26</v>
          </cell>
          <cell r="J31">
            <v>3.4</v>
          </cell>
          <cell r="K31">
            <v>3.26</v>
          </cell>
          <cell r="L31">
            <v>3.26</v>
          </cell>
          <cell r="M31">
            <v>3.26</v>
          </cell>
          <cell r="N31">
            <v>3.26</v>
          </cell>
          <cell r="O31">
            <v>3.26</v>
          </cell>
          <cell r="P31">
            <v>3.26</v>
          </cell>
          <cell r="Q31">
            <v>3.26</v>
          </cell>
          <cell r="R31">
            <v>3.26</v>
          </cell>
          <cell r="S31">
            <v>3.26</v>
          </cell>
          <cell r="T31">
            <v>3.13</v>
          </cell>
          <cell r="U31">
            <v>3.26</v>
          </cell>
          <cell r="X31">
            <v>3.26</v>
          </cell>
          <cell r="Y31">
            <v>3.33</v>
          </cell>
          <cell r="Z31">
            <v>3.31</v>
          </cell>
          <cell r="AA31">
            <v>3.3</v>
          </cell>
          <cell r="AB31">
            <v>3.29</v>
          </cell>
          <cell r="AC31">
            <v>3.28</v>
          </cell>
          <cell r="AD31">
            <v>3.28</v>
          </cell>
          <cell r="AE31">
            <v>3.28</v>
          </cell>
          <cell r="AF31">
            <v>3.28</v>
          </cell>
          <cell r="AG31">
            <v>3.28</v>
          </cell>
          <cell r="AH31">
            <v>3.27</v>
          </cell>
          <cell r="AI31">
            <v>3.26</v>
          </cell>
          <cell r="AJ31">
            <v>3.26</v>
          </cell>
          <cell r="AN31">
            <v>3.31</v>
          </cell>
          <cell r="AO31">
            <v>3.26</v>
          </cell>
          <cell r="AP31">
            <v>3.26</v>
          </cell>
          <cell r="AQ31">
            <v>3.22</v>
          </cell>
        </row>
        <row r="32">
          <cell r="Q32" t="str">
            <v xml:space="preserve"> </v>
          </cell>
          <cell r="AJ32" t="str">
            <v xml:space="preserve"> </v>
          </cell>
          <cell r="AN32" t="str">
            <v xml:space="preserve"> </v>
          </cell>
          <cell r="AO32" t="str">
            <v xml:space="preserve"> </v>
          </cell>
          <cell r="AP32" t="str">
            <v xml:space="preserve"> </v>
          </cell>
          <cell r="AQ32" t="str">
            <v xml:space="preserve"> </v>
          </cell>
        </row>
        <row r="33">
          <cell r="I33">
            <v>7378.7094104378484</v>
          </cell>
          <cell r="J33">
            <v>6998.9304199999997</v>
          </cell>
          <cell r="K33">
            <v>7652.9087500000005</v>
          </cell>
          <cell r="L33">
            <v>7270.4995416336869</v>
          </cell>
          <cell r="M33">
            <v>7524.9144085549933</v>
          </cell>
          <cell r="N33">
            <v>7157.8259020637015</v>
          </cell>
          <cell r="O33">
            <v>7424.433287517697</v>
          </cell>
          <cell r="P33">
            <v>7288.4854685553737</v>
          </cell>
          <cell r="Q33">
            <v>7250.4041232000009</v>
          </cell>
          <cell r="R33">
            <v>7510.2859683999995</v>
          </cell>
          <cell r="S33">
            <v>7367.4974521999993</v>
          </cell>
          <cell r="T33">
            <v>7208.2396742000001</v>
          </cell>
          <cell r="U33">
            <v>88033.134406763289</v>
          </cell>
          <cell r="X33">
            <v>7378.7094104378484</v>
          </cell>
          <cell r="Y33">
            <v>14377.639830437849</v>
          </cell>
          <cell r="Z33">
            <v>22030.548580437848</v>
          </cell>
          <cell r="AA33">
            <v>29301.048122071534</v>
          </cell>
          <cell r="AB33">
            <v>36825.96253062653</v>
          </cell>
          <cell r="AC33">
            <v>43983.788432690228</v>
          </cell>
          <cell r="AD33">
            <v>51408.221720207926</v>
          </cell>
          <cell r="AE33">
            <v>58696.707188763299</v>
          </cell>
          <cell r="AF33">
            <v>65947.111311963294</v>
          </cell>
          <cell r="AG33">
            <v>73457.397280363293</v>
          </cell>
          <cell r="AH33">
            <v>80824.894732563291</v>
          </cell>
          <cell r="AI33">
            <v>88033.134406763289</v>
          </cell>
          <cell r="AJ33">
            <v>88033.134406763289</v>
          </cell>
          <cell r="AN33">
            <v>22030.548580437848</v>
          </cell>
          <cell r="AO33">
            <v>21953.23985225238</v>
          </cell>
          <cell r="AP33">
            <v>21963.322879273073</v>
          </cell>
          <cell r="AQ33">
            <v>22086.023094799999</v>
          </cell>
        </row>
        <row r="34">
          <cell r="Q34" t="str">
            <v xml:space="preserve"> </v>
          </cell>
          <cell r="AJ34" t="str">
            <v xml:space="preserve"> </v>
          </cell>
          <cell r="AN34" t="str">
            <v xml:space="preserve"> </v>
          </cell>
        </row>
        <row r="35">
          <cell r="I35">
            <v>328.45000000000022</v>
          </cell>
          <cell r="J35">
            <v>481.71500000000009</v>
          </cell>
          <cell r="K35">
            <v>384.29343999999975</v>
          </cell>
          <cell r="L35">
            <v>253.5645999999997</v>
          </cell>
          <cell r="M35">
            <v>345.44102999999996</v>
          </cell>
          <cell r="N35">
            <v>441.81099999999998</v>
          </cell>
          <cell r="O35">
            <v>470.85588000000007</v>
          </cell>
          <cell r="P35">
            <v>432.14982000000055</v>
          </cell>
          <cell r="Q35">
            <v>474.35799999999927</v>
          </cell>
          <cell r="R35">
            <v>495.27800000000025</v>
          </cell>
          <cell r="S35">
            <v>439.49499999999989</v>
          </cell>
          <cell r="T35">
            <v>541.94900000000041</v>
          </cell>
          <cell r="U35">
            <v>5089.3607700000002</v>
          </cell>
          <cell r="X35">
            <v>328.45000000000022</v>
          </cell>
          <cell r="Y35">
            <v>810.1650000000003</v>
          </cell>
          <cell r="Z35">
            <v>1194.4584400000001</v>
          </cell>
          <cell r="AA35">
            <v>1448.0230399999998</v>
          </cell>
          <cell r="AB35">
            <v>1793.4640699999998</v>
          </cell>
          <cell r="AC35">
            <v>2235.2750699999997</v>
          </cell>
          <cell r="AD35">
            <v>2706.1309499999998</v>
          </cell>
          <cell r="AE35">
            <v>3138.2807700000003</v>
          </cell>
          <cell r="AF35">
            <v>3612.6387699999996</v>
          </cell>
          <cell r="AG35">
            <v>4107.9167699999998</v>
          </cell>
          <cell r="AH35">
            <v>4547.4117699999997</v>
          </cell>
          <cell r="AI35">
            <v>5089.3607700000002</v>
          </cell>
          <cell r="AJ35">
            <v>5089.3607700000002</v>
          </cell>
          <cell r="AN35">
            <v>1194.4584400000001</v>
          </cell>
          <cell r="AO35">
            <v>1040.8166299999996</v>
          </cell>
          <cell r="AP35">
            <v>1377.3636999999999</v>
          </cell>
          <cell r="AQ35">
            <v>1476.7220000000007</v>
          </cell>
        </row>
        <row r="36">
          <cell r="AJ36" t="str">
            <v xml:space="preserve"> </v>
          </cell>
          <cell r="AN36" t="str">
            <v xml:space="preserve"> </v>
          </cell>
          <cell r="AO36" t="str">
            <v xml:space="preserve"> </v>
          </cell>
          <cell r="AP36" t="str">
            <v xml:space="preserve"> </v>
          </cell>
          <cell r="AQ36" t="str">
            <v xml:space="preserve"> </v>
          </cell>
        </row>
        <row r="37">
          <cell r="I37">
            <v>166.9983856000002</v>
          </cell>
          <cell r="J37">
            <v>340.80480000000011</v>
          </cell>
          <cell r="K37">
            <v>225.80510999999976</v>
          </cell>
          <cell r="L37">
            <v>110.1590799999997</v>
          </cell>
          <cell r="M37">
            <v>204.52244447999996</v>
          </cell>
          <cell r="N37">
            <v>275.33145999999999</v>
          </cell>
          <cell r="O37">
            <v>315.61988000000008</v>
          </cell>
          <cell r="P37">
            <v>268.43882000000053</v>
          </cell>
          <cell r="Q37">
            <v>304.48799999999926</v>
          </cell>
          <cell r="R37">
            <v>333.97300000000024</v>
          </cell>
          <cell r="S37">
            <v>283.99399999999991</v>
          </cell>
          <cell r="T37">
            <v>384.16600000000039</v>
          </cell>
          <cell r="U37">
            <v>3214.30098008</v>
          </cell>
          <cell r="X37">
            <v>166.9983856000002</v>
          </cell>
          <cell r="Y37">
            <v>507.80318560000035</v>
          </cell>
          <cell r="Z37">
            <v>733.60829560000013</v>
          </cell>
          <cell r="AA37">
            <v>843.76737559999981</v>
          </cell>
          <cell r="AB37">
            <v>1048.2898200799998</v>
          </cell>
          <cell r="AC37">
            <v>1323.6212800799999</v>
          </cell>
          <cell r="AD37">
            <v>1639.2411600800001</v>
          </cell>
          <cell r="AE37">
            <v>1907.6799800800006</v>
          </cell>
          <cell r="AF37">
            <v>2212.1679800799998</v>
          </cell>
          <cell r="AG37">
            <v>2546.1409800800002</v>
          </cell>
          <cell r="AH37">
            <v>2830.1349800799999</v>
          </cell>
          <cell r="AI37">
            <v>3214.30098008</v>
          </cell>
          <cell r="AJ37">
            <v>3214.30098008</v>
          </cell>
          <cell r="AN37">
            <v>733.60829560000013</v>
          </cell>
          <cell r="AO37">
            <v>590.01298447999966</v>
          </cell>
          <cell r="AP37">
            <v>888.54669999999987</v>
          </cell>
          <cell r="AQ37">
            <v>1002.1330000000005</v>
          </cell>
        </row>
        <row r="38">
          <cell r="K38" t="str">
            <v xml:space="preserve"> </v>
          </cell>
          <cell r="P38" t="str">
            <v xml:space="preserve"> </v>
          </cell>
          <cell r="Q38" t="str">
            <v xml:space="preserve"> </v>
          </cell>
          <cell r="U38">
            <v>1875.0597899200002</v>
          </cell>
          <cell r="AN38" t="str">
            <v xml:space="preserve"> </v>
          </cell>
        </row>
        <row r="39">
          <cell r="I39">
            <v>161.45161440000001</v>
          </cell>
          <cell r="J39">
            <v>140.91019999999997</v>
          </cell>
          <cell r="K39">
            <v>158.48832999999999</v>
          </cell>
          <cell r="L39">
            <v>143.40552</v>
          </cell>
          <cell r="M39">
            <v>140.91858551999999</v>
          </cell>
          <cell r="N39">
            <v>166.47953999999999</v>
          </cell>
          <cell r="O39">
            <v>155.23599999999999</v>
          </cell>
          <cell r="P39">
            <v>163.71100000000001</v>
          </cell>
          <cell r="Q39">
            <v>169.87</v>
          </cell>
          <cell r="R39">
            <v>161.30500000000001</v>
          </cell>
          <cell r="S39">
            <v>155.50099999999998</v>
          </cell>
          <cell r="T39">
            <v>157.78300000000002</v>
          </cell>
          <cell r="U39">
            <v>1875.0597899200002</v>
          </cell>
          <cell r="X39">
            <v>161.45161440000001</v>
          </cell>
          <cell r="Y39">
            <v>302.36181439999996</v>
          </cell>
          <cell r="Z39">
            <v>460.85014439999998</v>
          </cell>
          <cell r="AA39">
            <v>604.2556644</v>
          </cell>
          <cell r="AB39">
            <v>745.17424991999997</v>
          </cell>
          <cell r="AC39">
            <v>911.65378992000001</v>
          </cell>
          <cell r="AD39">
            <v>1066.8897899200001</v>
          </cell>
          <cell r="AE39">
            <v>1230.6007899200001</v>
          </cell>
          <cell r="AF39">
            <v>1400.4707899200002</v>
          </cell>
          <cell r="AG39">
            <v>1561.7757899200003</v>
          </cell>
          <cell r="AH39">
            <v>1717.2767899200003</v>
          </cell>
          <cell r="AI39">
            <v>1875.0597899200002</v>
          </cell>
          <cell r="AJ39">
            <v>1875.0597899200002</v>
          </cell>
          <cell r="AN39">
            <v>460.85014439999998</v>
          </cell>
          <cell r="AO39">
            <v>450.80364551999998</v>
          </cell>
          <cell r="AP39">
            <v>488.81700000000001</v>
          </cell>
          <cell r="AQ39">
            <v>474.589</v>
          </cell>
        </row>
        <row r="40">
          <cell r="AN40" t="str">
            <v xml:space="preserve"> </v>
          </cell>
        </row>
        <row r="41">
          <cell r="I41">
            <v>0.28999999999999998</v>
          </cell>
          <cell r="J41">
            <v>0.3</v>
          </cell>
          <cell r="K41">
            <v>0.36</v>
          </cell>
          <cell r="L41">
            <v>0.32</v>
          </cell>
          <cell r="M41">
            <v>0.37</v>
          </cell>
          <cell r="N41">
            <v>0.52</v>
          </cell>
          <cell r="O41">
            <v>0.33</v>
          </cell>
          <cell r="P41">
            <v>0.42</v>
          </cell>
          <cell r="Q41">
            <v>0.36</v>
          </cell>
          <cell r="R41">
            <v>0.35</v>
          </cell>
          <cell r="S41">
            <v>0.39</v>
          </cell>
          <cell r="T41">
            <v>0.16</v>
          </cell>
          <cell r="U41">
            <v>0.25</v>
          </cell>
          <cell r="X41">
            <v>0.28999999999999998</v>
          </cell>
          <cell r="Y41">
            <v>0.3</v>
          </cell>
          <cell r="Z41">
            <v>0.32</v>
          </cell>
          <cell r="AA41">
            <v>0.32</v>
          </cell>
          <cell r="AB41">
            <v>0.33</v>
          </cell>
          <cell r="AC41">
            <v>0.36</v>
          </cell>
          <cell r="AD41">
            <v>0.36</v>
          </cell>
          <cell r="AE41">
            <v>0.36</v>
          </cell>
          <cell r="AF41">
            <v>0.36</v>
          </cell>
          <cell r="AG41">
            <v>0.36</v>
          </cell>
          <cell r="AH41">
            <v>0.36</v>
          </cell>
          <cell r="AI41">
            <v>0.35</v>
          </cell>
          <cell r="AJ41">
            <v>0.35</v>
          </cell>
          <cell r="AN41">
            <v>0.32</v>
          </cell>
          <cell r="AO41">
            <v>0.4</v>
          </cell>
          <cell r="AP41">
            <v>0.37</v>
          </cell>
          <cell r="AQ41">
            <v>0.3</v>
          </cell>
        </row>
        <row r="42">
          <cell r="I42">
            <v>0.25</v>
          </cell>
          <cell r="J42">
            <v>0.25</v>
          </cell>
          <cell r="K42">
            <v>0.17</v>
          </cell>
          <cell r="L42">
            <v>0.22</v>
          </cell>
          <cell r="M42">
            <v>0.2</v>
          </cell>
          <cell r="N42">
            <v>0.25</v>
          </cell>
          <cell r="O42">
            <v>0.24</v>
          </cell>
          <cell r="P42">
            <v>0.24</v>
          </cell>
          <cell r="Q42">
            <v>0.2</v>
          </cell>
          <cell r="R42">
            <v>0.22</v>
          </cell>
          <cell r="S42">
            <v>0.3</v>
          </cell>
          <cell r="T42">
            <v>0.3</v>
          </cell>
          <cell r="U42">
            <v>0.34</v>
          </cell>
          <cell r="X42">
            <v>0.25</v>
          </cell>
          <cell r="Y42">
            <v>0.25</v>
          </cell>
          <cell r="Z42">
            <v>0.22</v>
          </cell>
          <cell r="AA42">
            <v>0.22</v>
          </cell>
          <cell r="AB42">
            <v>0.22</v>
          </cell>
          <cell r="AC42">
            <v>0.22</v>
          </cell>
          <cell r="AD42">
            <v>0.22</v>
          </cell>
          <cell r="AE42">
            <v>0.23</v>
          </cell>
          <cell r="AF42">
            <v>0.22</v>
          </cell>
          <cell r="AG42">
            <v>0.22</v>
          </cell>
          <cell r="AH42">
            <v>0.23</v>
          </cell>
          <cell r="AI42">
            <v>0.24</v>
          </cell>
          <cell r="AJ42">
            <v>0.24</v>
          </cell>
          <cell r="AN42">
            <v>0.22</v>
          </cell>
          <cell r="AO42">
            <v>0.23</v>
          </cell>
          <cell r="AP42">
            <v>0.22</v>
          </cell>
          <cell r="AQ42">
            <v>0.27</v>
          </cell>
        </row>
        <row r="43">
          <cell r="I43">
            <v>0.54</v>
          </cell>
          <cell r="J43">
            <v>0.54</v>
          </cell>
          <cell r="K43">
            <v>0.55000000000000004</v>
          </cell>
          <cell r="L43">
            <v>0.54</v>
          </cell>
          <cell r="M43">
            <v>0.54</v>
          </cell>
          <cell r="N43">
            <v>0.54</v>
          </cell>
          <cell r="O43">
            <v>0.53</v>
          </cell>
          <cell r="P43">
            <v>0.54</v>
          </cell>
          <cell r="Q43">
            <v>0.52</v>
          </cell>
          <cell r="R43">
            <v>0.54</v>
          </cell>
          <cell r="S43">
            <v>0.54</v>
          </cell>
          <cell r="T43">
            <v>0.54</v>
          </cell>
          <cell r="U43">
            <v>0.54</v>
          </cell>
          <cell r="X43">
            <v>0.54</v>
          </cell>
          <cell r="Y43">
            <v>0.54</v>
          </cell>
          <cell r="Z43">
            <v>0.54</v>
          </cell>
          <cell r="AA43">
            <v>0.54</v>
          </cell>
          <cell r="AB43">
            <v>0.54</v>
          </cell>
          <cell r="AC43">
            <v>0.54</v>
          </cell>
          <cell r="AD43">
            <v>0.54</v>
          </cell>
          <cell r="AE43">
            <v>0.54</v>
          </cell>
          <cell r="AF43">
            <v>0.54</v>
          </cell>
          <cell r="AG43">
            <v>0.54</v>
          </cell>
          <cell r="AH43">
            <v>0.54</v>
          </cell>
          <cell r="AI43">
            <v>0.54</v>
          </cell>
          <cell r="AJ43">
            <v>0.54</v>
          </cell>
          <cell r="AN43">
            <v>0.54</v>
          </cell>
          <cell r="AO43">
            <v>0.54</v>
          </cell>
          <cell r="AP43">
            <v>0.53</v>
          </cell>
          <cell r="AQ43">
            <v>0.54</v>
          </cell>
        </row>
        <row r="44">
          <cell r="Q44" t="str">
            <v xml:space="preserve"> </v>
          </cell>
          <cell r="AJ44" t="str">
            <v xml:space="preserve"> </v>
          </cell>
          <cell r="AN44" t="str">
            <v xml:space="preserve"> </v>
          </cell>
        </row>
        <row r="45">
          <cell r="I45">
            <v>26343.100489999997</v>
          </cell>
          <cell r="J45">
            <v>24521.473600000001</v>
          </cell>
          <cell r="K45">
            <v>25782.866029999994</v>
          </cell>
          <cell r="L45">
            <v>25145.325620000007</v>
          </cell>
          <cell r="M45">
            <v>23656.464529999994</v>
          </cell>
          <cell r="N45">
            <v>23045.806070000017</v>
          </cell>
          <cell r="O45">
            <v>24990.042389999977</v>
          </cell>
          <cell r="P45">
            <v>24710.212560000007</v>
          </cell>
          <cell r="Q45">
            <v>25632.974560000017</v>
          </cell>
          <cell r="R45">
            <v>25716.734479999988</v>
          </cell>
          <cell r="S45">
            <v>26757.787640000013</v>
          </cell>
          <cell r="T45">
            <v>25983.863669999981</v>
          </cell>
          <cell r="U45">
            <v>302286.65164</v>
          </cell>
          <cell r="X45">
            <v>26343.100489999997</v>
          </cell>
          <cell r="Y45">
            <v>50864.574089999995</v>
          </cell>
          <cell r="Z45">
            <v>76647.440119999985</v>
          </cell>
          <cell r="AA45">
            <v>101792.76573999999</v>
          </cell>
          <cell r="AB45">
            <v>125449.23026999999</v>
          </cell>
          <cell r="AC45">
            <v>148495.03633999999</v>
          </cell>
          <cell r="AD45">
            <v>173485.07872999998</v>
          </cell>
          <cell r="AE45">
            <v>198195.29128999999</v>
          </cell>
          <cell r="AF45">
            <v>223828.26585000003</v>
          </cell>
          <cell r="AG45">
            <v>249545.00033000001</v>
          </cell>
          <cell r="AH45">
            <v>276302.78797</v>
          </cell>
          <cell r="AI45">
            <v>302286.65164</v>
          </cell>
          <cell r="AJ45">
            <v>302286.65164</v>
          </cell>
          <cell r="AN45">
            <v>76647.440119999985</v>
          </cell>
          <cell r="AO45">
            <v>71847.596220000021</v>
          </cell>
          <cell r="AP45">
            <v>75333.229510000005</v>
          </cell>
          <cell r="AQ45">
            <v>78458.385789999986</v>
          </cell>
        </row>
        <row r="46">
          <cell r="I46">
            <v>1086.1413400000001</v>
          </cell>
          <cell r="J46">
            <v>693.71448999999996</v>
          </cell>
          <cell r="K46">
            <v>1002.60905</v>
          </cell>
          <cell r="L46">
            <v>1019.13881</v>
          </cell>
          <cell r="M46">
            <v>855.29406999999992</v>
          </cell>
          <cell r="N46">
            <v>862.97486000000004</v>
          </cell>
          <cell r="O46">
            <v>976.24659999999994</v>
          </cell>
          <cell r="P46">
            <v>914.95437000000004</v>
          </cell>
          <cell r="Q46">
            <v>3481.6268799999998</v>
          </cell>
          <cell r="R46">
            <v>1112.6751299999999</v>
          </cell>
          <cell r="S46">
            <v>817.47138000000086</v>
          </cell>
          <cell r="T46">
            <v>876.10687999999891</v>
          </cell>
          <cell r="U46">
            <v>13698.95386</v>
          </cell>
          <cell r="X46">
            <v>1086.1413400000001</v>
          </cell>
          <cell r="Y46">
            <v>1779.85583</v>
          </cell>
          <cell r="Z46">
            <v>2782.46488</v>
          </cell>
          <cell r="AA46">
            <v>3801.6036899999999</v>
          </cell>
          <cell r="AB46">
            <v>4656.8977599999998</v>
          </cell>
          <cell r="AC46">
            <v>5519.8726200000001</v>
          </cell>
          <cell r="AD46">
            <v>6496.1192200000005</v>
          </cell>
          <cell r="AE46">
            <v>7411.0735900000009</v>
          </cell>
          <cell r="AF46">
            <v>10892.70047</v>
          </cell>
          <cell r="AG46">
            <v>12005.375599999999</v>
          </cell>
          <cell r="AH46">
            <v>12822.84698</v>
          </cell>
          <cell r="AI46">
            <v>13698.95386</v>
          </cell>
          <cell r="AJ46">
            <v>13698.95386</v>
          </cell>
          <cell r="AN46">
            <v>2782.46488</v>
          </cell>
          <cell r="AO46">
            <v>2737.4077399999996</v>
          </cell>
          <cell r="AP46">
            <v>5372.8278499999997</v>
          </cell>
          <cell r="AQ46">
            <v>2806.2533899999999</v>
          </cell>
        </row>
        <row r="47">
          <cell r="I47">
            <v>27429.241829999999</v>
          </cell>
          <cell r="J47">
            <v>25215.18809</v>
          </cell>
          <cell r="K47">
            <v>26785.475079999993</v>
          </cell>
          <cell r="L47">
            <v>26164.464430000007</v>
          </cell>
          <cell r="M47">
            <v>24511.758599999994</v>
          </cell>
          <cell r="N47">
            <v>23908.780930000015</v>
          </cell>
          <cell r="O47">
            <v>25966.288989999975</v>
          </cell>
          <cell r="P47">
            <v>25625.166930000007</v>
          </cell>
          <cell r="Q47">
            <v>29114.601440000017</v>
          </cell>
          <cell r="R47">
            <v>26829.409609999988</v>
          </cell>
          <cell r="S47">
            <v>27575.259020000012</v>
          </cell>
          <cell r="T47">
            <v>26859.97054999998</v>
          </cell>
          <cell r="U47">
            <v>315985.60549999995</v>
          </cell>
          <cell r="X47">
            <v>27429.241829999999</v>
          </cell>
          <cell r="Y47">
            <v>52644.429919999995</v>
          </cell>
          <cell r="Z47">
            <v>79429.904999999984</v>
          </cell>
          <cell r="AA47">
            <v>105594.36942999999</v>
          </cell>
          <cell r="AB47">
            <v>130106.12802999999</v>
          </cell>
          <cell r="AC47">
            <v>154014.90896</v>
          </cell>
          <cell r="AD47">
            <v>179981.19794999997</v>
          </cell>
          <cell r="AE47">
            <v>205606.36487999998</v>
          </cell>
          <cell r="AF47">
            <v>234720.96632000001</v>
          </cell>
          <cell r="AG47">
            <v>261550.37592999998</v>
          </cell>
          <cell r="AH47">
            <v>289125.63494999998</v>
          </cell>
          <cell r="AI47">
            <v>315985.60549999995</v>
          </cell>
          <cell r="AJ47">
            <v>315985.60549999995</v>
          </cell>
          <cell r="AN47">
            <v>79429.904999999984</v>
          </cell>
          <cell r="AO47">
            <v>74585.003960000016</v>
          </cell>
          <cell r="AP47">
            <v>80706.057359999992</v>
          </cell>
          <cell r="AQ47">
            <v>81264.639179999984</v>
          </cell>
        </row>
        <row r="48">
          <cell r="Q48" t="str">
            <v xml:space="preserve"> </v>
          </cell>
          <cell r="AJ48">
            <v>0</v>
          </cell>
          <cell r="AN48" t="str">
            <v xml:space="preserve"> </v>
          </cell>
          <cell r="AO48" t="str">
            <v xml:space="preserve"> </v>
          </cell>
          <cell r="AP48" t="str">
            <v xml:space="preserve"> </v>
          </cell>
          <cell r="AQ48" t="str">
            <v xml:space="preserve"> </v>
          </cell>
        </row>
        <row r="49">
          <cell r="I49">
            <v>1759.6497099999997</v>
          </cell>
          <cell r="J49">
            <v>1774.70189</v>
          </cell>
          <cell r="K49">
            <v>2206.1918899999996</v>
          </cell>
          <cell r="L49">
            <v>1839.5680199999997</v>
          </cell>
          <cell r="M49">
            <v>2276.6800400000002</v>
          </cell>
          <cell r="N49">
            <v>3109.8998500000007</v>
          </cell>
          <cell r="O49">
            <v>2053.7949699999999</v>
          </cell>
          <cell r="P49">
            <v>2530.6942800000002</v>
          </cell>
          <cell r="Q49">
            <v>2229.7134299999998</v>
          </cell>
          <cell r="R49">
            <v>2190.3475400000002</v>
          </cell>
          <cell r="S49">
            <v>2322.9689299999995</v>
          </cell>
          <cell r="T49">
            <v>940.03359000000012</v>
          </cell>
          <cell r="U49">
            <v>25234.244139999995</v>
          </cell>
          <cell r="X49">
            <v>1759.6497099999997</v>
          </cell>
          <cell r="Y49">
            <v>3534.3516</v>
          </cell>
          <cell r="Z49">
            <v>5740.54349</v>
          </cell>
          <cell r="AA49">
            <v>7580.1115099999997</v>
          </cell>
          <cell r="AB49">
            <v>9856.7915499999999</v>
          </cell>
          <cell r="AC49">
            <v>12966.6914</v>
          </cell>
          <cell r="AD49">
            <v>15020.486369999999</v>
          </cell>
          <cell r="AE49">
            <v>17551.180649999998</v>
          </cell>
          <cell r="AF49">
            <v>19780.894079999998</v>
          </cell>
          <cell r="AG49">
            <v>21971.241619999997</v>
          </cell>
          <cell r="AH49">
            <v>24294.210549999996</v>
          </cell>
          <cell r="AI49">
            <v>25234.244139999995</v>
          </cell>
          <cell r="AJ49">
            <v>25234.244139999995</v>
          </cell>
          <cell r="AN49">
            <v>5740.54349</v>
          </cell>
          <cell r="AO49">
            <v>7226.1479100000006</v>
          </cell>
          <cell r="AP49">
            <v>6814.2026800000003</v>
          </cell>
          <cell r="AQ49">
            <v>5453.3500599999998</v>
          </cell>
        </row>
        <row r="50">
          <cell r="I50">
            <v>1498.4126100000001</v>
          </cell>
          <cell r="J50">
            <v>1446.8405600000001</v>
          </cell>
          <cell r="K50">
            <v>1056.3465700000002</v>
          </cell>
          <cell r="L50">
            <v>1291.2010299999999</v>
          </cell>
          <cell r="M50">
            <v>1238.5236</v>
          </cell>
          <cell r="N50">
            <v>1503.5735500000001</v>
          </cell>
          <cell r="O50">
            <v>1470.8254899999999</v>
          </cell>
          <cell r="P50">
            <v>1432.4135700000002</v>
          </cell>
          <cell r="Q50">
            <v>1246.1636000000001</v>
          </cell>
          <cell r="R50">
            <v>1387.4949999999999</v>
          </cell>
          <cell r="S50">
            <v>1803.2748200000001</v>
          </cell>
          <cell r="T50">
            <v>1818.4689099999998</v>
          </cell>
          <cell r="U50">
            <v>17193.539310000004</v>
          </cell>
          <cell r="X50">
            <v>1498.4126100000001</v>
          </cell>
          <cell r="Y50">
            <v>2945.25317</v>
          </cell>
          <cell r="Z50">
            <v>4001.5997400000001</v>
          </cell>
          <cell r="AA50">
            <v>5292.8007699999998</v>
          </cell>
          <cell r="AB50">
            <v>6531.3243700000003</v>
          </cell>
          <cell r="AC50">
            <v>8034.8979200000003</v>
          </cell>
          <cell r="AD50">
            <v>9505.7234100000005</v>
          </cell>
          <cell r="AE50">
            <v>10938.136980000001</v>
          </cell>
          <cell r="AF50">
            <v>12184.300580000001</v>
          </cell>
          <cell r="AG50">
            <v>13571.795580000002</v>
          </cell>
          <cell r="AH50">
            <v>15375.070400000002</v>
          </cell>
          <cell r="AI50">
            <v>17193.539310000004</v>
          </cell>
          <cell r="AJ50">
            <v>17193.539310000004</v>
          </cell>
          <cell r="AN50">
            <v>4001.5997400000001</v>
          </cell>
          <cell r="AO50">
            <v>4033.2981799999998</v>
          </cell>
          <cell r="AP50">
            <v>4149.4026599999997</v>
          </cell>
          <cell r="AQ50">
            <v>5009.23873</v>
          </cell>
        </row>
        <row r="51">
          <cell r="I51">
            <v>183.22009</v>
          </cell>
          <cell r="J51">
            <v>62.496130000000001</v>
          </cell>
          <cell r="K51">
            <v>98.795490000000001</v>
          </cell>
          <cell r="L51">
            <v>36.910499999999999</v>
          </cell>
          <cell r="M51">
            <v>58.917139999999996</v>
          </cell>
          <cell r="N51">
            <v>34.366109999999999</v>
          </cell>
          <cell r="O51">
            <v>74.782539999999997</v>
          </cell>
          <cell r="P51">
            <v>102.82353000000001</v>
          </cell>
          <cell r="Q51">
            <v>22.36636</v>
          </cell>
          <cell r="R51">
            <v>40.941680000000048</v>
          </cell>
          <cell r="S51">
            <v>23.031189999999945</v>
          </cell>
          <cell r="T51">
            <v>107.74988</v>
          </cell>
          <cell r="U51">
            <v>846.40063999999995</v>
          </cell>
          <cell r="X51">
            <v>183.22009</v>
          </cell>
          <cell r="Y51">
            <v>245.71621999999999</v>
          </cell>
          <cell r="Z51">
            <v>344.51170999999999</v>
          </cell>
          <cell r="AA51">
            <v>381.42221000000001</v>
          </cell>
          <cell r="AB51">
            <v>440.33935000000002</v>
          </cell>
          <cell r="AC51">
            <v>474.70546000000002</v>
          </cell>
          <cell r="AD51">
            <v>549.48800000000006</v>
          </cell>
          <cell r="AE51">
            <v>652.31153000000006</v>
          </cell>
          <cell r="AF51">
            <v>674.67789000000005</v>
          </cell>
          <cell r="AG51">
            <v>715.61957000000007</v>
          </cell>
          <cell r="AH51">
            <v>738.65075999999999</v>
          </cell>
          <cell r="AI51">
            <v>846.40063999999995</v>
          </cell>
          <cell r="AJ51">
            <v>846.40063999999995</v>
          </cell>
          <cell r="AN51">
            <v>344.51170999999999</v>
          </cell>
          <cell r="AO51">
            <v>130.19374999999999</v>
          </cell>
          <cell r="AP51">
            <v>199.97242999999997</v>
          </cell>
          <cell r="AQ51">
            <v>171.72274999999999</v>
          </cell>
        </row>
        <row r="52">
          <cell r="I52">
            <v>1324.8266394000002</v>
          </cell>
          <cell r="J52">
            <v>1702.7811767999999</v>
          </cell>
          <cell r="K52">
            <v>1590.4792992000002</v>
          </cell>
          <cell r="L52">
            <v>1435.6076592000002</v>
          </cell>
          <cell r="M52">
            <v>1424.3645922000001</v>
          </cell>
          <cell r="N52">
            <v>1510.8943013999999</v>
          </cell>
          <cell r="O52">
            <v>1572.7371528000001</v>
          </cell>
          <cell r="P52">
            <v>1403.3395860000001</v>
          </cell>
          <cell r="Q52">
            <v>1457.6124288000001</v>
          </cell>
          <cell r="R52">
            <v>1449.5792256000002</v>
          </cell>
          <cell r="S52">
            <v>1530.7712838</v>
          </cell>
          <cell r="T52">
            <v>2376.5406192</v>
          </cell>
          <cell r="U52">
            <v>18779.533964400001</v>
          </cell>
          <cell r="X52">
            <v>1324.8266394000002</v>
          </cell>
          <cell r="Y52">
            <v>3027.6078162000003</v>
          </cell>
          <cell r="Z52">
            <v>4618.0871154000006</v>
          </cell>
          <cell r="AA52">
            <v>6053.6947746000005</v>
          </cell>
          <cell r="AB52">
            <v>7478.0593668000001</v>
          </cell>
          <cell r="AC52">
            <v>8988.9536681999998</v>
          </cell>
          <cell r="AD52">
            <v>10561.690821</v>
          </cell>
          <cell r="AE52">
            <v>11965.030407</v>
          </cell>
          <cell r="AF52">
            <v>13422.642835800001</v>
          </cell>
          <cell r="AG52">
            <v>14872.222061400002</v>
          </cell>
          <cell r="AH52">
            <v>16402.9933452</v>
          </cell>
          <cell r="AI52">
            <v>18779.533964400001</v>
          </cell>
          <cell r="AJ52">
            <v>18779.533964400001</v>
          </cell>
          <cell r="AN52">
            <v>4618.0871154000006</v>
          </cell>
          <cell r="AO52">
            <v>4370.8665528000001</v>
          </cell>
          <cell r="AP52">
            <v>4433.6891676000005</v>
          </cell>
          <cell r="AQ52">
            <v>5356.8911286000002</v>
          </cell>
        </row>
        <row r="53">
          <cell r="I53">
            <v>3467.1887774000002</v>
          </cell>
          <cell r="J53">
            <v>3342.1512964000003</v>
          </cell>
          <cell r="K53">
            <v>3586.0378352000007</v>
          </cell>
          <cell r="L53">
            <v>3333.5036589999995</v>
          </cell>
          <cell r="M53">
            <v>3501.9954992000003</v>
          </cell>
          <cell r="N53">
            <v>3387.4496027999999</v>
          </cell>
          <cell r="O53">
            <v>3324.8712546000002</v>
          </cell>
          <cell r="P53">
            <v>3486.8159181999999</v>
          </cell>
          <cell r="Q53">
            <v>3410.8584759999999</v>
          </cell>
          <cell r="R53">
            <v>3561.121952</v>
          </cell>
          <cell r="S53">
            <v>3471.6983530000002</v>
          </cell>
          <cell r="T53">
            <v>3401.4572189999999</v>
          </cell>
          <cell r="U53">
            <v>41275.149842800005</v>
          </cell>
          <cell r="X53">
            <v>3467.1887774000002</v>
          </cell>
          <cell r="Y53">
            <v>6809.3400738</v>
          </cell>
          <cell r="Z53">
            <v>10395.377909000001</v>
          </cell>
          <cell r="AA53">
            <v>13728.881568000001</v>
          </cell>
          <cell r="AB53">
            <v>17230.877067200003</v>
          </cell>
          <cell r="AC53">
            <v>20618.326670000002</v>
          </cell>
          <cell r="AD53">
            <v>23943.197924600001</v>
          </cell>
          <cell r="AE53">
            <v>27430.013842799999</v>
          </cell>
          <cell r="AF53">
            <v>30840.8723188</v>
          </cell>
          <cell r="AG53">
            <v>34401.994270800002</v>
          </cell>
          <cell r="AH53">
            <v>37873.692623800001</v>
          </cell>
          <cell r="AI53">
            <v>41275.149842800005</v>
          </cell>
          <cell r="AJ53">
            <v>41275.149842800005</v>
          </cell>
          <cell r="AN53">
            <v>10395.377909000001</v>
          </cell>
          <cell r="AO53">
            <v>10222.948761</v>
          </cell>
          <cell r="AP53">
            <v>10222.5456488</v>
          </cell>
          <cell r="AQ53">
            <v>10434.277524000001</v>
          </cell>
        </row>
        <row r="54">
          <cell r="I54">
            <v>8233.2978268000006</v>
          </cell>
          <cell r="J54">
            <v>8328.971053199999</v>
          </cell>
          <cell r="K54">
            <v>8537.8510844000011</v>
          </cell>
          <cell r="L54">
            <v>7936.7908681999997</v>
          </cell>
          <cell r="M54">
            <v>8500.480871400001</v>
          </cell>
          <cell r="N54">
            <v>9546.1834142000007</v>
          </cell>
          <cell r="O54">
            <v>8497.0114074000012</v>
          </cell>
          <cell r="P54">
            <v>8956.0868842</v>
          </cell>
          <cell r="Q54">
            <v>8366.7142948000001</v>
          </cell>
          <cell r="R54">
            <v>8629.4853975999995</v>
          </cell>
          <cell r="S54">
            <v>9151.7445767999998</v>
          </cell>
          <cell r="T54">
            <v>8644.2502181999989</v>
          </cell>
          <cell r="U54">
            <v>103328.86789720001</v>
          </cell>
          <cell r="X54">
            <v>8233.2978268000006</v>
          </cell>
          <cell r="Y54">
            <v>16562.268880000003</v>
          </cell>
          <cell r="Z54">
            <v>25100.119964400001</v>
          </cell>
          <cell r="AA54">
            <v>33036.910832599999</v>
          </cell>
          <cell r="AB54">
            <v>41537.391704000001</v>
          </cell>
          <cell r="AC54">
            <v>51083.575118200002</v>
          </cell>
          <cell r="AD54">
            <v>59580.586525599996</v>
          </cell>
          <cell r="AE54">
            <v>68536.673409799987</v>
          </cell>
          <cell r="AF54">
            <v>76903.387704599998</v>
          </cell>
          <cell r="AG54">
            <v>85532.873102200014</v>
          </cell>
          <cell r="AH54">
            <v>94684.617679000003</v>
          </cell>
          <cell r="AI54">
            <v>103328.86789720001</v>
          </cell>
          <cell r="AJ54">
            <v>103328.86789720001</v>
          </cell>
          <cell r="AN54">
            <v>25100.119964400001</v>
          </cell>
          <cell r="AO54">
            <v>25983.455153800001</v>
          </cell>
          <cell r="AP54">
            <v>25819.812586399999</v>
          </cell>
          <cell r="AQ54">
            <v>26425.480192599996</v>
          </cell>
        </row>
        <row r="55">
          <cell r="Q55" t="str">
            <v xml:space="preserve"> </v>
          </cell>
          <cell r="AJ55">
            <v>0</v>
          </cell>
          <cell r="AN55" t="str">
            <v xml:space="preserve"> </v>
          </cell>
          <cell r="AO55" t="str">
            <v xml:space="preserve"> </v>
          </cell>
          <cell r="AP55" t="str">
            <v xml:space="preserve"> </v>
          </cell>
          <cell r="AQ55" t="str">
            <v xml:space="preserve"> </v>
          </cell>
        </row>
        <row r="56">
          <cell r="I56">
            <v>19195.944003199998</v>
          </cell>
          <cell r="J56">
            <v>16886.217036800001</v>
          </cell>
          <cell r="K56">
            <v>18247.623995599992</v>
          </cell>
          <cell r="L56">
            <v>18227.673561800009</v>
          </cell>
          <cell r="M56">
            <v>16011.277728599993</v>
          </cell>
          <cell r="N56">
            <v>14362.597515800015</v>
          </cell>
          <cell r="O56">
            <v>17469.277582599974</v>
          </cell>
          <cell r="P56">
            <v>16669.080045800009</v>
          </cell>
          <cell r="Q56">
            <v>20747.887145200017</v>
          </cell>
          <cell r="R56">
            <v>18199.924212399987</v>
          </cell>
          <cell r="S56">
            <v>18423.514443200012</v>
          </cell>
          <cell r="T56">
            <v>18215.720331799981</v>
          </cell>
          <cell r="U56">
            <v>212656.73760279996</v>
          </cell>
          <cell r="X56">
            <v>19195.944003199998</v>
          </cell>
          <cell r="Y56">
            <v>36082.161039999999</v>
          </cell>
          <cell r="Z56">
            <v>54329.785035599991</v>
          </cell>
          <cell r="AA56">
            <v>72557.458597399993</v>
          </cell>
          <cell r="AB56">
            <v>88568.736325999984</v>
          </cell>
          <cell r="AC56">
            <v>102931.33384179999</v>
          </cell>
          <cell r="AD56">
            <v>120400.61142439996</v>
          </cell>
          <cell r="AE56">
            <v>137069.69147019996</v>
          </cell>
          <cell r="AF56">
            <v>157817.57861539998</v>
          </cell>
          <cell r="AG56">
            <v>176017.50282779997</v>
          </cell>
          <cell r="AH56">
            <v>194441.01727099999</v>
          </cell>
          <cell r="AI56">
            <v>212656.73760279996</v>
          </cell>
          <cell r="AJ56">
            <v>212656.73760279996</v>
          </cell>
          <cell r="AN56">
            <v>54329.785035599991</v>
          </cell>
          <cell r="AO56">
            <v>48601.548806200015</v>
          </cell>
          <cell r="AP56">
            <v>54886.244773600003</v>
          </cell>
          <cell r="AQ56">
            <v>54839.158987399976</v>
          </cell>
        </row>
        <row r="57">
          <cell r="I57">
            <v>51.619419999999998</v>
          </cell>
          <cell r="J57">
            <v>50.412870000000005</v>
          </cell>
          <cell r="K57">
            <v>40.566830000000003</v>
          </cell>
          <cell r="L57">
            <v>16.381969999999999</v>
          </cell>
          <cell r="M57">
            <v>57.779580000000003</v>
          </cell>
          <cell r="N57">
            <v>62.955629999999999</v>
          </cell>
          <cell r="O57">
            <v>96.794339999999991</v>
          </cell>
          <cell r="P57">
            <v>52.224499999999999</v>
          </cell>
          <cell r="Q57">
            <v>35.810769999999998</v>
          </cell>
          <cell r="R57">
            <v>52.22636</v>
          </cell>
          <cell r="S57">
            <v>79.608279999999993</v>
          </cell>
          <cell r="T57">
            <v>91.775049999999936</v>
          </cell>
          <cell r="U57">
            <v>688.15559999999994</v>
          </cell>
          <cell r="X57">
            <v>51.619419999999998</v>
          </cell>
          <cell r="Y57">
            <v>102.03229</v>
          </cell>
          <cell r="Z57">
            <v>142.59912</v>
          </cell>
          <cell r="AA57">
            <v>158.98108999999999</v>
          </cell>
          <cell r="AB57">
            <v>216.76067</v>
          </cell>
          <cell r="AC57">
            <v>279.71629999999999</v>
          </cell>
          <cell r="AD57">
            <v>376.51063999999997</v>
          </cell>
          <cell r="AE57">
            <v>428.73513999999994</v>
          </cell>
          <cell r="AF57">
            <v>464.54590999999994</v>
          </cell>
          <cell r="AG57">
            <v>516.77226999999993</v>
          </cell>
          <cell r="AH57">
            <v>596.38054999999997</v>
          </cell>
          <cell r="AI57">
            <v>688.15559999999994</v>
          </cell>
          <cell r="AJ57">
            <v>688.15559999999994</v>
          </cell>
          <cell r="AN57">
            <v>142.59912</v>
          </cell>
          <cell r="AO57">
            <v>137.11718000000002</v>
          </cell>
          <cell r="AP57">
            <v>184.82960999999997</v>
          </cell>
          <cell r="AQ57">
            <v>223.60968999999992</v>
          </cell>
        </row>
        <row r="58">
          <cell r="I58">
            <v>0</v>
          </cell>
          <cell r="J58">
            <v>0</v>
          </cell>
          <cell r="K58">
            <v>0</v>
          </cell>
          <cell r="L58">
            <v>0</v>
          </cell>
          <cell r="M58">
            <v>6069.9855099999995</v>
          </cell>
          <cell r="N58">
            <v>-5493.6932900000002</v>
          </cell>
          <cell r="O58">
            <v>0</v>
          </cell>
          <cell r="P58">
            <v>53.077100000000094</v>
          </cell>
          <cell r="Q58">
            <v>0</v>
          </cell>
          <cell r="R58">
            <v>-53.077100000000002</v>
          </cell>
          <cell r="S58">
            <v>0</v>
          </cell>
          <cell r="T58">
            <v>0</v>
          </cell>
          <cell r="U58">
            <v>576.29221999999947</v>
          </cell>
          <cell r="X58">
            <v>0</v>
          </cell>
          <cell r="Y58">
            <v>0</v>
          </cell>
          <cell r="Z58">
            <v>0</v>
          </cell>
          <cell r="AA58">
            <v>0</v>
          </cell>
          <cell r="AB58">
            <v>6069.9855099999995</v>
          </cell>
          <cell r="AC58">
            <v>576.29221999999936</v>
          </cell>
          <cell r="AD58">
            <v>576.29221999999936</v>
          </cell>
          <cell r="AE58">
            <v>629.36931999999945</v>
          </cell>
          <cell r="AF58">
            <v>629.36931999999945</v>
          </cell>
          <cell r="AG58">
            <v>576.29221999999947</v>
          </cell>
          <cell r="AH58">
            <v>576.29221999999947</v>
          </cell>
          <cell r="AI58">
            <v>576.29221999999947</v>
          </cell>
          <cell r="AJ58">
            <v>576.29221999999947</v>
          </cell>
          <cell r="AN58">
            <v>0</v>
          </cell>
          <cell r="AO58">
            <v>576.29221999999936</v>
          </cell>
          <cell r="AP58">
            <v>53.077100000000094</v>
          </cell>
          <cell r="AQ58">
            <v>-53.077100000000002</v>
          </cell>
        </row>
        <row r="60">
          <cell r="I60">
            <v>19247.563423199997</v>
          </cell>
          <cell r="J60">
            <v>16936.629906800001</v>
          </cell>
          <cell r="K60">
            <v>18288.190825599992</v>
          </cell>
          <cell r="L60">
            <v>18244.055531800008</v>
          </cell>
          <cell r="M60">
            <v>22139.042818599992</v>
          </cell>
          <cell r="N60">
            <v>8931.8598558000158</v>
          </cell>
          <cell r="O60">
            <v>17566.071922599975</v>
          </cell>
          <cell r="P60">
            <v>16774.381645800007</v>
          </cell>
          <cell r="Q60">
            <v>20783.697915200017</v>
          </cell>
          <cell r="R60">
            <v>18199.073472399989</v>
          </cell>
          <cell r="S60">
            <v>18503.122723200013</v>
          </cell>
          <cell r="T60">
            <v>18307.495381799981</v>
          </cell>
          <cell r="U60">
            <v>213921.18542279999</v>
          </cell>
          <cell r="X60">
            <v>19247.563423199997</v>
          </cell>
          <cell r="Y60">
            <v>36184.193329999995</v>
          </cell>
          <cell r="Z60">
            <v>54472.384155599982</v>
          </cell>
          <cell r="AA60">
            <v>72716.439687399994</v>
          </cell>
          <cell r="AB60">
            <v>94855.482505999986</v>
          </cell>
          <cell r="AC60">
            <v>103787.34236179999</v>
          </cell>
          <cell r="AD60">
            <v>121353.41428439997</v>
          </cell>
          <cell r="AE60">
            <v>138127.79593019997</v>
          </cell>
          <cell r="AF60">
            <v>158911.49384539999</v>
          </cell>
          <cell r="AG60">
            <v>177110.56731779999</v>
          </cell>
          <cell r="AH60">
            <v>195613.69004099999</v>
          </cell>
          <cell r="AI60">
            <v>213921.18542279999</v>
          </cell>
          <cell r="AJ60">
            <v>213921.18542279999</v>
          </cell>
          <cell r="AN60">
            <v>54472.384155599982</v>
          </cell>
          <cell r="AO60">
            <v>49314.958206200019</v>
          </cell>
          <cell r="AP60">
            <v>55124.151483599999</v>
          </cell>
          <cell r="AQ60">
            <v>55009.691577399979</v>
          </cell>
        </row>
        <row r="61">
          <cell r="Q61" t="str">
            <v xml:space="preserve"> </v>
          </cell>
          <cell r="AJ61">
            <v>0</v>
          </cell>
          <cell r="AN61" t="str">
            <v xml:space="preserve"> </v>
          </cell>
          <cell r="AO61" t="str">
            <v xml:space="preserve"> </v>
          </cell>
          <cell r="AP61" t="str">
            <v xml:space="preserve"> </v>
          </cell>
          <cell r="AQ61" t="str">
            <v xml:space="preserve"> </v>
          </cell>
        </row>
        <row r="62">
          <cell r="Q62" t="str">
            <v xml:space="preserve"> </v>
          </cell>
          <cell r="AJ62">
            <v>0</v>
          </cell>
          <cell r="AN62" t="str">
            <v xml:space="preserve"> </v>
          </cell>
          <cell r="AO62" t="str">
            <v xml:space="preserve"> </v>
          </cell>
          <cell r="AP62" t="str">
            <v xml:space="preserve"> </v>
          </cell>
          <cell r="AQ62" t="str">
            <v xml:space="preserve"> </v>
          </cell>
        </row>
        <row r="63">
          <cell r="I63">
            <v>11127.0579</v>
          </cell>
          <cell r="J63">
            <v>10227.7032</v>
          </cell>
          <cell r="K63">
            <v>11212.947</v>
          </cell>
          <cell r="L63">
            <v>10738.905700000001</v>
          </cell>
          <cell r="M63">
            <v>10360.7183</v>
          </cell>
          <cell r="N63">
            <v>10205.8524</v>
          </cell>
          <cell r="O63">
            <v>10665.461399999998</v>
          </cell>
          <cell r="P63">
            <v>10101.929239999999</v>
          </cell>
          <cell r="Q63">
            <v>9969.5215399999997</v>
          </cell>
          <cell r="R63">
            <v>10494.054</v>
          </cell>
          <cell r="S63">
            <v>10377.128000000001</v>
          </cell>
          <cell r="T63">
            <v>11857.55618</v>
          </cell>
          <cell r="U63">
            <v>127338.83486</v>
          </cell>
          <cell r="X63">
            <v>11127.0579</v>
          </cell>
          <cell r="Y63">
            <v>21354.7611</v>
          </cell>
          <cell r="Z63">
            <v>32567.7081</v>
          </cell>
          <cell r="AA63">
            <v>43306.613799999999</v>
          </cell>
          <cell r="AB63">
            <v>53667.3321</v>
          </cell>
          <cell r="AC63">
            <v>63873.184500000003</v>
          </cell>
          <cell r="AD63">
            <v>74538.645900000003</v>
          </cell>
          <cell r="AE63">
            <v>84640.575140000001</v>
          </cell>
          <cell r="AF63">
            <v>94610.096680000002</v>
          </cell>
          <cell r="AG63">
            <v>105104.15068000001</v>
          </cell>
          <cell r="AH63">
            <v>115481.27868</v>
          </cell>
          <cell r="AI63">
            <v>127338.83486</v>
          </cell>
          <cell r="AJ63">
            <v>127338.83486</v>
          </cell>
          <cell r="AN63">
            <v>32567.7081</v>
          </cell>
          <cell r="AO63">
            <v>31305.476400000003</v>
          </cell>
          <cell r="AP63">
            <v>30736.912179999999</v>
          </cell>
          <cell r="AQ63">
            <v>32728.73818</v>
          </cell>
        </row>
        <row r="64">
          <cell r="I64">
            <v>0.59</v>
          </cell>
          <cell r="J64">
            <v>0.6</v>
          </cell>
          <cell r="K64">
            <v>0.64</v>
          </cell>
          <cell r="L64">
            <v>0.6</v>
          </cell>
          <cell r="M64">
            <v>0.55000000000000004</v>
          </cell>
          <cell r="N64">
            <v>0.56999999999999995</v>
          </cell>
          <cell r="O64">
            <v>0.57999999999999996</v>
          </cell>
          <cell r="P64">
            <v>0.59</v>
          </cell>
          <cell r="Q64">
            <v>0.59</v>
          </cell>
          <cell r="R64">
            <v>0.59</v>
          </cell>
          <cell r="S64">
            <v>0.59</v>
          </cell>
          <cell r="T64">
            <v>0.55000000000000004</v>
          </cell>
          <cell r="U64">
            <v>0.57999999999999996</v>
          </cell>
          <cell r="X64">
            <v>0.59</v>
          </cell>
          <cell r="Y64">
            <v>0.59</v>
          </cell>
          <cell r="Z64">
            <v>0.61</v>
          </cell>
          <cell r="AA64">
            <v>0.61</v>
          </cell>
          <cell r="AB64">
            <v>0.6</v>
          </cell>
          <cell r="AC64">
            <v>0.59</v>
          </cell>
          <cell r="AD64">
            <v>0.59</v>
          </cell>
          <cell r="AE64">
            <v>0.59</v>
          </cell>
          <cell r="AF64">
            <v>0.59</v>
          </cell>
          <cell r="AG64">
            <v>0.59</v>
          </cell>
          <cell r="AH64">
            <v>0.59</v>
          </cell>
          <cell r="AI64">
            <v>0.57999999999999996</v>
          </cell>
          <cell r="AJ64">
            <v>0.57999999999999996</v>
          </cell>
          <cell r="AN64">
            <v>0.61</v>
          </cell>
          <cell r="AO64">
            <v>0.56999999999999995</v>
          </cell>
          <cell r="AP64">
            <v>0.57999999999999996</v>
          </cell>
          <cell r="AQ64">
            <v>0.56999999999999995</v>
          </cell>
        </row>
        <row r="65">
          <cell r="I65">
            <v>0.19</v>
          </cell>
          <cell r="J65">
            <v>0.19</v>
          </cell>
          <cell r="K65">
            <v>0.23</v>
          </cell>
          <cell r="L65">
            <v>0.23</v>
          </cell>
          <cell r="M65">
            <v>0.26</v>
          </cell>
          <cell r="N65">
            <v>0.28000000000000003</v>
          </cell>
          <cell r="O65">
            <v>0.25</v>
          </cell>
          <cell r="P65">
            <v>0.25</v>
          </cell>
          <cell r="Q65">
            <v>0.28000000000000003</v>
          </cell>
          <cell r="R65">
            <v>0.26</v>
          </cell>
          <cell r="S65">
            <v>0.34</v>
          </cell>
          <cell r="T65">
            <v>0.56000000000000005</v>
          </cell>
          <cell r="U65">
            <v>0.28000000000000003</v>
          </cell>
          <cell r="X65">
            <v>0.19</v>
          </cell>
          <cell r="Y65">
            <v>0.19</v>
          </cell>
          <cell r="Z65">
            <v>0.2</v>
          </cell>
          <cell r="AA65">
            <v>0.21</v>
          </cell>
          <cell r="AB65">
            <v>0.22</v>
          </cell>
          <cell r="AC65">
            <v>0.23</v>
          </cell>
          <cell r="AD65">
            <v>0.23</v>
          </cell>
          <cell r="AE65">
            <v>0.23</v>
          </cell>
          <cell r="AF65">
            <v>0.24</v>
          </cell>
          <cell r="AG65">
            <v>0.24</v>
          </cell>
          <cell r="AH65">
            <v>0.25</v>
          </cell>
          <cell r="AI65">
            <v>0.28000000000000003</v>
          </cell>
          <cell r="AJ65">
            <v>0.28000000000000003</v>
          </cell>
          <cell r="AN65">
            <v>0.2</v>
          </cell>
          <cell r="AO65">
            <v>0.25</v>
          </cell>
          <cell r="AP65">
            <v>0.26</v>
          </cell>
          <cell r="AQ65">
            <v>0.39</v>
          </cell>
        </row>
        <row r="66">
          <cell r="I66">
            <v>0.1</v>
          </cell>
          <cell r="J66">
            <v>0.11</v>
          </cell>
          <cell r="K66">
            <v>0.1</v>
          </cell>
          <cell r="L66">
            <v>0.09</v>
          </cell>
          <cell r="M66">
            <v>0.11</v>
          </cell>
          <cell r="N66">
            <v>0.11</v>
          </cell>
          <cell r="O66">
            <v>0.11</v>
          </cell>
          <cell r="P66">
            <v>0.12</v>
          </cell>
          <cell r="Q66">
            <v>0.11</v>
          </cell>
          <cell r="R66">
            <v>0.11</v>
          </cell>
          <cell r="S66">
            <v>0.11</v>
          </cell>
          <cell r="T66">
            <v>0.09</v>
          </cell>
          <cell r="U66">
            <v>0.11</v>
          </cell>
          <cell r="X66">
            <v>0.1</v>
          </cell>
          <cell r="Y66">
            <v>0.1</v>
          </cell>
          <cell r="Z66">
            <v>0.1</v>
          </cell>
          <cell r="AA66">
            <v>0.1</v>
          </cell>
          <cell r="AB66">
            <v>0.1</v>
          </cell>
          <cell r="AC66">
            <v>0.1</v>
          </cell>
          <cell r="AD66">
            <v>0.1</v>
          </cell>
          <cell r="AE66">
            <v>0.11</v>
          </cell>
          <cell r="AF66">
            <v>0.11</v>
          </cell>
          <cell r="AG66">
            <v>0.11</v>
          </cell>
          <cell r="AH66">
            <v>0.11</v>
          </cell>
          <cell r="AI66">
            <v>0.11</v>
          </cell>
          <cell r="AJ66">
            <v>0.11</v>
          </cell>
          <cell r="AN66">
            <v>0.1</v>
          </cell>
          <cell r="AO66">
            <v>0.1</v>
          </cell>
          <cell r="AP66">
            <v>0.11</v>
          </cell>
          <cell r="AQ66">
            <v>0.1</v>
          </cell>
        </row>
        <row r="67">
          <cell r="Q67" t="str">
            <v xml:space="preserve"> </v>
          </cell>
          <cell r="AJ67">
            <v>0</v>
          </cell>
          <cell r="AN67" t="str">
            <v xml:space="preserve"> </v>
          </cell>
          <cell r="AO67" t="str">
            <v xml:space="preserve"> </v>
          </cell>
          <cell r="AP67" t="str">
            <v xml:space="preserve"> </v>
          </cell>
          <cell r="AQ67" t="str">
            <v xml:space="preserve"> </v>
          </cell>
        </row>
        <row r="68">
          <cell r="I68">
            <v>6513.1943200000005</v>
          </cell>
          <cell r="J68">
            <v>6127.0344999999998</v>
          </cell>
          <cell r="K68">
            <v>7174.08464</v>
          </cell>
          <cell r="L68">
            <v>6479.0008100000005</v>
          </cell>
          <cell r="M68">
            <v>5673.9742400000005</v>
          </cell>
          <cell r="N68">
            <v>5770.8043099999995</v>
          </cell>
          <cell r="O68">
            <v>6143.8705300000001</v>
          </cell>
          <cell r="P68">
            <v>5935.7487799999999</v>
          </cell>
          <cell r="Q68">
            <v>5864.3691200000003</v>
          </cell>
          <cell r="R68">
            <v>6185.0268399999995</v>
          </cell>
          <cell r="S68">
            <v>6086.9734600000002</v>
          </cell>
          <cell r="T68">
            <v>6488.2790800000002</v>
          </cell>
          <cell r="U68">
            <v>74442.36063000001</v>
          </cell>
          <cell r="X68">
            <v>6513.1943200000005</v>
          </cell>
          <cell r="Y68">
            <v>12640.22882</v>
          </cell>
          <cell r="Z68">
            <v>19814.313460000001</v>
          </cell>
          <cell r="AA68">
            <v>26293.314270000003</v>
          </cell>
          <cell r="AB68">
            <v>31967.288510000002</v>
          </cell>
          <cell r="AC68">
            <v>37738.092820000005</v>
          </cell>
          <cell r="AD68">
            <v>43881.963350000005</v>
          </cell>
          <cell r="AE68">
            <v>49817.712130000007</v>
          </cell>
          <cell r="AF68">
            <v>55682.08125000001</v>
          </cell>
          <cell r="AG68">
            <v>61867.108090000009</v>
          </cell>
          <cell r="AH68">
            <v>67954.081550000003</v>
          </cell>
          <cell r="AI68">
            <v>74442.36063000001</v>
          </cell>
          <cell r="AJ68">
            <v>74442.36063000001</v>
          </cell>
          <cell r="AN68">
            <v>19814.313460000001</v>
          </cell>
          <cell r="AO68">
            <v>17923.77936</v>
          </cell>
          <cell r="AP68">
            <v>17943.988430000001</v>
          </cell>
          <cell r="AQ68">
            <v>18760.27938</v>
          </cell>
        </row>
        <row r="69">
          <cell r="I69">
            <v>0</v>
          </cell>
          <cell r="J69">
            <v>0</v>
          </cell>
          <cell r="K69">
            <v>0</v>
          </cell>
          <cell r="L69">
            <v>0</v>
          </cell>
          <cell r="M69">
            <v>0</v>
          </cell>
          <cell r="N69">
            <v>0</v>
          </cell>
          <cell r="O69">
            <v>0</v>
          </cell>
          <cell r="P69">
            <v>0</v>
          </cell>
          <cell r="Q69">
            <v>0</v>
          </cell>
          <cell r="R69">
            <v>0</v>
          </cell>
          <cell r="S69">
            <v>0</v>
          </cell>
          <cell r="T69">
            <v>0</v>
          </cell>
          <cell r="U69">
            <v>0</v>
          </cell>
          <cell r="X69">
            <v>0</v>
          </cell>
          <cell r="Y69">
            <v>0</v>
          </cell>
          <cell r="Z69">
            <v>0</v>
          </cell>
          <cell r="AA69">
            <v>0</v>
          </cell>
          <cell r="AB69">
            <v>0</v>
          </cell>
          <cell r="AC69">
            <v>0</v>
          </cell>
          <cell r="AD69">
            <v>0</v>
          </cell>
          <cell r="AE69">
            <v>0</v>
          </cell>
          <cell r="AF69">
            <v>0</v>
          </cell>
          <cell r="AG69">
            <v>0</v>
          </cell>
          <cell r="AH69">
            <v>0</v>
          </cell>
          <cell r="AI69">
            <v>0</v>
          </cell>
          <cell r="AJ69">
            <v>0</v>
          </cell>
          <cell r="AN69">
            <v>0</v>
          </cell>
          <cell r="AO69">
            <v>0</v>
          </cell>
          <cell r="AP69">
            <v>0</v>
          </cell>
          <cell r="AQ69">
            <v>0</v>
          </cell>
        </row>
        <row r="70">
          <cell r="I70">
            <v>6513.1943200000005</v>
          </cell>
          <cell r="J70">
            <v>6127.0344999999998</v>
          </cell>
          <cell r="K70">
            <v>7174.08464</v>
          </cell>
          <cell r="L70">
            <v>6479.0008100000005</v>
          </cell>
          <cell r="M70">
            <v>5673.9742400000005</v>
          </cell>
          <cell r="N70">
            <v>5770.8043099999995</v>
          </cell>
          <cell r="O70">
            <v>6143.8705300000001</v>
          </cell>
          <cell r="P70">
            <v>5935.7487799999999</v>
          </cell>
          <cell r="Q70">
            <v>5864.3691200000003</v>
          </cell>
          <cell r="R70">
            <v>6185.0268399999995</v>
          </cell>
          <cell r="S70">
            <v>6086.9734600000002</v>
          </cell>
          <cell r="T70">
            <v>6488.2790800000002</v>
          </cell>
          <cell r="U70">
            <v>74442.36063000001</v>
          </cell>
          <cell r="X70">
            <v>6513.1943200000005</v>
          </cell>
          <cell r="Y70">
            <v>12640.22882</v>
          </cell>
          <cell r="Z70">
            <v>19814.313460000001</v>
          </cell>
          <cell r="AA70">
            <v>26293.314270000003</v>
          </cell>
          <cell r="AB70">
            <v>31967.288510000002</v>
          </cell>
          <cell r="AC70">
            <v>37738.092820000005</v>
          </cell>
          <cell r="AD70">
            <v>43881.963350000005</v>
          </cell>
          <cell r="AE70">
            <v>49817.712130000007</v>
          </cell>
          <cell r="AF70">
            <v>55682.08125000001</v>
          </cell>
          <cell r="AG70">
            <v>61867.108090000009</v>
          </cell>
          <cell r="AH70">
            <v>67954.081550000003</v>
          </cell>
          <cell r="AI70">
            <v>74442.36063000001</v>
          </cell>
          <cell r="AJ70">
            <v>74442.36063000001</v>
          </cell>
          <cell r="AN70">
            <v>19814.313460000001</v>
          </cell>
          <cell r="AO70">
            <v>17923.77936</v>
          </cell>
          <cell r="AP70">
            <v>17943.988430000001</v>
          </cell>
          <cell r="AQ70">
            <v>18760.27938</v>
          </cell>
        </row>
        <row r="71">
          <cell r="Q71" t="str">
            <v xml:space="preserve"> </v>
          </cell>
          <cell r="AJ71">
            <v>0</v>
          </cell>
          <cell r="AN71" t="str">
            <v xml:space="preserve"> </v>
          </cell>
        </row>
        <row r="72">
          <cell r="I72">
            <v>2066.4171799999999</v>
          </cell>
          <cell r="J72">
            <v>1988.7868999999998</v>
          </cell>
          <cell r="K72">
            <v>2531.8840099999998</v>
          </cell>
          <cell r="L72">
            <v>2518.1600199999998</v>
          </cell>
          <cell r="M72">
            <v>2654.5942200000004</v>
          </cell>
          <cell r="N72">
            <v>2809.5436400000003</v>
          </cell>
          <cell r="O72">
            <v>2638.0336400000001</v>
          </cell>
          <cell r="P72">
            <v>2568.3362299999999</v>
          </cell>
          <cell r="Q72">
            <v>2819.79441</v>
          </cell>
          <cell r="R72">
            <v>2761.0902500000002</v>
          </cell>
          <cell r="S72">
            <v>3481.0054</v>
          </cell>
          <cell r="T72">
            <v>6656.7448700000014</v>
          </cell>
          <cell r="U72">
            <v>35494.390770000005</v>
          </cell>
          <cell r="X72">
            <v>2066.4171799999999</v>
          </cell>
          <cell r="Y72">
            <v>4055.2040799999995</v>
          </cell>
          <cell r="Z72">
            <v>6587.0880899999993</v>
          </cell>
          <cell r="AA72">
            <v>9105.2481099999986</v>
          </cell>
          <cell r="AB72">
            <v>11759.842329999999</v>
          </cell>
          <cell r="AC72">
            <v>14569.385969999999</v>
          </cell>
          <cell r="AD72">
            <v>17207.419610000001</v>
          </cell>
          <cell r="AE72">
            <v>19775.755840000002</v>
          </cell>
          <cell r="AF72">
            <v>22595.55025</v>
          </cell>
          <cell r="AG72">
            <v>25356.640500000001</v>
          </cell>
          <cell r="AH72">
            <v>28837.645900000003</v>
          </cell>
          <cell r="AI72">
            <v>35494.390770000005</v>
          </cell>
          <cell r="AJ72">
            <v>35494.390770000005</v>
          </cell>
          <cell r="AN72">
            <v>6587.0880899999993</v>
          </cell>
          <cell r="AO72">
            <v>7982.2978800000001</v>
          </cell>
          <cell r="AP72">
            <v>8026.1642800000009</v>
          </cell>
          <cell r="AQ72">
            <v>12898.840520000002</v>
          </cell>
        </row>
        <row r="73">
          <cell r="I73">
            <v>682.48645060000013</v>
          </cell>
          <cell r="J73">
            <v>877.19030320000013</v>
          </cell>
          <cell r="K73">
            <v>819.33782080000015</v>
          </cell>
          <cell r="L73">
            <v>739.55546080000011</v>
          </cell>
          <cell r="M73">
            <v>733.76357780000001</v>
          </cell>
          <cell r="N73">
            <v>778.3394886000001</v>
          </cell>
          <cell r="O73">
            <v>810.19792719999998</v>
          </cell>
          <cell r="P73">
            <v>722.93251400000008</v>
          </cell>
          <cell r="Q73">
            <v>750.89125120000006</v>
          </cell>
          <cell r="R73">
            <v>746.75293440000019</v>
          </cell>
          <cell r="S73">
            <v>788.57914620000008</v>
          </cell>
          <cell r="T73">
            <v>1224.2785008000001</v>
          </cell>
          <cell r="U73">
            <v>9674.3053756000008</v>
          </cell>
          <cell r="X73">
            <v>682.48645060000013</v>
          </cell>
          <cell r="Y73">
            <v>1559.6767538000004</v>
          </cell>
          <cell r="Z73">
            <v>2379.0145746000007</v>
          </cell>
          <cell r="AA73">
            <v>3118.570035400001</v>
          </cell>
          <cell r="AB73">
            <v>3852.3336132000009</v>
          </cell>
          <cell r="AC73">
            <v>4630.6731018000009</v>
          </cell>
          <cell r="AD73">
            <v>5440.8710290000008</v>
          </cell>
          <cell r="AE73">
            <v>6163.8035430000009</v>
          </cell>
          <cell r="AF73">
            <v>6914.6947942000006</v>
          </cell>
          <cell r="AG73">
            <v>7661.447728600001</v>
          </cell>
          <cell r="AH73">
            <v>8450.0268748000017</v>
          </cell>
          <cell r="AI73">
            <v>9674.3053756000008</v>
          </cell>
          <cell r="AJ73">
            <v>9674.3053756000008</v>
          </cell>
          <cell r="AN73">
            <v>2379.0145746000007</v>
          </cell>
          <cell r="AO73">
            <v>2251.6585272000002</v>
          </cell>
          <cell r="AP73">
            <v>2284.0216924000001</v>
          </cell>
          <cell r="AQ73">
            <v>2759.6105814000002</v>
          </cell>
        </row>
        <row r="74">
          <cell r="I74">
            <v>1211.3426525999998</v>
          </cell>
          <cell r="J74">
            <v>1197.4481435999999</v>
          </cell>
          <cell r="K74">
            <v>1238.5870648000002</v>
          </cell>
          <cell r="L74">
            <v>1118.5610609999999</v>
          </cell>
          <cell r="M74">
            <v>1235.3640508000001</v>
          </cell>
          <cell r="N74">
            <v>1212.0691572000001</v>
          </cell>
          <cell r="O74">
            <v>1152.9683253999997</v>
          </cell>
          <cell r="P74">
            <v>1274.0208818000001</v>
          </cell>
          <cell r="Q74">
            <v>1241.9480239999998</v>
          </cell>
          <cell r="R74">
            <v>1219.1724380000003</v>
          </cell>
          <cell r="S74">
            <v>1290.1781770000002</v>
          </cell>
          <cell r="T74">
            <v>1169.6442909999998</v>
          </cell>
          <cell r="U74">
            <v>14561.304267199999</v>
          </cell>
          <cell r="X74">
            <v>1211.3426525999998</v>
          </cell>
          <cell r="Y74">
            <v>2408.7907961999999</v>
          </cell>
          <cell r="Z74">
            <v>3647.3778609999999</v>
          </cell>
          <cell r="AA74">
            <v>4765.9389219999994</v>
          </cell>
          <cell r="AB74">
            <v>6001.3029727999992</v>
          </cell>
          <cell r="AC74">
            <v>7213.3721299999997</v>
          </cell>
          <cell r="AD74">
            <v>8366.340455399999</v>
          </cell>
          <cell r="AE74">
            <v>9640.3613372</v>
          </cell>
          <cell r="AF74">
            <v>10882.309361199999</v>
          </cell>
          <cell r="AG74">
            <v>12101.481799199999</v>
          </cell>
          <cell r="AH74">
            <v>13391.659976199999</v>
          </cell>
          <cell r="AI74">
            <v>14561.304267199999</v>
          </cell>
          <cell r="AJ74">
            <v>14561.304267199999</v>
          </cell>
          <cell r="AN74">
            <v>3647.3778609999999</v>
          </cell>
          <cell r="AO74">
            <v>3565.9942690000003</v>
          </cell>
          <cell r="AP74">
            <v>3668.9372311999996</v>
          </cell>
          <cell r="AQ74">
            <v>3678.9949059999999</v>
          </cell>
        </row>
        <row r="75">
          <cell r="I75">
            <v>3960.2462831999997</v>
          </cell>
          <cell r="J75">
            <v>4063.4253467999997</v>
          </cell>
          <cell r="K75">
            <v>4589.8088956000001</v>
          </cell>
          <cell r="L75">
            <v>4376.2765417999999</v>
          </cell>
          <cell r="M75">
            <v>4623.7218486000002</v>
          </cell>
          <cell r="N75">
            <v>4799.9522858</v>
          </cell>
          <cell r="O75">
            <v>4601.1998925999997</v>
          </cell>
          <cell r="P75">
            <v>4565.2896258000001</v>
          </cell>
          <cell r="Q75">
            <v>4812.6336852000004</v>
          </cell>
          <cell r="R75">
            <v>4727.0156224000011</v>
          </cell>
          <cell r="S75">
            <v>5559.7627231999995</v>
          </cell>
          <cell r="T75">
            <v>9050.667661800002</v>
          </cell>
          <cell r="U75">
            <v>59730.0004128</v>
          </cell>
          <cell r="X75">
            <v>3960.2462831999997</v>
          </cell>
          <cell r="Y75">
            <v>8023.6716299999989</v>
          </cell>
          <cell r="Z75">
            <v>12613.4805256</v>
          </cell>
          <cell r="AA75">
            <v>16989.757067400002</v>
          </cell>
          <cell r="AB75">
            <v>21613.478916</v>
          </cell>
          <cell r="AC75">
            <v>26413.431201799998</v>
          </cell>
          <cell r="AD75">
            <v>31014.6310944</v>
          </cell>
          <cell r="AE75">
            <v>35579.920720199996</v>
          </cell>
          <cell r="AF75">
            <v>40392.554405399998</v>
          </cell>
          <cell r="AG75">
            <v>45119.5700278</v>
          </cell>
          <cell r="AH75">
            <v>50679.332751000002</v>
          </cell>
          <cell r="AI75">
            <v>59730.0004128</v>
          </cell>
          <cell r="AJ75">
            <v>59730.0004128</v>
          </cell>
          <cell r="AN75">
            <v>12613.4805256</v>
          </cell>
          <cell r="AO75">
            <v>13799.9506762</v>
          </cell>
          <cell r="AP75">
            <v>13979.1232036</v>
          </cell>
          <cell r="AQ75">
            <v>19337.446007400002</v>
          </cell>
        </row>
        <row r="77">
          <cell r="I77">
            <v>2552.9480368000009</v>
          </cell>
          <cell r="J77">
            <v>2063.6091532</v>
          </cell>
          <cell r="K77">
            <v>2584.2757443999999</v>
          </cell>
          <cell r="L77">
            <v>2102.7242682000006</v>
          </cell>
          <cell r="M77">
            <v>1050.2523914000003</v>
          </cell>
          <cell r="N77">
            <v>970.85202419999951</v>
          </cell>
          <cell r="O77">
            <v>1542.6706374000005</v>
          </cell>
          <cell r="P77">
            <v>1370.4591541999998</v>
          </cell>
          <cell r="Q77">
            <v>1051.7354347999999</v>
          </cell>
          <cell r="R77">
            <v>1458.0112175999984</v>
          </cell>
          <cell r="S77">
            <v>527.21073680000063</v>
          </cell>
          <cell r="T77">
            <v>-2562.3885818000017</v>
          </cell>
          <cell r="U77">
            <v>14712.360217199999</v>
          </cell>
          <cell r="AJ77">
            <v>14712.360217199999</v>
          </cell>
          <cell r="AN77">
            <v>7200.8329344000012</v>
          </cell>
          <cell r="AO77">
            <v>4123.8286838000004</v>
          </cell>
          <cell r="AP77">
            <v>3964.8652264000002</v>
          </cell>
          <cell r="AQ77">
            <v>-577.16662740000265</v>
          </cell>
        </row>
        <row r="78">
          <cell r="Q78" t="str">
            <v xml:space="preserve"> </v>
          </cell>
          <cell r="AJ78">
            <v>0</v>
          </cell>
          <cell r="AN78" t="str">
            <v xml:space="preserve"> </v>
          </cell>
          <cell r="AO78" t="str">
            <v xml:space="preserve"> </v>
          </cell>
          <cell r="AP78" t="str">
            <v xml:space="preserve"> </v>
          </cell>
          <cell r="AQ78" t="str">
            <v xml:space="preserve"> </v>
          </cell>
        </row>
        <row r="79">
          <cell r="Q79" t="str">
            <v xml:space="preserve"> </v>
          </cell>
          <cell r="AJ79">
            <v>0</v>
          </cell>
          <cell r="AN79" t="str">
            <v xml:space="preserve"> </v>
          </cell>
        </row>
        <row r="80">
          <cell r="I80">
            <v>27429.241829999999</v>
          </cell>
          <cell r="J80">
            <v>25215.18809</v>
          </cell>
          <cell r="K80">
            <v>26785.475079999993</v>
          </cell>
          <cell r="L80">
            <v>26164.464430000007</v>
          </cell>
          <cell r="M80">
            <v>24511.758599999994</v>
          </cell>
          <cell r="N80">
            <v>23908.780930000015</v>
          </cell>
          <cell r="O80">
            <v>25966.288989999975</v>
          </cell>
          <cell r="P80">
            <v>25625.166930000007</v>
          </cell>
          <cell r="Q80">
            <v>29114.601440000017</v>
          </cell>
          <cell r="R80">
            <v>26829.409609999988</v>
          </cell>
          <cell r="S80">
            <v>27575.259020000012</v>
          </cell>
          <cell r="T80">
            <v>26859.97054999998</v>
          </cell>
          <cell r="U80">
            <v>315985.60549999995</v>
          </cell>
          <cell r="X80">
            <v>27429.241829999999</v>
          </cell>
          <cell r="Y80">
            <v>52644.429919999995</v>
          </cell>
          <cell r="Z80">
            <v>79429.904999999984</v>
          </cell>
          <cell r="AA80">
            <v>105594.36942999999</v>
          </cell>
          <cell r="AB80">
            <v>130106.12802999999</v>
          </cell>
          <cell r="AC80">
            <v>154014.90896</v>
          </cell>
          <cell r="AD80">
            <v>179981.19794999997</v>
          </cell>
          <cell r="AE80">
            <v>205606.36487999998</v>
          </cell>
          <cell r="AF80">
            <v>234720.96632000001</v>
          </cell>
          <cell r="AG80">
            <v>261550.37592999998</v>
          </cell>
          <cell r="AH80">
            <v>289125.63494999998</v>
          </cell>
          <cell r="AI80">
            <v>315985.60549999995</v>
          </cell>
          <cell r="AJ80">
            <v>315985.60549999995</v>
          </cell>
          <cell r="AN80">
            <v>79429.904999999984</v>
          </cell>
          <cell r="AO80">
            <v>74585.003960000016</v>
          </cell>
          <cell r="AP80">
            <v>80706.057359999992</v>
          </cell>
          <cell r="AQ80">
            <v>81264.639179999984</v>
          </cell>
        </row>
        <row r="81">
          <cell r="I81">
            <v>6513.1943200000005</v>
          </cell>
          <cell r="J81">
            <v>6127.0344999999998</v>
          </cell>
          <cell r="K81">
            <v>7174.08464</v>
          </cell>
          <cell r="L81">
            <v>6479.0008100000005</v>
          </cell>
          <cell r="M81">
            <v>5673.9742400000005</v>
          </cell>
          <cell r="N81">
            <v>5770.8043099999995</v>
          </cell>
          <cell r="O81">
            <v>6143.8705300000001</v>
          </cell>
          <cell r="P81">
            <v>5935.7487799999999</v>
          </cell>
          <cell r="Q81">
            <v>5864.3691200000003</v>
          </cell>
          <cell r="R81">
            <v>6185.0268399999995</v>
          </cell>
          <cell r="S81">
            <v>6086.9734600000002</v>
          </cell>
          <cell r="T81">
            <v>6488.2790800000002</v>
          </cell>
          <cell r="U81">
            <v>74442.36063000001</v>
          </cell>
          <cell r="X81">
            <v>6513.1943200000005</v>
          </cell>
          <cell r="Y81">
            <v>12640.22882</v>
          </cell>
          <cell r="Z81">
            <v>19814.313460000001</v>
          </cell>
          <cell r="AA81">
            <v>26293.314270000003</v>
          </cell>
          <cell r="AB81">
            <v>31967.288510000002</v>
          </cell>
          <cell r="AC81">
            <v>37738.092820000005</v>
          </cell>
          <cell r="AD81">
            <v>43881.963350000005</v>
          </cell>
          <cell r="AE81">
            <v>49817.712130000007</v>
          </cell>
          <cell r="AF81">
            <v>55682.08125000001</v>
          </cell>
          <cell r="AG81">
            <v>61867.108090000009</v>
          </cell>
          <cell r="AH81">
            <v>67954.081550000003</v>
          </cell>
          <cell r="AI81">
            <v>74442.36063000001</v>
          </cell>
          <cell r="AJ81">
            <v>74442.36063000001</v>
          </cell>
          <cell r="AN81">
            <v>19814.313460000001</v>
          </cell>
          <cell r="AO81">
            <v>17923.77936</v>
          </cell>
          <cell r="AP81">
            <v>17943.988430000001</v>
          </cell>
          <cell r="AQ81">
            <v>18760.27938</v>
          </cell>
        </row>
        <row r="82">
          <cell r="I82">
            <v>33942.436150000001</v>
          </cell>
          <cell r="J82">
            <v>31342.222589999998</v>
          </cell>
          <cell r="K82">
            <v>33959.55971999999</v>
          </cell>
          <cell r="L82">
            <v>32643.465240000009</v>
          </cell>
          <cell r="M82">
            <v>30185.732839999993</v>
          </cell>
          <cell r="N82">
            <v>29679.585240000015</v>
          </cell>
          <cell r="O82">
            <v>32110.159519999976</v>
          </cell>
          <cell r="P82">
            <v>31560.915710000008</v>
          </cell>
          <cell r="Q82">
            <v>34978.970560000016</v>
          </cell>
          <cell r="R82">
            <v>33014.436449999987</v>
          </cell>
          <cell r="S82">
            <v>33662.232480000013</v>
          </cell>
          <cell r="T82">
            <v>33348.249629999977</v>
          </cell>
          <cell r="U82">
            <v>390427.96612999996</v>
          </cell>
          <cell r="X82">
            <v>33942.436150000001</v>
          </cell>
          <cell r="Y82">
            <v>65284.658739999999</v>
          </cell>
          <cell r="Z82">
            <v>99244.218459999989</v>
          </cell>
          <cell r="AA82">
            <v>131887.68369999999</v>
          </cell>
          <cell r="AB82">
            <v>162073.41653999998</v>
          </cell>
          <cell r="AC82">
            <v>191753.00177999999</v>
          </cell>
          <cell r="AD82">
            <v>223863.16129999998</v>
          </cell>
          <cell r="AE82">
            <v>255424.07700999998</v>
          </cell>
          <cell r="AF82">
            <v>290403.04757</v>
          </cell>
          <cell r="AG82">
            <v>323417.48401999997</v>
          </cell>
          <cell r="AH82">
            <v>357079.71649999998</v>
          </cell>
          <cell r="AI82">
            <v>390427.96612999996</v>
          </cell>
          <cell r="AN82">
            <v>99244.218459999989</v>
          </cell>
          <cell r="AO82">
            <v>92508.783320000017</v>
          </cell>
          <cell r="AP82">
            <v>98650.045790000004</v>
          </cell>
          <cell r="AQ82">
            <v>100024.91855999998</v>
          </cell>
        </row>
        <row r="83">
          <cell r="Q83" t="str">
            <v xml:space="preserve"> </v>
          </cell>
          <cell r="AN83" t="str">
            <v xml:space="preserve"> </v>
          </cell>
        </row>
        <row r="85">
          <cell r="Q85" t="str">
            <v xml:space="preserve"> </v>
          </cell>
          <cell r="AN85" t="str">
            <v xml:space="preserve"> </v>
          </cell>
          <cell r="AO85" t="str">
            <v xml:space="preserve"> </v>
          </cell>
          <cell r="AP85" t="str">
            <v xml:space="preserve"> </v>
          </cell>
          <cell r="AQ85" t="str">
            <v xml:space="preserve"> </v>
          </cell>
        </row>
        <row r="86">
          <cell r="I86">
            <v>1759.6497099999997</v>
          </cell>
          <cell r="J86">
            <v>1774.70189</v>
          </cell>
          <cell r="K86">
            <v>2206.1918899999996</v>
          </cell>
          <cell r="L86">
            <v>1839.5680199999997</v>
          </cell>
          <cell r="M86">
            <v>2276.6800400000002</v>
          </cell>
          <cell r="N86">
            <v>3109.8998500000007</v>
          </cell>
          <cell r="O86">
            <v>2053.7949699999999</v>
          </cell>
          <cell r="P86">
            <v>2530.6942800000002</v>
          </cell>
          <cell r="Q86">
            <v>2229.7134299999998</v>
          </cell>
          <cell r="R86">
            <v>2190.3475400000002</v>
          </cell>
          <cell r="S86">
            <v>2322.9689299999995</v>
          </cell>
          <cell r="T86">
            <v>940.03359000000012</v>
          </cell>
          <cell r="U86">
            <v>25234.244139999995</v>
          </cell>
          <cell r="X86">
            <v>1759.6497099999997</v>
          </cell>
          <cell r="Y86">
            <v>3534.3516</v>
          </cell>
          <cell r="Z86">
            <v>5740.54349</v>
          </cell>
          <cell r="AA86">
            <v>7580.1115099999997</v>
          </cell>
          <cell r="AB86">
            <v>9856.7915499999999</v>
          </cell>
          <cell r="AC86">
            <v>12966.6914</v>
          </cell>
          <cell r="AD86">
            <v>15020.486369999999</v>
          </cell>
          <cell r="AE86">
            <v>17551.180649999998</v>
          </cell>
          <cell r="AF86">
            <v>19780.894079999998</v>
          </cell>
          <cell r="AG86">
            <v>21971.241619999997</v>
          </cell>
          <cell r="AH86">
            <v>24294.210549999996</v>
          </cell>
          <cell r="AI86">
            <v>25234.244139999995</v>
          </cell>
          <cell r="AJ86">
            <v>25234.244139999995</v>
          </cell>
          <cell r="AN86">
            <v>5740.54349</v>
          </cell>
          <cell r="AO86">
            <v>7226.1479100000006</v>
          </cell>
          <cell r="AP86">
            <v>6814.2026800000003</v>
          </cell>
          <cell r="AQ86">
            <v>5453.3500599999998</v>
          </cell>
        </row>
        <row r="87">
          <cell r="I87">
            <v>1498.4126100000001</v>
          </cell>
          <cell r="J87">
            <v>1446.8405600000001</v>
          </cell>
          <cell r="K87">
            <v>1056.3465700000002</v>
          </cell>
          <cell r="L87">
            <v>1291.2010299999999</v>
          </cell>
          <cell r="M87">
            <v>1238.5236</v>
          </cell>
          <cell r="N87">
            <v>1503.5735500000001</v>
          </cell>
          <cell r="O87">
            <v>1470.8254899999999</v>
          </cell>
          <cell r="P87">
            <v>1432.4135700000002</v>
          </cell>
          <cell r="Q87">
            <v>1246.1636000000001</v>
          </cell>
          <cell r="R87">
            <v>1387.4949999999999</v>
          </cell>
          <cell r="S87">
            <v>1803.2748200000001</v>
          </cell>
          <cell r="T87">
            <v>1818.4689099999998</v>
          </cell>
          <cell r="U87">
            <v>17193.539310000004</v>
          </cell>
          <cell r="X87">
            <v>1498.4126100000001</v>
          </cell>
          <cell r="Y87">
            <v>2945.25317</v>
          </cell>
          <cell r="Z87">
            <v>4001.5997400000001</v>
          </cell>
          <cell r="AA87">
            <v>5292.8007699999998</v>
          </cell>
          <cell r="AB87">
            <v>6531.3243700000003</v>
          </cell>
          <cell r="AC87">
            <v>8034.8979200000003</v>
          </cell>
          <cell r="AD87">
            <v>9505.7234100000005</v>
          </cell>
          <cell r="AE87">
            <v>10938.136980000001</v>
          </cell>
          <cell r="AF87">
            <v>12184.300580000001</v>
          </cell>
          <cell r="AG87">
            <v>13571.795580000002</v>
          </cell>
          <cell r="AH87">
            <v>15375.070400000002</v>
          </cell>
          <cell r="AI87">
            <v>17193.539310000004</v>
          </cell>
          <cell r="AJ87">
            <v>17193.539310000004</v>
          </cell>
          <cell r="AN87">
            <v>4001.5997400000001</v>
          </cell>
          <cell r="AO87">
            <v>4033.2981799999998</v>
          </cell>
          <cell r="AP87">
            <v>4149.4026599999997</v>
          </cell>
          <cell r="AQ87">
            <v>5009.23873</v>
          </cell>
        </row>
        <row r="88">
          <cell r="I88">
            <v>183.22009</v>
          </cell>
          <cell r="J88">
            <v>62.496130000000001</v>
          </cell>
          <cell r="K88">
            <v>98.795490000000001</v>
          </cell>
          <cell r="L88">
            <v>36.910499999999999</v>
          </cell>
          <cell r="M88">
            <v>58.917139999999996</v>
          </cell>
          <cell r="N88">
            <v>34.366109999999999</v>
          </cell>
          <cell r="O88">
            <v>74.782539999999997</v>
          </cell>
          <cell r="P88">
            <v>102.82353000000001</v>
          </cell>
          <cell r="Q88">
            <v>22.36636</v>
          </cell>
          <cell r="R88">
            <v>40.941680000000048</v>
          </cell>
          <cell r="S88">
            <v>23.031189999999945</v>
          </cell>
          <cell r="T88">
            <v>107.74988</v>
          </cell>
          <cell r="U88">
            <v>846.40063999999995</v>
          </cell>
          <cell r="X88">
            <v>183.22009</v>
          </cell>
          <cell r="Y88">
            <v>245.71621999999999</v>
          </cell>
          <cell r="Z88">
            <v>344.51170999999999</v>
          </cell>
          <cell r="AA88">
            <v>381.42221000000001</v>
          </cell>
          <cell r="AB88">
            <v>440.33935000000002</v>
          </cell>
          <cell r="AC88">
            <v>474.70546000000002</v>
          </cell>
          <cell r="AD88">
            <v>549.48800000000006</v>
          </cell>
          <cell r="AE88">
            <v>652.31153000000006</v>
          </cell>
          <cell r="AF88">
            <v>674.67789000000005</v>
          </cell>
          <cell r="AG88">
            <v>715.61957000000007</v>
          </cell>
          <cell r="AH88">
            <v>738.65075999999999</v>
          </cell>
          <cell r="AI88">
            <v>846.40063999999995</v>
          </cell>
          <cell r="AJ88">
            <v>846.40063999999995</v>
          </cell>
          <cell r="AN88">
            <v>344.51170999999999</v>
          </cell>
          <cell r="AO88">
            <v>130.19374999999999</v>
          </cell>
          <cell r="AP88">
            <v>199.97242999999997</v>
          </cell>
          <cell r="AQ88">
            <v>171.72274999999999</v>
          </cell>
        </row>
        <row r="89">
          <cell r="I89">
            <v>2066.4171799999999</v>
          </cell>
          <cell r="J89">
            <v>1988.7868999999998</v>
          </cell>
          <cell r="K89">
            <v>2531.8840099999998</v>
          </cell>
          <cell r="L89">
            <v>2518.1600199999998</v>
          </cell>
          <cell r="M89">
            <v>2654.5942200000004</v>
          </cell>
          <cell r="N89">
            <v>2809.5436400000003</v>
          </cell>
          <cell r="O89">
            <v>2638.0336400000001</v>
          </cell>
          <cell r="P89">
            <v>2568.3362299999999</v>
          </cell>
          <cell r="Q89">
            <v>2819.79441</v>
          </cell>
          <cell r="R89">
            <v>2761.0902500000002</v>
          </cell>
          <cell r="S89">
            <v>3481.0054</v>
          </cell>
          <cell r="T89">
            <v>6656.7448700000014</v>
          </cell>
          <cell r="U89">
            <v>35494.390770000005</v>
          </cell>
          <cell r="X89">
            <v>2066.4171799999999</v>
          </cell>
          <cell r="Y89">
            <v>4055.2040799999995</v>
          </cell>
          <cell r="Z89">
            <v>6587.0880899999993</v>
          </cell>
          <cell r="AA89">
            <v>9105.2481099999986</v>
          </cell>
          <cell r="AB89">
            <v>11759.842329999999</v>
          </cell>
          <cell r="AC89">
            <v>14569.385969999999</v>
          </cell>
          <cell r="AD89">
            <v>17207.419610000001</v>
          </cell>
          <cell r="AE89">
            <v>19775.755840000002</v>
          </cell>
          <cell r="AF89">
            <v>22595.55025</v>
          </cell>
          <cell r="AG89">
            <v>25356.640500000001</v>
          </cell>
          <cell r="AH89">
            <v>28837.645900000003</v>
          </cell>
          <cell r="AI89">
            <v>35494.390770000005</v>
          </cell>
          <cell r="AJ89">
            <v>35494.390770000005</v>
          </cell>
          <cell r="AN89">
            <v>6587.0880899999993</v>
          </cell>
          <cell r="AO89">
            <v>7982.2978800000001</v>
          </cell>
          <cell r="AP89">
            <v>8026.1642800000009</v>
          </cell>
          <cell r="AQ89">
            <v>12898.840520000002</v>
          </cell>
        </row>
        <row r="90">
          <cell r="I90">
            <v>2007.3130900000003</v>
          </cell>
          <cell r="J90">
            <v>2579.9714800000002</v>
          </cell>
          <cell r="K90">
            <v>2409.8171200000006</v>
          </cell>
          <cell r="L90">
            <v>2175.1631200000002</v>
          </cell>
          <cell r="M90">
            <v>2158.12817</v>
          </cell>
          <cell r="N90">
            <v>2289.2337900000002</v>
          </cell>
          <cell r="O90">
            <v>2382.9350800000002</v>
          </cell>
          <cell r="P90">
            <v>2126.2721000000001</v>
          </cell>
          <cell r="Q90">
            <v>2208.5036800000003</v>
          </cell>
          <cell r="R90">
            <v>2196.3321600000004</v>
          </cell>
          <cell r="S90">
            <v>2319.35043</v>
          </cell>
          <cell r="T90">
            <v>3600.8191200000001</v>
          </cell>
          <cell r="U90">
            <v>28453.839340000002</v>
          </cell>
          <cell r="X90">
            <v>2007.3130900000003</v>
          </cell>
          <cell r="Y90">
            <v>4587.2845700000007</v>
          </cell>
          <cell r="Z90">
            <v>6997.1016900000013</v>
          </cell>
          <cell r="AA90">
            <v>9172.2648100000006</v>
          </cell>
          <cell r="AB90">
            <v>11330.392980000001</v>
          </cell>
          <cell r="AC90">
            <v>13619.626770000001</v>
          </cell>
          <cell r="AD90">
            <v>16002.561850000002</v>
          </cell>
          <cell r="AE90">
            <v>18128.83395</v>
          </cell>
          <cell r="AF90">
            <v>20337.337630000002</v>
          </cell>
          <cell r="AG90">
            <v>22533.669790000004</v>
          </cell>
          <cell r="AH90">
            <v>24853.020220000002</v>
          </cell>
          <cell r="AI90">
            <v>28453.839340000002</v>
          </cell>
          <cell r="AJ90">
            <v>28453.839340000002</v>
          </cell>
          <cell r="AN90">
            <v>6997.1016900000013</v>
          </cell>
          <cell r="AO90">
            <v>6622.5250800000003</v>
          </cell>
          <cell r="AP90">
            <v>6717.710860000001</v>
          </cell>
          <cell r="AQ90">
            <v>8116.5017100000005</v>
          </cell>
        </row>
        <row r="91">
          <cell r="I91">
            <v>4678.53143</v>
          </cell>
          <cell r="J91">
            <v>4539.59944</v>
          </cell>
          <cell r="K91">
            <v>4824.6249000000007</v>
          </cell>
          <cell r="L91">
            <v>4452.0647199999994</v>
          </cell>
          <cell r="M91">
            <v>4737.3595500000001</v>
          </cell>
          <cell r="N91">
            <v>4599.5187599999999</v>
          </cell>
          <cell r="O91">
            <v>4477.8395799999998</v>
          </cell>
          <cell r="P91">
            <v>4760.8368</v>
          </cell>
          <cell r="Q91">
            <v>4652.8064999999997</v>
          </cell>
          <cell r="R91">
            <v>4780.29439</v>
          </cell>
          <cell r="S91">
            <v>4761.8765300000005</v>
          </cell>
          <cell r="T91">
            <v>4571.1015099999995</v>
          </cell>
          <cell r="U91">
            <v>55836.454110000006</v>
          </cell>
          <cell r="X91">
            <v>4678.53143</v>
          </cell>
          <cell r="Y91">
            <v>9218.1308700000009</v>
          </cell>
          <cell r="Z91">
            <v>14042.755770000002</v>
          </cell>
          <cell r="AA91">
            <v>18494.820490000002</v>
          </cell>
          <cell r="AB91">
            <v>23232.180040000003</v>
          </cell>
          <cell r="AC91">
            <v>27831.698800000002</v>
          </cell>
          <cell r="AD91">
            <v>32309.538380000002</v>
          </cell>
          <cell r="AE91">
            <v>37070.375180000003</v>
          </cell>
          <cell r="AF91">
            <v>41723.181680000002</v>
          </cell>
          <cell r="AG91">
            <v>46503.476070000004</v>
          </cell>
          <cell r="AH91">
            <v>51265.352600000006</v>
          </cell>
          <cell r="AI91">
            <v>55836.454110000006</v>
          </cell>
          <cell r="AJ91">
            <v>55836.454110000006</v>
          </cell>
          <cell r="AN91">
            <v>14042.755770000002</v>
          </cell>
          <cell r="AO91">
            <v>13788.943029999999</v>
          </cell>
          <cell r="AP91">
            <v>13891.48288</v>
          </cell>
          <cell r="AQ91">
            <v>14113.272430000001</v>
          </cell>
        </row>
        <row r="92">
          <cell r="I92">
            <v>12193.544110000001</v>
          </cell>
          <cell r="J92">
            <v>12392.3964</v>
          </cell>
          <cell r="K92">
            <v>13127.659980000002</v>
          </cell>
          <cell r="L92">
            <v>12313.06741</v>
          </cell>
          <cell r="M92">
            <v>13124.202720000001</v>
          </cell>
          <cell r="N92">
            <v>14346.135700000003</v>
          </cell>
          <cell r="O92">
            <v>13098.211299999999</v>
          </cell>
          <cell r="P92">
            <v>13521.376510000002</v>
          </cell>
          <cell r="Q92">
            <v>13179.347979999999</v>
          </cell>
          <cell r="R92">
            <v>13356.50102</v>
          </cell>
          <cell r="S92">
            <v>14711.507300000001</v>
          </cell>
          <cell r="T92">
            <v>17694.917880000001</v>
          </cell>
          <cell r="U92">
            <v>163058.86830999999</v>
          </cell>
          <cell r="X92">
            <v>12193.544110000001</v>
          </cell>
          <cell r="Y92">
            <v>24585.94051</v>
          </cell>
          <cell r="Z92">
            <v>37713.600490000004</v>
          </cell>
          <cell r="AA92">
            <v>50026.6679</v>
          </cell>
          <cell r="AB92">
            <v>63150.870620000002</v>
          </cell>
          <cell r="AC92">
            <v>77497.00632</v>
          </cell>
          <cell r="AD92">
            <v>90595.217619999996</v>
          </cell>
          <cell r="AE92">
            <v>104116.59413</v>
          </cell>
          <cell r="AF92">
            <v>117295.94211</v>
          </cell>
          <cell r="AG92">
            <v>130652.44313</v>
          </cell>
          <cell r="AH92">
            <v>145363.95043</v>
          </cell>
          <cell r="AI92">
            <v>163058.86830999999</v>
          </cell>
          <cell r="AJ92">
            <v>163058.86830999999</v>
          </cell>
          <cell r="AN92">
            <v>37713.600490000004</v>
          </cell>
          <cell r="AO92">
            <v>39783.405830000003</v>
          </cell>
          <cell r="AP92">
            <v>39798.935790000003</v>
          </cell>
          <cell r="AQ92">
            <v>45762.926200000002</v>
          </cell>
        </row>
        <row r="93">
          <cell r="Y93" t="str">
            <v xml:space="preserve"> </v>
          </cell>
          <cell r="Z93" t="str">
            <v xml:space="preserve"> </v>
          </cell>
          <cell r="AJ93">
            <v>0</v>
          </cell>
          <cell r="AN93" t="str">
            <v xml:space="preserve"> </v>
          </cell>
        </row>
        <row r="94">
          <cell r="I94">
            <v>51.619419999999998</v>
          </cell>
          <cell r="J94">
            <v>50.412870000000005</v>
          </cell>
          <cell r="K94">
            <v>40.566830000000003</v>
          </cell>
          <cell r="L94">
            <v>16.381969999999999</v>
          </cell>
          <cell r="M94">
            <v>57.779580000000003</v>
          </cell>
          <cell r="N94">
            <v>62.955629999999999</v>
          </cell>
          <cell r="O94">
            <v>96.794339999999991</v>
          </cell>
          <cell r="P94">
            <v>52.224499999999999</v>
          </cell>
          <cell r="Q94">
            <v>35.810769999999998</v>
          </cell>
          <cell r="R94">
            <v>52.22636</v>
          </cell>
          <cell r="S94">
            <v>79.608279999999993</v>
          </cell>
          <cell r="T94">
            <v>91.775049999999936</v>
          </cell>
          <cell r="U94">
            <v>688.15559999999994</v>
          </cell>
          <cell r="X94">
            <v>51.619419999999998</v>
          </cell>
          <cell r="Y94">
            <v>102.03229</v>
          </cell>
          <cell r="Z94">
            <v>142.59912</v>
          </cell>
          <cell r="AA94">
            <v>158.98108999999999</v>
          </cell>
          <cell r="AB94">
            <v>216.76067</v>
          </cell>
          <cell r="AC94">
            <v>279.71629999999999</v>
          </cell>
          <cell r="AD94">
            <v>376.51063999999997</v>
          </cell>
          <cell r="AE94">
            <v>428.73513999999994</v>
          </cell>
          <cell r="AF94">
            <v>464.54590999999994</v>
          </cell>
          <cell r="AG94">
            <v>516.77226999999993</v>
          </cell>
          <cell r="AH94">
            <v>596.38054999999997</v>
          </cell>
          <cell r="AI94">
            <v>688.15559999999994</v>
          </cell>
          <cell r="AJ94">
            <v>688.15559999999994</v>
          </cell>
          <cell r="AN94">
            <v>142.59912</v>
          </cell>
          <cell r="AO94">
            <v>137.11718000000002</v>
          </cell>
          <cell r="AP94">
            <v>184.82960999999997</v>
          </cell>
          <cell r="AQ94">
            <v>223.60968999999992</v>
          </cell>
        </row>
        <row r="95">
          <cell r="I95">
            <v>0</v>
          </cell>
          <cell r="J95">
            <v>0</v>
          </cell>
          <cell r="K95">
            <v>0</v>
          </cell>
          <cell r="L95">
            <v>0</v>
          </cell>
          <cell r="M95">
            <v>6069.9855099999995</v>
          </cell>
          <cell r="N95">
            <v>-5493.6932900000002</v>
          </cell>
          <cell r="O95">
            <v>0</v>
          </cell>
          <cell r="P95">
            <v>53.077100000000094</v>
          </cell>
          <cell r="Q95">
            <v>0</v>
          </cell>
          <cell r="R95">
            <v>-53.077100000000002</v>
          </cell>
          <cell r="S95">
            <v>0</v>
          </cell>
          <cell r="T95">
            <v>0</v>
          </cell>
          <cell r="U95">
            <v>576.29221999999947</v>
          </cell>
          <cell r="X95">
            <v>0</v>
          </cell>
          <cell r="Y95">
            <v>0</v>
          </cell>
          <cell r="Z95">
            <v>0</v>
          </cell>
          <cell r="AA95">
            <v>0</v>
          </cell>
          <cell r="AB95">
            <v>6069.9855099999995</v>
          </cell>
          <cell r="AC95">
            <v>576.29221999999936</v>
          </cell>
          <cell r="AD95">
            <v>576.29221999999936</v>
          </cell>
          <cell r="AE95">
            <v>629.36931999999945</v>
          </cell>
          <cell r="AF95">
            <v>629.36931999999945</v>
          </cell>
          <cell r="AG95">
            <v>576.29221999999947</v>
          </cell>
          <cell r="AH95">
            <v>576.29221999999947</v>
          </cell>
          <cell r="AI95">
            <v>576.29221999999947</v>
          </cell>
          <cell r="AJ95">
            <v>576.29221999999947</v>
          </cell>
          <cell r="AN95">
            <v>0</v>
          </cell>
          <cell r="AO95">
            <v>576.29221999999936</v>
          </cell>
          <cell r="AP95">
            <v>53.077100000000094</v>
          </cell>
          <cell r="AQ95">
            <v>-53.077100000000002</v>
          </cell>
        </row>
        <row r="96">
          <cell r="Q96" t="str">
            <v xml:space="preserve"> </v>
          </cell>
          <cell r="AJ96" t="str">
            <v xml:space="preserve"> </v>
          </cell>
          <cell r="AN96" t="str">
            <v xml:space="preserve"> </v>
          </cell>
          <cell r="AO96" t="str">
            <v xml:space="preserve"> </v>
          </cell>
          <cell r="AP96" t="str">
            <v xml:space="preserve"> </v>
          </cell>
          <cell r="AQ96" t="str">
            <v xml:space="preserve"> </v>
          </cell>
        </row>
        <row r="97">
          <cell r="I97">
            <v>21800.511459999998</v>
          </cell>
          <cell r="J97">
            <v>19000.23906</v>
          </cell>
          <cell r="K97">
            <v>20872.466569999986</v>
          </cell>
          <cell r="L97">
            <v>20346.779800000008</v>
          </cell>
          <cell r="M97">
            <v>23189.295209999989</v>
          </cell>
          <cell r="N97">
            <v>9902.7118800000135</v>
          </cell>
          <cell r="O97">
            <v>19108.742559999977</v>
          </cell>
          <cell r="P97">
            <v>18144.840800000005</v>
          </cell>
          <cell r="Q97">
            <v>21835.433350000018</v>
          </cell>
          <cell r="R97">
            <v>19657.084689999989</v>
          </cell>
          <cell r="S97">
            <v>19030.333460000013</v>
          </cell>
          <cell r="T97">
            <v>15745.106799999976</v>
          </cell>
          <cell r="U97">
            <v>228633.54564</v>
          </cell>
          <cell r="AJ97" t="str">
            <v xml:space="preserve"> </v>
          </cell>
          <cell r="AN97">
            <v>61673.217089999991</v>
          </cell>
          <cell r="AO97">
            <v>53438.786890000018</v>
          </cell>
          <cell r="AP97">
            <v>59089.016709999996</v>
          </cell>
          <cell r="AQ97">
            <v>54432.524949999977</v>
          </cell>
        </row>
        <row r="98">
          <cell r="Q98" t="str">
            <v xml:space="preserve"> </v>
          </cell>
          <cell r="AJ98" t="str">
            <v xml:space="preserve"> </v>
          </cell>
          <cell r="AN98" t="str">
            <v xml:space="preserve"> </v>
          </cell>
        </row>
        <row r="99">
          <cell r="I99">
            <v>2683.5272</v>
          </cell>
          <cell r="J99">
            <v>2564.0029399999999</v>
          </cell>
          <cell r="K99">
            <v>2687.9050699999998</v>
          </cell>
          <cell r="L99">
            <v>2613.6250099999997</v>
          </cell>
          <cell r="M99">
            <v>2726.12817</v>
          </cell>
          <cell r="N99">
            <v>2622.9364500000001</v>
          </cell>
          <cell r="O99">
            <v>2870.0092400000003</v>
          </cell>
          <cell r="P99">
            <v>2941.9322900000002</v>
          </cell>
          <cell r="Q99">
            <v>1878.5345199999999</v>
          </cell>
          <cell r="R99">
            <v>3055.0126800000003</v>
          </cell>
          <cell r="S99">
            <v>3001.43496</v>
          </cell>
          <cell r="T99">
            <v>-407.24546999999882</v>
          </cell>
          <cell r="U99">
            <v>29237.803060000002</v>
          </cell>
          <cell r="X99">
            <v>2683.5272</v>
          </cell>
          <cell r="Y99">
            <v>5247.5301399999998</v>
          </cell>
          <cell r="Z99">
            <v>7935.4352099999996</v>
          </cell>
          <cell r="AA99">
            <v>10549.060219999999</v>
          </cell>
          <cell r="AB99">
            <v>13275.188389999999</v>
          </cell>
          <cell r="AC99">
            <v>15898.12484</v>
          </cell>
          <cell r="AD99">
            <v>18768.13408</v>
          </cell>
          <cell r="AE99">
            <v>21710.06637</v>
          </cell>
          <cell r="AF99">
            <v>23588.600890000002</v>
          </cell>
          <cell r="AG99">
            <v>26643.613570000001</v>
          </cell>
          <cell r="AH99">
            <v>29645.04853</v>
          </cell>
          <cell r="AI99">
            <v>29237.803060000002</v>
          </cell>
          <cell r="AJ99">
            <v>29237.803060000002</v>
          </cell>
          <cell r="AN99">
            <v>7935.4352099999996</v>
          </cell>
          <cell r="AO99">
            <v>7962.6896299999999</v>
          </cell>
          <cell r="AP99">
            <v>7690.4760500000002</v>
          </cell>
          <cell r="AQ99">
            <v>5649.2021700000014</v>
          </cell>
        </row>
        <row r="100">
          <cell r="I100">
            <v>6885.5881300000001</v>
          </cell>
          <cell r="J100">
            <v>5920.6728500000008</v>
          </cell>
          <cell r="K100">
            <v>6549.1419999999998</v>
          </cell>
          <cell r="L100">
            <v>6386.5282300000008</v>
          </cell>
          <cell r="M100">
            <v>7371.2870199999998</v>
          </cell>
          <cell r="N100">
            <v>2625.3626099999997</v>
          </cell>
          <cell r="O100">
            <v>5849.1218599999993</v>
          </cell>
          <cell r="P100">
            <v>5476.6816300000028</v>
          </cell>
          <cell r="Q100">
            <v>7184.6646199999977</v>
          </cell>
          <cell r="R100">
            <v>5977.7098999999989</v>
          </cell>
          <cell r="S100">
            <v>5792.9853100000028</v>
          </cell>
          <cell r="T100">
            <v>5762.7216100000069</v>
          </cell>
          <cell r="U100">
            <v>71782.46577000001</v>
          </cell>
          <cell r="X100">
            <v>6885.5881300000001</v>
          </cell>
          <cell r="Y100">
            <v>12806.260980000001</v>
          </cell>
          <cell r="Z100">
            <v>19355.402979999999</v>
          </cell>
          <cell r="AA100">
            <v>25741.931209999999</v>
          </cell>
          <cell r="AB100">
            <v>33113.218229999999</v>
          </cell>
          <cell r="AC100">
            <v>35738.580839999995</v>
          </cell>
          <cell r="AD100">
            <v>41587.702699999994</v>
          </cell>
          <cell r="AE100">
            <v>47064.384330000001</v>
          </cell>
          <cell r="AF100">
            <v>54249.048949999997</v>
          </cell>
          <cell r="AG100">
            <v>60226.758849999998</v>
          </cell>
          <cell r="AH100">
            <v>66019.744160000002</v>
          </cell>
          <cell r="AI100">
            <v>71782.46577000001</v>
          </cell>
          <cell r="AJ100">
            <v>71782.46577000001</v>
          </cell>
          <cell r="AN100">
            <v>19355.402979999999</v>
          </cell>
          <cell r="AO100">
            <v>16383.17786</v>
          </cell>
          <cell r="AP100">
            <v>18510.468110000002</v>
          </cell>
          <cell r="AQ100">
            <v>17533.416820000009</v>
          </cell>
        </row>
        <row r="101">
          <cell r="Q101" t="str">
            <v xml:space="preserve"> </v>
          </cell>
          <cell r="X101" t="str">
            <v xml:space="preserve"> </v>
          </cell>
          <cell r="Y101" t="str">
            <v xml:space="preserve"> </v>
          </cell>
          <cell r="AA101" t="str">
            <v xml:space="preserve"> </v>
          </cell>
          <cell r="AB101" t="str">
            <v xml:space="preserve"> </v>
          </cell>
          <cell r="AC101" t="str">
            <v xml:space="preserve"> </v>
          </cell>
          <cell r="AJ101">
            <v>0</v>
          </cell>
          <cell r="AN101" t="str">
            <v xml:space="preserve"> </v>
          </cell>
          <cell r="AO101" t="str">
            <v xml:space="preserve"> </v>
          </cell>
          <cell r="AP101" t="str">
            <v xml:space="preserve"> </v>
          </cell>
          <cell r="AQ101" t="str">
            <v xml:space="preserve"> </v>
          </cell>
        </row>
        <row r="102">
          <cell r="I102">
            <v>12231.396129999997</v>
          </cell>
          <cell r="J102">
            <v>10515.563270000001</v>
          </cell>
          <cell r="K102">
            <v>11635.419499999985</v>
          </cell>
          <cell r="L102">
            <v>11346.626560000008</v>
          </cell>
          <cell r="M102">
            <v>13091.88001999999</v>
          </cell>
          <cell r="N102">
            <v>4654.4128200000141</v>
          </cell>
          <cell r="O102">
            <v>10389.611459999978</v>
          </cell>
          <cell r="P102">
            <v>9726.226880000002</v>
          </cell>
          <cell r="Q102">
            <v>12772.234210000019</v>
          </cell>
          <cell r="R102">
            <v>10624.362109999991</v>
          </cell>
          <cell r="S102">
            <v>10235.91319000001</v>
          </cell>
          <cell r="T102">
            <v>10389.630659999966</v>
          </cell>
          <cell r="U102">
            <v>127613.27680999995</v>
          </cell>
          <cell r="X102">
            <v>12231.396129999997</v>
          </cell>
          <cell r="Y102">
            <v>22746.9594</v>
          </cell>
          <cell r="Z102">
            <v>34382.378899999982</v>
          </cell>
          <cell r="AA102">
            <v>45729.005459999986</v>
          </cell>
          <cell r="AB102">
            <v>58820.885479999975</v>
          </cell>
          <cell r="AC102">
            <v>63475.298299999988</v>
          </cell>
          <cell r="AD102">
            <v>73864.909759999966</v>
          </cell>
          <cell r="AE102">
            <v>83591.136639999968</v>
          </cell>
          <cell r="AF102">
            <v>96363.370849999992</v>
          </cell>
          <cell r="AG102">
            <v>106987.73295999998</v>
          </cell>
          <cell r="AH102">
            <v>117223.64614999999</v>
          </cell>
          <cell r="AI102">
            <v>127613.27680999995</v>
          </cell>
          <cell r="AJ102">
            <v>127613.27680999995</v>
          </cell>
          <cell r="AN102">
            <v>34382.378899999982</v>
          </cell>
          <cell r="AO102">
            <v>29092.919400000013</v>
          </cell>
          <cell r="AP102">
            <v>32888.072549999997</v>
          </cell>
          <cell r="AQ102">
            <v>31249.905959999967</v>
          </cell>
        </row>
        <row r="103">
          <cell r="Q103" t="str">
            <v xml:space="preserve"> </v>
          </cell>
          <cell r="X103" t="str">
            <v xml:space="preserve"> </v>
          </cell>
          <cell r="AJ103" t="str">
            <v xml:space="preserve"> </v>
          </cell>
          <cell r="AN103" t="str">
            <v xml:space="preserve"> </v>
          </cell>
          <cell r="AO103" t="str">
            <v xml:space="preserve"> </v>
          </cell>
          <cell r="AP103" t="str">
            <v xml:space="preserve"> </v>
          </cell>
          <cell r="AQ103" t="str">
            <v xml:space="preserve"> </v>
          </cell>
        </row>
        <row r="104">
          <cell r="I104">
            <v>0.64999999999999991</v>
          </cell>
          <cell r="J104">
            <v>0.72</v>
          </cell>
          <cell r="K104">
            <v>0.79</v>
          </cell>
          <cell r="L104">
            <v>0.74</v>
          </cell>
          <cell r="M104">
            <v>0.82000000000000006</v>
          </cell>
          <cell r="N104">
            <v>1.01</v>
          </cell>
          <cell r="O104">
            <v>0.78</v>
          </cell>
          <cell r="P104">
            <v>0.86</v>
          </cell>
          <cell r="Q104">
            <v>0.84000000000000008</v>
          </cell>
          <cell r="R104">
            <v>0.8</v>
          </cell>
          <cell r="S104">
            <v>0.93000000000000016</v>
          </cell>
          <cell r="T104">
            <v>1</v>
          </cell>
          <cell r="U104">
            <v>0.74</v>
          </cell>
          <cell r="X104">
            <v>0.64999999999999991</v>
          </cell>
          <cell r="Y104">
            <v>0.69</v>
          </cell>
          <cell r="Z104">
            <v>0.72</v>
          </cell>
          <cell r="AA104">
            <v>0.73</v>
          </cell>
          <cell r="AB104">
            <v>0.75</v>
          </cell>
          <cell r="AC104">
            <v>0.79</v>
          </cell>
          <cell r="AD104">
            <v>0.79</v>
          </cell>
          <cell r="AE104">
            <v>0.79</v>
          </cell>
          <cell r="AF104">
            <v>0.8</v>
          </cell>
          <cell r="AG104">
            <v>0.8</v>
          </cell>
          <cell r="AH104">
            <v>0.81</v>
          </cell>
          <cell r="AI104">
            <v>0.84</v>
          </cell>
          <cell r="AJ104">
            <v>0.84</v>
          </cell>
          <cell r="AN104">
            <v>0.72</v>
          </cell>
          <cell r="AO104">
            <v>0.85000000000000009</v>
          </cell>
          <cell r="AP104">
            <v>0.83000000000000007</v>
          </cell>
          <cell r="AQ104">
            <v>0.92</v>
          </cell>
        </row>
        <row r="105">
          <cell r="K105" t="str">
            <v xml:space="preserve"> </v>
          </cell>
          <cell r="Q105" t="str">
            <v xml:space="preserve"> </v>
          </cell>
          <cell r="AJ105" t="str">
            <v xml:space="preserve"> </v>
          </cell>
          <cell r="AN105" t="str">
            <v xml:space="preserve"> </v>
          </cell>
        </row>
        <row r="106">
          <cell r="K106" t="str">
            <v xml:space="preserve"> </v>
          </cell>
          <cell r="Q106" t="str">
            <v xml:space="preserve"> </v>
          </cell>
          <cell r="X106" t="str">
            <v xml:space="preserve"> </v>
          </cell>
          <cell r="AJ106" t="str">
            <v xml:space="preserve"> </v>
          </cell>
          <cell r="AN106" t="str">
            <v xml:space="preserve"> </v>
          </cell>
        </row>
        <row r="107">
          <cell r="K107" t="str">
            <v xml:space="preserve"> </v>
          </cell>
          <cell r="Q107" t="str">
            <v xml:space="preserve"> </v>
          </cell>
          <cell r="U107" t="str">
            <v xml:space="preserve"> </v>
          </cell>
          <cell r="X107" t="str">
            <v xml:space="preserve"> </v>
          </cell>
          <cell r="AJ107" t="str">
            <v xml:space="preserve">  </v>
          </cell>
          <cell r="AN107" t="str">
            <v xml:space="preserve"> </v>
          </cell>
        </row>
        <row r="108">
          <cell r="I108">
            <v>3298.7024000000001</v>
          </cell>
          <cell r="J108">
            <v>3147.8063500000003</v>
          </cell>
          <cell r="K108">
            <v>3375.0845299999996</v>
          </cell>
          <cell r="L108">
            <v>3136.34539</v>
          </cell>
          <cell r="M108">
            <v>3299.47739</v>
          </cell>
          <cell r="N108">
            <v>3183.9227099999998</v>
          </cell>
          <cell r="O108">
            <v>3319.7306400000002</v>
          </cell>
          <cell r="P108">
            <v>3279.08833</v>
          </cell>
          <cell r="Q108">
            <v>3198.5439999999999</v>
          </cell>
          <cell r="R108">
            <v>3343.9963399999997</v>
          </cell>
          <cell r="S108">
            <v>3241.6909599999999</v>
          </cell>
          <cell r="T108">
            <v>3276.11058</v>
          </cell>
          <cell r="U108">
            <v>39100.499620000002</v>
          </cell>
          <cell r="X108">
            <v>3298.7024000000001</v>
          </cell>
          <cell r="Y108">
            <v>6446.5087500000009</v>
          </cell>
          <cell r="Z108">
            <v>9821.593280000001</v>
          </cell>
          <cell r="AA108">
            <v>12957.938670000001</v>
          </cell>
          <cell r="AB108">
            <v>16257.416060000001</v>
          </cell>
          <cell r="AC108">
            <v>19441.338770000002</v>
          </cell>
          <cell r="AD108">
            <v>22761.069410000004</v>
          </cell>
          <cell r="AE108">
            <v>26040.157740000002</v>
          </cell>
          <cell r="AF108">
            <v>29238.701740000004</v>
          </cell>
          <cell r="AG108">
            <v>32582.698080000002</v>
          </cell>
          <cell r="AH108">
            <v>35824.389040000002</v>
          </cell>
          <cell r="AI108">
            <v>39100.499620000002</v>
          </cell>
          <cell r="AJ108">
            <v>39100.499620000002</v>
          </cell>
          <cell r="AN108">
            <v>9821.593280000001</v>
          </cell>
          <cell r="AO108">
            <v>9619.7454900000012</v>
          </cell>
          <cell r="AP108">
            <v>9797.3629700000001</v>
          </cell>
          <cell r="AQ108">
            <v>9861.7978800000001</v>
          </cell>
        </row>
        <row r="109">
          <cell r="I109">
            <v>1124.5466399999998</v>
          </cell>
          <cell r="J109">
            <v>1097.33105</v>
          </cell>
          <cell r="K109">
            <v>1129.9141499999998</v>
          </cell>
          <cell r="L109">
            <v>1016.99468</v>
          </cell>
          <cell r="M109">
            <v>1131.0365400000001</v>
          </cell>
          <cell r="N109">
            <v>1107.2219700000001</v>
          </cell>
          <cell r="O109">
            <v>1150.3201299999998</v>
          </cell>
          <cell r="P109">
            <v>1167.0097000000001</v>
          </cell>
          <cell r="Q109">
            <v>1132.5738999999999</v>
          </cell>
          <cell r="R109">
            <v>1107.3198500000001</v>
          </cell>
          <cell r="S109">
            <v>1171.6895200000001</v>
          </cell>
          <cell r="T109">
            <v>1105.07178</v>
          </cell>
          <cell r="U109">
            <v>13441.029909999999</v>
          </cell>
          <cell r="X109">
            <v>1124.5466399999998</v>
          </cell>
          <cell r="Y109">
            <v>2221.8776899999998</v>
          </cell>
          <cell r="Z109">
            <v>3351.7918399999999</v>
          </cell>
          <cell r="AA109">
            <v>4368.7865199999997</v>
          </cell>
          <cell r="AB109">
            <v>5499.8230599999997</v>
          </cell>
          <cell r="AC109">
            <v>6607.0450299999993</v>
          </cell>
          <cell r="AD109">
            <v>7757.3651599999994</v>
          </cell>
          <cell r="AE109">
            <v>8924.3748599999999</v>
          </cell>
          <cell r="AF109">
            <v>10056.948759999999</v>
          </cell>
          <cell r="AG109">
            <v>11164.268609999999</v>
          </cell>
          <cell r="AH109">
            <v>12335.958129999999</v>
          </cell>
          <cell r="AI109">
            <v>13441.029909999999</v>
          </cell>
          <cell r="AJ109">
            <v>13441.029909999999</v>
          </cell>
          <cell r="AN109">
            <v>3351.7918399999999</v>
          </cell>
          <cell r="AO109">
            <v>3255.2531899999999</v>
          </cell>
          <cell r="AP109">
            <v>3449.9037299999995</v>
          </cell>
          <cell r="AQ109">
            <v>3384.08115</v>
          </cell>
        </row>
        <row r="110">
          <cell r="I110">
            <v>255.28239000000008</v>
          </cell>
          <cell r="J110">
            <v>294.46203999999966</v>
          </cell>
          <cell r="K110">
            <v>319.62622000000124</v>
          </cell>
          <cell r="L110">
            <v>298.72464999999943</v>
          </cell>
          <cell r="M110">
            <v>306.84562000000005</v>
          </cell>
          <cell r="N110">
            <v>308.37408000000005</v>
          </cell>
          <cell r="O110">
            <v>7.7888099999997848</v>
          </cell>
          <cell r="P110">
            <v>314.73876999999993</v>
          </cell>
          <cell r="Q110">
            <v>321.68859999999995</v>
          </cell>
          <cell r="R110">
            <v>328.97820000000024</v>
          </cell>
          <cell r="S110">
            <v>348.49605000000042</v>
          </cell>
          <cell r="T110">
            <v>189.91914999999949</v>
          </cell>
          <cell r="U110">
            <v>3294.9245800000008</v>
          </cell>
          <cell r="X110">
            <v>255.28239000000008</v>
          </cell>
          <cell r="Y110">
            <v>549.74442999999974</v>
          </cell>
          <cell r="Z110">
            <v>869.37065000000098</v>
          </cell>
          <cell r="AA110">
            <v>1168.0953000000004</v>
          </cell>
          <cell r="AB110">
            <v>1474.9409200000005</v>
          </cell>
          <cell r="AC110">
            <v>1783.3150000000005</v>
          </cell>
          <cell r="AD110">
            <v>1791.1038100000003</v>
          </cell>
          <cell r="AE110">
            <v>2105.8425800000005</v>
          </cell>
          <cell r="AF110">
            <v>2427.5311800000004</v>
          </cell>
          <cell r="AG110">
            <v>2756.5093800000004</v>
          </cell>
          <cell r="AH110">
            <v>3105.0054300000011</v>
          </cell>
          <cell r="AI110">
            <v>3294.9245800000008</v>
          </cell>
          <cell r="AJ110">
            <v>3294.9245800000008</v>
          </cell>
          <cell r="AN110">
            <v>869.37065000000098</v>
          </cell>
          <cell r="AO110">
            <v>913.94434999999953</v>
          </cell>
          <cell r="AP110">
            <v>644.21617999999967</v>
          </cell>
          <cell r="AQ110">
            <v>867.39340000000016</v>
          </cell>
        </row>
        <row r="111">
          <cell r="I111">
            <v>4678.53143</v>
          </cell>
          <cell r="J111">
            <v>4539.59944</v>
          </cell>
          <cell r="K111">
            <v>4824.6249000000007</v>
          </cell>
          <cell r="L111">
            <v>4452.0647199999994</v>
          </cell>
          <cell r="M111">
            <v>4737.3595500000001</v>
          </cell>
          <cell r="N111">
            <v>4599.518759999999</v>
          </cell>
          <cell r="O111">
            <v>4477.8395799999998</v>
          </cell>
          <cell r="P111">
            <v>4760.8368</v>
          </cell>
          <cell r="Q111">
            <v>4652.8064999999988</v>
          </cell>
          <cell r="R111">
            <v>4780.29439</v>
          </cell>
          <cell r="S111">
            <v>4761.8765300000005</v>
          </cell>
          <cell r="T111">
            <v>4571.1015099999995</v>
          </cell>
          <cell r="U111">
            <v>55836.454110000006</v>
          </cell>
          <cell r="X111">
            <v>4678.53143</v>
          </cell>
          <cell r="Y111">
            <v>9218.1308700000009</v>
          </cell>
          <cell r="Z111">
            <v>14042.755770000002</v>
          </cell>
          <cell r="AA111">
            <v>18494.820490000002</v>
          </cell>
          <cell r="AB111">
            <v>23232.180040000003</v>
          </cell>
          <cell r="AC111">
            <v>27831.698800000002</v>
          </cell>
          <cell r="AD111">
            <v>32309.538380000002</v>
          </cell>
          <cell r="AE111">
            <v>37070.375180000003</v>
          </cell>
          <cell r="AF111">
            <v>41723.181680000002</v>
          </cell>
          <cell r="AG111">
            <v>46503.476070000004</v>
          </cell>
          <cell r="AH111">
            <v>51265.352600000006</v>
          </cell>
          <cell r="AI111">
            <v>55836.454110000006</v>
          </cell>
          <cell r="AJ111">
            <v>55836.454110000006</v>
          </cell>
          <cell r="AN111">
            <v>14042.755770000002</v>
          </cell>
          <cell r="AO111">
            <v>13788.943029999999</v>
          </cell>
          <cell r="AP111">
            <v>13891.48288</v>
          </cell>
          <cell r="AQ111">
            <v>14113.272430000001</v>
          </cell>
        </row>
        <row r="112">
          <cell r="K112" t="str">
            <v xml:space="preserve"> </v>
          </cell>
          <cell r="Q112" t="str">
            <v xml:space="preserve"> </v>
          </cell>
          <cell r="X112">
            <v>0</v>
          </cell>
          <cell r="AJ112">
            <v>0</v>
          </cell>
          <cell r="AN112" t="str">
            <v xml:space="preserve"> </v>
          </cell>
          <cell r="AO112" t="str">
            <v xml:space="preserve"> </v>
          </cell>
          <cell r="AP112" t="str">
            <v xml:space="preserve"> </v>
          </cell>
          <cell r="AQ112" t="str">
            <v xml:space="preserve"> </v>
          </cell>
        </row>
        <row r="113">
          <cell r="I113">
            <v>1444.8060813644186</v>
          </cell>
          <cell r="J113">
            <v>1361.9256429353777</v>
          </cell>
          <cell r="K113">
            <v>1444.8060813644186</v>
          </cell>
          <cell r="L113">
            <v>1398.1994335784696</v>
          </cell>
          <cell r="M113">
            <v>1444.8060813644199</v>
          </cell>
          <cell r="N113">
            <v>1398.1994335784696</v>
          </cell>
          <cell r="O113">
            <v>1444.8060813644186</v>
          </cell>
          <cell r="P113">
            <v>1444.8060813644186</v>
          </cell>
          <cell r="Q113">
            <v>1398.1994335784696</v>
          </cell>
          <cell r="R113">
            <v>1444.8060813644186</v>
          </cell>
          <cell r="S113">
            <v>1398.1994335784696</v>
          </cell>
          <cell r="T113">
            <v>1387.8665764356126</v>
          </cell>
          <cell r="U113">
            <v>17011.426441871383</v>
          </cell>
          <cell r="X113">
            <v>1444.8060813644186</v>
          </cell>
          <cell r="Y113">
            <v>2806.731724299796</v>
          </cell>
          <cell r="Z113">
            <v>4251.5378056642148</v>
          </cell>
          <cell r="AA113">
            <v>5649.7372392426842</v>
          </cell>
          <cell r="AB113">
            <v>7094.5433206071039</v>
          </cell>
          <cell r="AC113">
            <v>8492.7427541855741</v>
          </cell>
          <cell r="AD113">
            <v>9937.5488355499929</v>
          </cell>
          <cell r="AE113">
            <v>11382.354916914412</v>
          </cell>
          <cell r="AF113">
            <v>12780.554350492881</v>
          </cell>
          <cell r="AG113">
            <v>14225.3604318573</v>
          </cell>
          <cell r="AH113">
            <v>15623.559865435769</v>
          </cell>
          <cell r="AI113">
            <v>17011.426441871383</v>
          </cell>
          <cell r="AJ113">
            <v>17011.426441871383</v>
          </cell>
          <cell r="AN113">
            <v>4251.5378056642148</v>
          </cell>
          <cell r="AO113">
            <v>4241.2049485213593</v>
          </cell>
          <cell r="AP113">
            <v>4287.8115963073069</v>
          </cell>
          <cell r="AQ113">
            <v>4230.872091378501</v>
          </cell>
        </row>
        <row r="114">
          <cell r="I114">
            <v>24898.294408635578</v>
          </cell>
          <cell r="J114">
            <v>23159.547957064624</v>
          </cell>
          <cell r="K114">
            <v>24338.059948635575</v>
          </cell>
          <cell r="L114">
            <v>23747.126186421538</v>
          </cell>
          <cell r="M114">
            <v>22268.597953564382</v>
          </cell>
          <cell r="N114">
            <v>21647.606636421548</v>
          </cell>
          <cell r="O114">
            <v>23545.236308635558</v>
          </cell>
          <cell r="P114">
            <v>23265.406478635588</v>
          </cell>
          <cell r="Q114">
            <v>24234.775126421548</v>
          </cell>
          <cell r="R114">
            <v>24271.928398635569</v>
          </cell>
          <cell r="S114">
            <v>25359.588206421544</v>
          </cell>
          <cell r="T114">
            <v>24595.997093564369</v>
          </cell>
          <cell r="U114">
            <v>285332.16470305744</v>
          </cell>
          <cell r="X114">
            <v>24898.294408635578</v>
          </cell>
          <cell r="Y114">
            <v>48057.842365700199</v>
          </cell>
          <cell r="Z114">
            <v>72395.902314335777</v>
          </cell>
          <cell r="AA114">
            <v>96143.028500757311</v>
          </cell>
          <cell r="AB114">
            <v>118411.6264543217</v>
          </cell>
          <cell r="AC114">
            <v>140059.23309074325</v>
          </cell>
          <cell r="AD114">
            <v>163604.46939937881</v>
          </cell>
          <cell r="AE114">
            <v>186869.8758780144</v>
          </cell>
          <cell r="AF114">
            <v>211104.65100443596</v>
          </cell>
          <cell r="AG114">
            <v>235376.57940307152</v>
          </cell>
          <cell r="AH114">
            <v>260736.16760949307</v>
          </cell>
          <cell r="AI114">
            <v>285332.16470305744</v>
          </cell>
          <cell r="AJ114">
            <v>285332.16470305744</v>
          </cell>
          <cell r="AN114">
            <v>72395.902314335777</v>
          </cell>
          <cell r="AO114">
            <v>67663.330776407471</v>
          </cell>
          <cell r="AP114">
            <v>71045.417913692698</v>
          </cell>
          <cell r="AQ114">
            <v>74227.513698621478</v>
          </cell>
        </row>
        <row r="115">
          <cell r="K115" t="str">
            <v xml:space="preserve"> </v>
          </cell>
          <cell r="Q115" t="str">
            <v xml:space="preserve"> </v>
          </cell>
          <cell r="X115">
            <v>0</v>
          </cell>
          <cell r="Z115" t="str">
            <v xml:space="preserve"> </v>
          </cell>
          <cell r="AJ115">
            <v>0</v>
          </cell>
          <cell r="AN115" t="str">
            <v xml:space="preserve"> </v>
          </cell>
          <cell r="AO115" t="str">
            <v xml:space="preserve"> </v>
          </cell>
          <cell r="AP115" t="str">
            <v xml:space="preserve"> </v>
          </cell>
          <cell r="AQ115" t="str">
            <v xml:space="preserve"> </v>
          </cell>
        </row>
        <row r="116">
          <cell r="K116" t="str">
            <v xml:space="preserve"> </v>
          </cell>
          <cell r="Q116" t="str">
            <v xml:space="preserve"> </v>
          </cell>
          <cell r="Z116" t="str">
            <v xml:space="preserve"> </v>
          </cell>
          <cell r="AJ116">
            <v>0</v>
          </cell>
          <cell r="AN116" t="str">
            <v xml:space="preserve"> </v>
          </cell>
        </row>
        <row r="117">
          <cell r="I117">
            <v>5817.9520000000002</v>
          </cell>
          <cell r="J117">
            <v>5372.2719999999999</v>
          </cell>
          <cell r="K117">
            <v>5851.7527499999997</v>
          </cell>
          <cell r="L117">
            <v>5554.9462300000005</v>
          </cell>
          <cell r="M117">
            <v>5782.9361999999992</v>
          </cell>
          <cell r="N117">
            <v>5460.5479999999998</v>
          </cell>
          <cell r="O117">
            <v>5701.1504599999998</v>
          </cell>
          <cell r="P117">
            <v>5655.5987599999999</v>
          </cell>
          <cell r="Q117">
            <v>5644.8990000000003</v>
          </cell>
          <cell r="R117">
            <v>5740.3819999999996</v>
          </cell>
          <cell r="S117">
            <v>5593.5609999999997</v>
          </cell>
          <cell r="T117">
            <v>5555.723</v>
          </cell>
          <cell r="U117">
            <v>67731.721399999995</v>
          </cell>
          <cell r="X117">
            <v>5817.9520000000002</v>
          </cell>
          <cell r="Y117">
            <v>11190.224</v>
          </cell>
          <cell r="Z117">
            <v>17041.976750000002</v>
          </cell>
          <cell r="AA117">
            <v>22596.922980000003</v>
          </cell>
          <cell r="AB117">
            <v>28379.859180000003</v>
          </cell>
          <cell r="AC117">
            <v>33840.407180000002</v>
          </cell>
          <cell r="AD117">
            <v>39541.557639999999</v>
          </cell>
          <cell r="AE117">
            <v>45197.1564</v>
          </cell>
          <cell r="AF117">
            <v>50842.055399999997</v>
          </cell>
          <cell r="AG117">
            <v>56582.437399999995</v>
          </cell>
          <cell r="AH117">
            <v>62175.998399999997</v>
          </cell>
          <cell r="AI117">
            <v>67731.721399999995</v>
          </cell>
          <cell r="AJ117">
            <v>67731.721399999995</v>
          </cell>
          <cell r="AN117">
            <v>17041.976750000002</v>
          </cell>
          <cell r="AO117">
            <v>16798.43043</v>
          </cell>
          <cell r="AP117">
            <v>17001.648219999999</v>
          </cell>
          <cell r="AQ117">
            <v>16889.665999999997</v>
          </cell>
        </row>
        <row r="118">
          <cell r="I118">
            <v>5375.0948571428571</v>
          </cell>
          <cell r="J118">
            <v>4972.2719999999999</v>
          </cell>
          <cell r="K118">
            <v>5408.8956071428565</v>
          </cell>
          <cell r="L118">
            <v>5126.374801428572</v>
          </cell>
          <cell r="M118">
            <v>5340.0790571428561</v>
          </cell>
          <cell r="N118">
            <v>5031.9765714285713</v>
          </cell>
          <cell r="O118">
            <v>5258.2933171428567</v>
          </cell>
          <cell r="P118">
            <v>5212.7416171428567</v>
          </cell>
          <cell r="Q118">
            <v>5216.3275714285719</v>
          </cell>
          <cell r="R118">
            <v>5297.5248571428565</v>
          </cell>
          <cell r="S118">
            <v>5164.9895714285713</v>
          </cell>
          <cell r="T118">
            <v>5112.8658571428568</v>
          </cell>
          <cell r="U118">
            <v>62517.435685714285</v>
          </cell>
          <cell r="X118">
            <v>5375.0948571428571</v>
          </cell>
          <cell r="Y118">
            <v>10347.366857142857</v>
          </cell>
          <cell r="Z118">
            <v>15756.262464285714</v>
          </cell>
          <cell r="AA118">
            <v>20882.637265714286</v>
          </cell>
          <cell r="AB118">
            <v>26222.716322857141</v>
          </cell>
          <cell r="AC118">
            <v>31254.692894285712</v>
          </cell>
          <cell r="AD118">
            <v>36512.986211428572</v>
          </cell>
          <cell r="AE118">
            <v>41725.727828571427</v>
          </cell>
          <cell r="AF118">
            <v>46942.055399999997</v>
          </cell>
          <cell r="AG118">
            <v>52239.58025714285</v>
          </cell>
          <cell r="AH118">
            <v>57404.569828571424</v>
          </cell>
          <cell r="AI118">
            <v>62517.435685714285</v>
          </cell>
          <cell r="AJ118">
            <v>62517.435685714285</v>
          </cell>
          <cell r="AN118">
            <v>15756.262464285714</v>
          </cell>
          <cell r="AO118">
            <v>15498.43043</v>
          </cell>
          <cell r="AP118">
            <v>15687.362505714285</v>
          </cell>
          <cell r="AQ118">
            <v>15575.380285714284</v>
          </cell>
        </row>
        <row r="119">
          <cell r="I119">
            <v>6105.0110000000004</v>
          </cell>
          <cell r="J119">
            <v>5828.268</v>
          </cell>
          <cell r="K119">
            <v>6191.5831899999994</v>
          </cell>
          <cell r="L119">
            <v>5808.5108300000002</v>
          </cell>
          <cell r="M119">
            <v>6128.3772299999991</v>
          </cell>
          <cell r="N119">
            <v>5942.7309999999998</v>
          </cell>
          <cell r="O119">
            <v>6252.5733399999999</v>
          </cell>
          <cell r="P119">
            <v>6087.7485800000004</v>
          </cell>
          <cell r="Q119">
            <v>6119.2569999999996</v>
          </cell>
          <cell r="R119">
            <v>6235.66</v>
          </cell>
          <cell r="S119">
            <v>6015.6809999999996</v>
          </cell>
          <cell r="T119">
            <v>6044.7520000000004</v>
          </cell>
          <cell r="U119">
            <v>72760.153170000005</v>
          </cell>
          <cell r="X119">
            <v>6105.0110000000004</v>
          </cell>
          <cell r="Y119">
            <v>11933.279</v>
          </cell>
          <cell r="Z119">
            <v>18124.86219</v>
          </cell>
          <cell r="AA119">
            <v>23933.373019999999</v>
          </cell>
          <cell r="AB119">
            <v>30061.750249999997</v>
          </cell>
          <cell r="AC119">
            <v>36004.481249999997</v>
          </cell>
          <cell r="AD119">
            <v>42257.05459</v>
          </cell>
          <cell r="AE119">
            <v>48344.803169999999</v>
          </cell>
          <cell r="AF119">
            <v>54464.060169999997</v>
          </cell>
          <cell r="AG119">
            <v>60699.720170000001</v>
          </cell>
          <cell r="AH119">
            <v>66715.401169999997</v>
          </cell>
          <cell r="AI119">
            <v>72760.153170000005</v>
          </cell>
          <cell r="AJ119">
            <v>72760.153170000005</v>
          </cell>
          <cell r="AN119">
            <v>18124.86219</v>
          </cell>
          <cell r="AO119">
            <v>17879.619059999997</v>
          </cell>
          <cell r="AP119">
            <v>18459.57892</v>
          </cell>
          <cell r="AQ119">
            <v>18296.093000000001</v>
          </cell>
        </row>
        <row r="120">
          <cell r="K120" t="str">
            <v xml:space="preserve"> </v>
          </cell>
          <cell r="Q120" t="str">
            <v xml:space="preserve"> </v>
          </cell>
          <cell r="Z120" t="str">
            <v xml:space="preserve"> </v>
          </cell>
          <cell r="AJ120">
            <v>0</v>
          </cell>
          <cell r="AN120" t="str">
            <v xml:space="preserve"> </v>
          </cell>
          <cell r="AO120" t="str">
            <v xml:space="preserve"> </v>
          </cell>
          <cell r="AP120" t="str">
            <v xml:space="preserve"> </v>
          </cell>
          <cell r="AQ120" t="str">
            <v xml:space="preserve"> </v>
          </cell>
        </row>
        <row r="121">
          <cell r="I121">
            <v>41.390999999999998</v>
          </cell>
          <cell r="J121">
            <v>25.719000000000001</v>
          </cell>
          <cell r="K121">
            <v>44.463000000000001</v>
          </cell>
          <cell r="L121">
            <v>0</v>
          </cell>
          <cell r="M121">
            <v>0</v>
          </cell>
          <cell r="N121">
            <v>-40.372</v>
          </cell>
          <cell r="O121">
            <v>-80.566999999999993</v>
          </cell>
          <cell r="P121">
            <v>0</v>
          </cell>
          <cell r="Q121">
            <v>0</v>
          </cell>
          <cell r="R121">
            <v>0</v>
          </cell>
          <cell r="S121">
            <v>17.375</v>
          </cell>
          <cell r="T121">
            <v>52.92</v>
          </cell>
          <cell r="U121">
            <v>60.929000000000016</v>
          </cell>
          <cell r="X121">
            <v>41.390999999999998</v>
          </cell>
          <cell r="Y121">
            <v>67.11</v>
          </cell>
          <cell r="Z121">
            <v>111.57300000000001</v>
          </cell>
          <cell r="AA121">
            <v>111.57300000000001</v>
          </cell>
          <cell r="AB121">
            <v>111.57300000000001</v>
          </cell>
          <cell r="AC121">
            <v>71.201000000000008</v>
          </cell>
          <cell r="AD121">
            <v>-9.3659999999999854</v>
          </cell>
          <cell r="AE121">
            <v>-9.3659999999999854</v>
          </cell>
          <cell r="AF121">
            <v>-9.3659999999999854</v>
          </cell>
          <cell r="AG121">
            <v>-9.3659999999999854</v>
          </cell>
          <cell r="AH121">
            <v>8.0090000000000146</v>
          </cell>
          <cell r="AI121">
            <v>60.929000000000016</v>
          </cell>
          <cell r="AJ121">
            <v>60.929000000000016</v>
          </cell>
          <cell r="AN121">
            <v>111.57300000000001</v>
          </cell>
          <cell r="AO121">
            <v>-40.372</v>
          </cell>
          <cell r="AP121">
            <v>-80.566999999999993</v>
          </cell>
          <cell r="AQ121">
            <v>70.295000000000002</v>
          </cell>
        </row>
        <row r="122">
          <cell r="I122">
            <v>5817.9520000000002</v>
          </cell>
          <cell r="J122">
            <v>5372.2719999999999</v>
          </cell>
          <cell r="K122">
            <v>5851.7527499999997</v>
          </cell>
          <cell r="L122">
            <v>5554.9462300000005</v>
          </cell>
          <cell r="M122">
            <v>5782.9361999999992</v>
          </cell>
          <cell r="N122">
            <v>5460.5479999999998</v>
          </cell>
          <cell r="O122">
            <v>5701.1504599999998</v>
          </cell>
          <cell r="P122">
            <v>5655.5987599999999</v>
          </cell>
          <cell r="Q122">
            <v>5644.8990000000003</v>
          </cell>
          <cell r="R122">
            <v>5740.3819999999996</v>
          </cell>
          <cell r="S122">
            <v>5593.5609999999997</v>
          </cell>
          <cell r="T122">
            <v>5555.723</v>
          </cell>
          <cell r="U122">
            <v>67731.721399999995</v>
          </cell>
          <cell r="X122">
            <v>5817.9520000000002</v>
          </cell>
          <cell r="Y122">
            <v>11190.224</v>
          </cell>
          <cell r="Z122">
            <v>17041.976750000002</v>
          </cell>
          <cell r="AA122">
            <v>22596.922980000003</v>
          </cell>
          <cell r="AB122">
            <v>28379.859180000003</v>
          </cell>
          <cell r="AC122">
            <v>33840.407180000002</v>
          </cell>
          <cell r="AD122">
            <v>39541.557639999999</v>
          </cell>
          <cell r="AE122">
            <v>45197.1564</v>
          </cell>
          <cell r="AF122">
            <v>50842.055399999997</v>
          </cell>
          <cell r="AG122">
            <v>56582.437399999995</v>
          </cell>
          <cell r="AH122">
            <v>62175.998399999997</v>
          </cell>
          <cell r="AI122">
            <v>67731.721399999995</v>
          </cell>
          <cell r="AJ122">
            <v>67731.721399999995</v>
          </cell>
          <cell r="AN122">
            <v>17041.976750000002</v>
          </cell>
          <cell r="AO122">
            <v>16798.43043</v>
          </cell>
          <cell r="AP122">
            <v>17001.648219999999</v>
          </cell>
          <cell r="AQ122">
            <v>16889.665999999997</v>
          </cell>
        </row>
        <row r="123">
          <cell r="K123" t="str">
            <v xml:space="preserve"> </v>
          </cell>
          <cell r="Q123" t="str">
            <v xml:space="preserve"> </v>
          </cell>
          <cell r="X123">
            <v>0</v>
          </cell>
          <cell r="Z123" t="str">
            <v xml:space="preserve"> </v>
          </cell>
          <cell r="AJ123">
            <v>0</v>
          </cell>
          <cell r="AN123" t="str">
            <v xml:space="preserve"> </v>
          </cell>
        </row>
        <row r="124">
          <cell r="I124">
            <v>6105.0110000000004</v>
          </cell>
          <cell r="J124">
            <v>5828.268</v>
          </cell>
          <cell r="K124">
            <v>6191.5831899999994</v>
          </cell>
          <cell r="L124">
            <v>5808.5108300000002</v>
          </cell>
          <cell r="M124">
            <v>6128.3772299999991</v>
          </cell>
          <cell r="N124">
            <v>5942.7309999999998</v>
          </cell>
          <cell r="O124">
            <v>6252.5733399999999</v>
          </cell>
          <cell r="P124">
            <v>6087.7485800000004</v>
          </cell>
          <cell r="Q124">
            <v>6119.2569999999996</v>
          </cell>
          <cell r="R124">
            <v>6235.66</v>
          </cell>
          <cell r="S124">
            <v>6015.6809999999996</v>
          </cell>
          <cell r="T124">
            <v>6044.7520000000004</v>
          </cell>
          <cell r="U124">
            <v>72760.153170000005</v>
          </cell>
          <cell r="X124">
            <v>6105.0110000000004</v>
          </cell>
          <cell r="Y124">
            <v>11933.279</v>
          </cell>
          <cell r="Z124">
            <v>18124.86219</v>
          </cell>
          <cell r="AA124">
            <v>23933.373019999999</v>
          </cell>
          <cell r="AB124">
            <v>30061.750249999997</v>
          </cell>
          <cell r="AC124">
            <v>36004.481249999997</v>
          </cell>
          <cell r="AD124">
            <v>42257.05459</v>
          </cell>
          <cell r="AE124">
            <v>48344.803169999999</v>
          </cell>
          <cell r="AF124">
            <v>54464.060169999997</v>
          </cell>
          <cell r="AG124">
            <v>60699.720170000001</v>
          </cell>
          <cell r="AH124">
            <v>66715.401169999997</v>
          </cell>
          <cell r="AI124">
            <v>72760.153170000005</v>
          </cell>
          <cell r="AJ124">
            <v>72760.153170000005</v>
          </cell>
          <cell r="AN124">
            <v>18124.86219</v>
          </cell>
          <cell r="AO124">
            <v>17879.619059999997</v>
          </cell>
          <cell r="AP124">
            <v>18459.57892</v>
          </cell>
          <cell r="AQ124">
            <v>18296.093000000001</v>
          </cell>
        </row>
        <row r="125">
          <cell r="K125" t="str">
            <v xml:space="preserve"> </v>
          </cell>
          <cell r="Q125" t="str">
            <v xml:space="preserve"> </v>
          </cell>
          <cell r="Z125" t="str">
            <v xml:space="preserve"> </v>
          </cell>
          <cell r="AJ125">
            <v>0</v>
          </cell>
          <cell r="AN125" t="str">
            <v xml:space="preserve"> </v>
          </cell>
        </row>
        <row r="126">
          <cell r="I126">
            <v>620.36141043784812</v>
          </cell>
          <cell r="J126">
            <v>670.40441999999996</v>
          </cell>
          <cell r="K126">
            <v>729.63599999999997</v>
          </cell>
          <cell r="L126">
            <v>718.65613652946911</v>
          </cell>
          <cell r="M126">
            <v>700.8973410272099</v>
          </cell>
          <cell r="N126">
            <v>688.16331786370154</v>
          </cell>
          <cell r="O126">
            <v>728.74217120119977</v>
          </cell>
          <cell r="P126">
            <v>654.62383455537349</v>
          </cell>
          <cell r="Q126">
            <v>652.00625000000002</v>
          </cell>
          <cell r="R126">
            <v>625.54790000000003</v>
          </cell>
          <cell r="S126">
            <v>698.95038</v>
          </cell>
          <cell r="T126">
            <v>685.06927000000007</v>
          </cell>
          <cell r="U126">
            <v>8173.0584316148033</v>
          </cell>
          <cell r="X126">
            <v>620.36141043784812</v>
          </cell>
          <cell r="Y126">
            <v>1290.7658304378481</v>
          </cell>
          <cell r="Z126">
            <v>2020.401830437848</v>
          </cell>
          <cell r="AA126">
            <v>2739.057966967317</v>
          </cell>
          <cell r="AB126">
            <v>3439.9553079945272</v>
          </cell>
          <cell r="AC126">
            <v>4128.1186258582284</v>
          </cell>
          <cell r="AD126">
            <v>4856.8607970594285</v>
          </cell>
          <cell r="AE126">
            <v>5511.4846316148023</v>
          </cell>
          <cell r="AF126">
            <v>6163.4908816148027</v>
          </cell>
          <cell r="AG126">
            <v>6789.0387816148032</v>
          </cell>
          <cell r="AH126">
            <v>7487.9891616148034</v>
          </cell>
          <cell r="AI126">
            <v>8173.0584316148033</v>
          </cell>
          <cell r="AJ126">
            <v>8173.0584316148033</v>
          </cell>
          <cell r="AN126">
            <v>2020.401830437848</v>
          </cell>
          <cell r="AO126">
            <v>2107.7167954203805</v>
          </cell>
          <cell r="AP126">
            <v>2035.3722557565734</v>
          </cell>
          <cell r="AQ126">
            <v>2009.5675500000002</v>
          </cell>
        </row>
        <row r="127">
          <cell r="I127">
            <v>940.39599999999996</v>
          </cell>
          <cell r="J127">
            <v>956.25400000000002</v>
          </cell>
          <cell r="K127">
            <v>1071.52</v>
          </cell>
          <cell r="L127">
            <v>996.89717510421724</v>
          </cell>
          <cell r="M127">
            <v>1041.080867527784</v>
          </cell>
          <cell r="N127">
            <v>1009.1145842000002</v>
          </cell>
          <cell r="O127">
            <v>994.54065631649678</v>
          </cell>
          <cell r="P127">
            <v>978.26287400000024</v>
          </cell>
          <cell r="Q127">
            <v>953.49887320000005</v>
          </cell>
          <cell r="R127">
            <v>1144.3560683999999</v>
          </cell>
          <cell r="S127">
            <v>1074.9860721999999</v>
          </cell>
          <cell r="T127">
            <v>967.44740419999994</v>
          </cell>
          <cell r="U127">
            <v>12128.354575148498</v>
          </cell>
          <cell r="X127">
            <v>940.39599999999996</v>
          </cell>
          <cell r="Y127">
            <v>1896.65</v>
          </cell>
          <cell r="Z127">
            <v>2968.17</v>
          </cell>
          <cell r="AA127">
            <v>3965.0671751042173</v>
          </cell>
          <cell r="AB127">
            <v>5006.1480426320013</v>
          </cell>
          <cell r="AC127">
            <v>6015.2626268320018</v>
          </cell>
          <cell r="AD127">
            <v>7009.8032831484988</v>
          </cell>
          <cell r="AE127">
            <v>7988.0661571484989</v>
          </cell>
          <cell r="AF127">
            <v>8941.5650303484981</v>
          </cell>
          <cell r="AG127">
            <v>10085.921098748498</v>
          </cell>
          <cell r="AH127">
            <v>11160.907170948498</v>
          </cell>
          <cell r="AI127">
            <v>12128.354575148498</v>
          </cell>
          <cell r="AJ127">
            <v>12128.354575148498</v>
          </cell>
          <cell r="AN127">
            <v>2968.17</v>
          </cell>
          <cell r="AO127">
            <v>3047.0926268320013</v>
          </cell>
          <cell r="AP127">
            <v>2926.3024035164972</v>
          </cell>
          <cell r="AQ127">
            <v>3186.7895447999999</v>
          </cell>
        </row>
        <row r="128">
          <cell r="K128" t="str">
            <v xml:space="preserve"> </v>
          </cell>
          <cell r="N128" t="str">
            <v xml:space="preserve"> </v>
          </cell>
          <cell r="Q128" t="str">
            <v xml:space="preserve"> </v>
          </cell>
          <cell r="Y128" t="str">
            <v xml:space="preserve"> </v>
          </cell>
          <cell r="Z128" t="str">
            <v xml:space="preserve"> </v>
          </cell>
          <cell r="AA128" t="str">
            <v xml:space="preserve"> </v>
          </cell>
          <cell r="AJ128">
            <v>0</v>
          </cell>
          <cell r="AN128" t="str">
            <v xml:space="preserve"> </v>
          </cell>
        </row>
        <row r="129">
          <cell r="I129">
            <v>6105.0110000000004</v>
          </cell>
          <cell r="J129">
            <v>5828.268</v>
          </cell>
          <cell r="K129">
            <v>6191.5831899999994</v>
          </cell>
          <cell r="L129">
            <v>5808.5108300000002</v>
          </cell>
          <cell r="M129">
            <v>6128.3772299999991</v>
          </cell>
          <cell r="N129">
            <v>5942.7309999999998</v>
          </cell>
          <cell r="O129">
            <v>6252.5733399999999</v>
          </cell>
          <cell r="P129">
            <v>6087.7485800000004</v>
          </cell>
          <cell r="Q129">
            <v>6119.2569999999996</v>
          </cell>
          <cell r="R129">
            <v>6235.66</v>
          </cell>
          <cell r="S129">
            <v>6015.6809999999996</v>
          </cell>
          <cell r="T129">
            <v>6044.7520000000004</v>
          </cell>
          <cell r="U129">
            <v>72760.153170000005</v>
          </cell>
          <cell r="X129">
            <v>6105.0110000000004</v>
          </cell>
          <cell r="Y129">
            <v>11933.279</v>
          </cell>
          <cell r="Z129">
            <v>18124.86219</v>
          </cell>
          <cell r="AA129">
            <v>23933.373019999999</v>
          </cell>
          <cell r="AB129">
            <v>30061.750249999997</v>
          </cell>
          <cell r="AC129">
            <v>36004.481249999997</v>
          </cell>
          <cell r="AD129">
            <v>42257.05459</v>
          </cell>
          <cell r="AE129">
            <v>48344.803169999999</v>
          </cell>
          <cell r="AF129">
            <v>54464.060169999997</v>
          </cell>
          <cell r="AG129">
            <v>60699.720170000001</v>
          </cell>
          <cell r="AH129">
            <v>66715.401169999997</v>
          </cell>
          <cell r="AI129">
            <v>72760.153170000005</v>
          </cell>
          <cell r="AJ129">
            <v>72760.153170000005</v>
          </cell>
          <cell r="AN129">
            <v>18124.86219</v>
          </cell>
          <cell r="AO129">
            <v>17879.619059999997</v>
          </cell>
          <cell r="AP129">
            <v>18459.57892</v>
          </cell>
          <cell r="AQ129">
            <v>18296.093000000001</v>
          </cell>
        </row>
        <row r="130">
          <cell r="I130">
            <v>5817.9520000000002</v>
          </cell>
          <cell r="J130">
            <v>5372.2719999999999</v>
          </cell>
          <cell r="K130">
            <v>5851.7527499999997</v>
          </cell>
          <cell r="L130">
            <v>5554.9462300000005</v>
          </cell>
          <cell r="M130">
            <v>5782.9361999999992</v>
          </cell>
          <cell r="N130">
            <v>5460.5479999999998</v>
          </cell>
          <cell r="O130">
            <v>5701.1504599999998</v>
          </cell>
          <cell r="P130">
            <v>5655.5987599999999</v>
          </cell>
          <cell r="Q130">
            <v>5644.8990000000003</v>
          </cell>
          <cell r="R130">
            <v>5740.3819999999996</v>
          </cell>
          <cell r="S130">
            <v>5593.5609999999997</v>
          </cell>
          <cell r="T130">
            <v>5555.723</v>
          </cell>
          <cell r="U130">
            <v>67731.721399999995</v>
          </cell>
          <cell r="X130">
            <v>5817.9520000000002</v>
          </cell>
          <cell r="Y130">
            <v>11190.224</v>
          </cell>
          <cell r="Z130">
            <v>17041.976750000002</v>
          </cell>
          <cell r="AA130">
            <v>22596.922980000003</v>
          </cell>
          <cell r="AB130">
            <v>28379.859180000003</v>
          </cell>
          <cell r="AC130">
            <v>33840.407180000002</v>
          </cell>
          <cell r="AD130">
            <v>39541.557639999999</v>
          </cell>
          <cell r="AE130">
            <v>45197.1564</v>
          </cell>
          <cell r="AF130">
            <v>50842.055399999997</v>
          </cell>
          <cell r="AG130">
            <v>56582.437399999995</v>
          </cell>
          <cell r="AH130">
            <v>62175.998399999997</v>
          </cell>
          <cell r="AI130">
            <v>67731.721399999995</v>
          </cell>
          <cell r="AJ130">
            <v>67731.721399999995</v>
          </cell>
          <cell r="AN130">
            <v>17041.976750000002</v>
          </cell>
          <cell r="AO130">
            <v>16798.43043</v>
          </cell>
          <cell r="AP130">
            <v>17001.648219999999</v>
          </cell>
          <cell r="AQ130">
            <v>16889.665999999997</v>
          </cell>
        </row>
        <row r="132">
          <cell r="I132">
            <v>617.09900000000005</v>
          </cell>
          <cell r="J132">
            <v>583.16999999999996</v>
          </cell>
          <cell r="K132">
            <v>630.31700000000001</v>
          </cell>
          <cell r="L132">
            <v>588.33699999999999</v>
          </cell>
          <cell r="M132">
            <v>612.62300000000005</v>
          </cell>
          <cell r="N132">
            <v>578.80899999999997</v>
          </cell>
          <cell r="O132">
            <v>614.72699999999998</v>
          </cell>
          <cell r="P132">
            <v>615.41099999999994</v>
          </cell>
          <cell r="Q132">
            <v>607.40700000000004</v>
          </cell>
          <cell r="R132">
            <v>640.298</v>
          </cell>
          <cell r="S132">
            <v>640.09299999999996</v>
          </cell>
          <cell r="T132">
            <v>666.87199999999996</v>
          </cell>
          <cell r="U132">
            <v>7395.1629999999996</v>
          </cell>
          <cell r="X132">
            <v>617.09900000000005</v>
          </cell>
          <cell r="Y132">
            <v>1200.269</v>
          </cell>
          <cell r="Z132">
            <v>1830.586</v>
          </cell>
          <cell r="AA132">
            <v>2418.9229999999998</v>
          </cell>
          <cell r="AB132">
            <v>3031.5459999999998</v>
          </cell>
          <cell r="AC132">
            <v>3610.3549999999996</v>
          </cell>
          <cell r="AD132">
            <v>4225.0819999999994</v>
          </cell>
          <cell r="AE132">
            <v>4840.4929999999995</v>
          </cell>
          <cell r="AF132">
            <v>5447.9</v>
          </cell>
          <cell r="AG132">
            <v>6088.1979999999994</v>
          </cell>
          <cell r="AH132">
            <v>6728.2909999999993</v>
          </cell>
          <cell r="AI132">
            <v>7395.1629999999996</v>
          </cell>
          <cell r="AJ132">
            <v>7395.1629999999996</v>
          </cell>
          <cell r="AN132">
            <v>1830.586</v>
          </cell>
          <cell r="AO132">
            <v>1779.769</v>
          </cell>
          <cell r="AP132">
            <v>1837.5450000000001</v>
          </cell>
          <cell r="AQ132">
            <v>1947.2629999999999</v>
          </cell>
        </row>
      </sheetData>
      <sheetData sheetId="5" refreshError="1"/>
      <sheetData sheetId="6" refreshError="1">
        <row r="4">
          <cell r="F4">
            <v>1</v>
          </cell>
          <cell r="G4">
            <v>2</v>
          </cell>
          <cell r="H4">
            <v>3</v>
          </cell>
          <cell r="I4">
            <v>4</v>
          </cell>
          <cell r="J4">
            <v>5</v>
          </cell>
          <cell r="K4">
            <v>6</v>
          </cell>
          <cell r="L4">
            <v>7</v>
          </cell>
          <cell r="M4">
            <v>8</v>
          </cell>
          <cell r="N4">
            <v>9</v>
          </cell>
          <cell r="O4">
            <v>10</v>
          </cell>
          <cell r="P4">
            <v>11</v>
          </cell>
          <cell r="Q4">
            <v>12</v>
          </cell>
          <cell r="R4">
            <v>13</v>
          </cell>
        </row>
        <row r="5">
          <cell r="F5">
            <v>779975.16</v>
          </cell>
          <cell r="G5">
            <v>738562.57</v>
          </cell>
          <cell r="H5">
            <v>842089.59</v>
          </cell>
          <cell r="I5">
            <v>693335</v>
          </cell>
          <cell r="J5">
            <v>901429.39</v>
          </cell>
          <cell r="K5">
            <v>784405.07</v>
          </cell>
          <cell r="L5">
            <v>758545.22</v>
          </cell>
          <cell r="M5">
            <v>789527.94</v>
          </cell>
          <cell r="N5">
            <v>850804.57</v>
          </cell>
          <cell r="O5">
            <v>822971.06</v>
          </cell>
          <cell r="P5">
            <v>786476.38</v>
          </cell>
          <cell r="Q5">
            <v>821134.42</v>
          </cell>
          <cell r="R5">
            <v>9569256.370000001</v>
          </cell>
        </row>
        <row r="6">
          <cell r="F6">
            <v>1736198</v>
          </cell>
          <cell r="G6">
            <v>1791648</v>
          </cell>
          <cell r="H6">
            <v>1919877</v>
          </cell>
          <cell r="I6">
            <v>1792432</v>
          </cell>
          <cell r="J6">
            <v>2141069.87</v>
          </cell>
          <cell r="K6">
            <v>1970544</v>
          </cell>
          <cell r="L6">
            <v>2045629.06</v>
          </cell>
          <cell r="M6">
            <v>2075421</v>
          </cell>
          <cell r="N6">
            <v>2046613</v>
          </cell>
          <cell r="O6">
            <v>2127623</v>
          </cell>
          <cell r="P6">
            <v>1929288</v>
          </cell>
          <cell r="Q6">
            <v>1975307</v>
          </cell>
          <cell r="R6">
            <v>23551649.93</v>
          </cell>
        </row>
        <row r="7">
          <cell r="F7">
            <v>4844</v>
          </cell>
          <cell r="G7">
            <v>4782</v>
          </cell>
          <cell r="H7">
            <v>5091</v>
          </cell>
          <cell r="I7">
            <v>4541</v>
          </cell>
          <cell r="J7">
            <v>4886</v>
          </cell>
          <cell r="K7">
            <v>4410</v>
          </cell>
          <cell r="L7">
            <v>5627</v>
          </cell>
          <cell r="M7">
            <v>4788</v>
          </cell>
          <cell r="N7">
            <v>3926</v>
          </cell>
          <cell r="O7">
            <v>4673</v>
          </cell>
          <cell r="P7">
            <v>4752</v>
          </cell>
          <cell r="Q7">
            <v>4861</v>
          </cell>
          <cell r="R7">
            <v>57181</v>
          </cell>
        </row>
        <row r="8">
          <cell r="F8">
            <v>999809</v>
          </cell>
          <cell r="G8">
            <v>928565</v>
          </cell>
          <cell r="H8">
            <v>1035602.26</v>
          </cell>
          <cell r="I8">
            <v>914399.65</v>
          </cell>
          <cell r="J8">
            <v>965295.72</v>
          </cell>
          <cell r="K8">
            <v>1028652</v>
          </cell>
          <cell r="L8">
            <v>967158</v>
          </cell>
          <cell r="M8">
            <v>1137301</v>
          </cell>
          <cell r="N8">
            <v>970794</v>
          </cell>
          <cell r="O8">
            <v>1073111</v>
          </cell>
          <cell r="P8">
            <v>965104</v>
          </cell>
          <cell r="Q8">
            <v>1084709</v>
          </cell>
          <cell r="R8">
            <v>12070500.629999999</v>
          </cell>
        </row>
        <row r="9">
          <cell r="F9">
            <v>389187</v>
          </cell>
          <cell r="G9">
            <v>344421</v>
          </cell>
          <cell r="H9">
            <v>434658.69</v>
          </cell>
          <cell r="I9">
            <v>368833.75</v>
          </cell>
          <cell r="J9">
            <v>390834.31</v>
          </cell>
          <cell r="K9">
            <v>377017</v>
          </cell>
          <cell r="L9">
            <v>412636</v>
          </cell>
          <cell r="M9">
            <v>382629</v>
          </cell>
          <cell r="N9">
            <v>398429</v>
          </cell>
          <cell r="O9">
            <v>368334</v>
          </cell>
          <cell r="P9">
            <v>334388</v>
          </cell>
          <cell r="Q9">
            <v>368323</v>
          </cell>
          <cell r="R9">
            <v>4569690.75</v>
          </cell>
        </row>
        <row r="10">
          <cell r="F10">
            <v>173847</v>
          </cell>
          <cell r="G10">
            <v>172355</v>
          </cell>
          <cell r="H10">
            <v>180818</v>
          </cell>
          <cell r="I10">
            <v>177965</v>
          </cell>
          <cell r="J10">
            <v>177372</v>
          </cell>
          <cell r="K10">
            <v>177701</v>
          </cell>
          <cell r="L10">
            <v>154703</v>
          </cell>
          <cell r="M10">
            <v>167212</v>
          </cell>
          <cell r="N10">
            <v>153197.04</v>
          </cell>
          <cell r="O10">
            <v>185102</v>
          </cell>
          <cell r="P10">
            <v>173205</v>
          </cell>
          <cell r="Q10">
            <v>147142</v>
          </cell>
          <cell r="R10">
            <v>2040619.04</v>
          </cell>
        </row>
        <row r="11">
          <cell r="F11">
            <v>172739</v>
          </cell>
          <cell r="G11">
            <v>130891.63</v>
          </cell>
          <cell r="H11">
            <v>183825</v>
          </cell>
          <cell r="I11">
            <v>152049</v>
          </cell>
          <cell r="J11">
            <v>174044</v>
          </cell>
          <cell r="K11">
            <v>-26525</v>
          </cell>
          <cell r="L11">
            <v>529</v>
          </cell>
          <cell r="M11">
            <v>6671</v>
          </cell>
          <cell r="N11">
            <v>77</v>
          </cell>
          <cell r="O11">
            <v>92.94</v>
          </cell>
          <cell r="P11">
            <v>0</v>
          </cell>
          <cell r="Q11">
            <v>0</v>
          </cell>
          <cell r="R11">
            <v>794393.57</v>
          </cell>
        </row>
        <row r="12">
          <cell r="F12">
            <v>125237</v>
          </cell>
          <cell r="G12">
            <v>128635.13</v>
          </cell>
          <cell r="H12">
            <v>137009</v>
          </cell>
          <cell r="I12">
            <v>137425.89000000001</v>
          </cell>
          <cell r="J12">
            <v>140847.26999999999</v>
          </cell>
          <cell r="K12">
            <v>22349.65</v>
          </cell>
          <cell r="L12">
            <v>6206.83</v>
          </cell>
          <cell r="M12">
            <v>1737.18</v>
          </cell>
          <cell r="N12">
            <v>0</v>
          </cell>
          <cell r="O12">
            <v>1107.6199999999999</v>
          </cell>
          <cell r="P12">
            <v>0</v>
          </cell>
          <cell r="Q12">
            <v>0</v>
          </cell>
          <cell r="R12">
            <v>700555.57000000007</v>
          </cell>
        </row>
        <row r="13">
          <cell r="F13">
            <v>194871</v>
          </cell>
          <cell r="G13">
            <v>147151</v>
          </cell>
          <cell r="H13">
            <v>151927</v>
          </cell>
          <cell r="I13">
            <v>163672</v>
          </cell>
          <cell r="J13">
            <v>178430</v>
          </cell>
          <cell r="K13">
            <v>174197</v>
          </cell>
          <cell r="L13">
            <v>188460</v>
          </cell>
          <cell r="M13">
            <v>199874</v>
          </cell>
          <cell r="N13">
            <v>197527</v>
          </cell>
          <cell r="O13">
            <v>196735</v>
          </cell>
          <cell r="P13">
            <v>178361</v>
          </cell>
          <cell r="Q13">
            <v>189367</v>
          </cell>
          <cell r="R13">
            <v>2160572</v>
          </cell>
        </row>
        <row r="14">
          <cell r="F14">
            <v>88671</v>
          </cell>
          <cell r="G14">
            <v>89345</v>
          </cell>
          <cell r="H14">
            <v>80127</v>
          </cell>
          <cell r="I14">
            <v>69302</v>
          </cell>
          <cell r="J14">
            <v>52564</v>
          </cell>
          <cell r="K14">
            <v>56993</v>
          </cell>
          <cell r="L14">
            <v>83304</v>
          </cell>
          <cell r="M14">
            <v>84669</v>
          </cell>
          <cell r="N14">
            <v>81680</v>
          </cell>
          <cell r="O14">
            <v>86550</v>
          </cell>
          <cell r="P14">
            <v>78461</v>
          </cell>
          <cell r="Q14">
            <v>71863</v>
          </cell>
          <cell r="R14">
            <v>923529</v>
          </cell>
        </row>
        <row r="15">
          <cell r="F15">
            <v>1759415</v>
          </cell>
          <cell r="G15">
            <v>1639970.58</v>
          </cell>
          <cell r="H15">
            <v>1735136.38</v>
          </cell>
          <cell r="I15">
            <v>1665406</v>
          </cell>
          <cell r="J15">
            <v>1793744.98</v>
          </cell>
          <cell r="K15">
            <v>1679354.43</v>
          </cell>
          <cell r="L15">
            <v>1829460</v>
          </cell>
          <cell r="M15">
            <v>1820323.83</v>
          </cell>
          <cell r="N15">
            <v>1853057.98</v>
          </cell>
          <cell r="O15">
            <v>1854642.9</v>
          </cell>
          <cell r="P15">
            <v>1773939</v>
          </cell>
          <cell r="Q15">
            <v>1776816</v>
          </cell>
          <cell r="R15">
            <v>21181267.079999998</v>
          </cell>
        </row>
        <row r="17">
          <cell r="F17">
            <v>58222.1</v>
          </cell>
          <cell r="G17">
            <v>66522.820000000007</v>
          </cell>
          <cell r="H17">
            <v>26539.919999999998</v>
          </cell>
          <cell r="I17">
            <v>47195.8</v>
          </cell>
          <cell r="J17">
            <v>47328.959999999999</v>
          </cell>
          <cell r="K17">
            <v>57150.22</v>
          </cell>
          <cell r="L17">
            <v>50753.66</v>
          </cell>
          <cell r="M17">
            <v>96719.6</v>
          </cell>
          <cell r="N17">
            <v>71556.06</v>
          </cell>
          <cell r="O17">
            <v>51884.32</v>
          </cell>
          <cell r="P17">
            <v>28766.26</v>
          </cell>
          <cell r="Q17">
            <v>48108.920000000006</v>
          </cell>
          <cell r="R17">
            <v>650748.64</v>
          </cell>
        </row>
        <row r="18">
          <cell r="F18">
            <v>31381.69</v>
          </cell>
          <cell r="G18">
            <v>35575.75</v>
          </cell>
          <cell r="H18">
            <v>42843.23</v>
          </cell>
          <cell r="I18">
            <v>56484.59</v>
          </cell>
          <cell r="J18">
            <v>42541.51</v>
          </cell>
          <cell r="K18">
            <v>50448.58</v>
          </cell>
          <cell r="L18">
            <v>32460.86</v>
          </cell>
          <cell r="M18">
            <v>37399.74</v>
          </cell>
          <cell r="N18">
            <v>35868.29</v>
          </cell>
          <cell r="O18">
            <v>35868.47</v>
          </cell>
          <cell r="P18">
            <v>41984.62</v>
          </cell>
          <cell r="Q18">
            <v>41885</v>
          </cell>
          <cell r="R18">
            <v>484742.32999999996</v>
          </cell>
        </row>
        <row r="19">
          <cell r="F19">
            <v>6514396.9500000002</v>
          </cell>
          <cell r="G19">
            <v>6218425.4800000004</v>
          </cell>
          <cell r="H19">
            <v>6775544.0700000003</v>
          </cell>
          <cell r="I19">
            <v>6243041.6799999997</v>
          </cell>
          <cell r="J19">
            <v>7010388.0099999988</v>
          </cell>
          <cell r="K19">
            <v>6356696.9500000002</v>
          </cell>
          <cell r="L19">
            <v>6535472.6300000008</v>
          </cell>
          <cell r="M19">
            <v>6804273.2899999991</v>
          </cell>
          <cell r="N19">
            <v>6663529.9399999995</v>
          </cell>
          <cell r="O19">
            <v>6808695.3100000015</v>
          </cell>
          <cell r="P19">
            <v>6294725.2599999998</v>
          </cell>
          <cell r="Q19">
            <v>6529516.3399999999</v>
          </cell>
          <cell r="R19">
            <v>78754705.910000011</v>
          </cell>
        </row>
        <row r="21">
          <cell r="F21">
            <v>736866</v>
          </cell>
          <cell r="G21">
            <v>691475</v>
          </cell>
          <cell r="H21">
            <v>802456</v>
          </cell>
          <cell r="I21">
            <v>659012</v>
          </cell>
          <cell r="J21">
            <v>833166</v>
          </cell>
          <cell r="K21">
            <v>780905</v>
          </cell>
          <cell r="L21">
            <v>725691</v>
          </cell>
          <cell r="M21">
            <v>758301</v>
          </cell>
          <cell r="N21">
            <v>761337</v>
          </cell>
          <cell r="O21">
            <v>706824</v>
          </cell>
          <cell r="P21">
            <v>723414</v>
          </cell>
          <cell r="Q21">
            <v>740620</v>
          </cell>
          <cell r="R21">
            <v>8920067</v>
          </cell>
        </row>
        <row r="22">
          <cell r="F22">
            <v>1619111</v>
          </cell>
          <cell r="G22">
            <v>1699359</v>
          </cell>
          <cell r="H22">
            <v>1827755</v>
          </cell>
          <cell r="I22">
            <v>1705406</v>
          </cell>
          <cell r="J22">
            <v>1939465</v>
          </cell>
          <cell r="K22">
            <v>1891951</v>
          </cell>
          <cell r="L22">
            <v>1972503</v>
          </cell>
          <cell r="M22">
            <v>1948433</v>
          </cell>
          <cell r="N22">
            <v>1894408</v>
          </cell>
          <cell r="O22">
            <v>1997900</v>
          </cell>
          <cell r="P22">
            <v>1830884</v>
          </cell>
          <cell r="Q22">
            <v>1834838</v>
          </cell>
          <cell r="R22">
            <v>22162013</v>
          </cell>
        </row>
        <row r="23">
          <cell r="F23">
            <v>4335</v>
          </cell>
          <cell r="G23">
            <v>4280</v>
          </cell>
          <cell r="H23">
            <v>4556</v>
          </cell>
          <cell r="I23">
            <v>4064</v>
          </cell>
          <cell r="J23">
            <v>4373</v>
          </cell>
          <cell r="K23">
            <v>3947</v>
          </cell>
          <cell r="L23">
            <v>5037</v>
          </cell>
          <cell r="M23">
            <v>4285</v>
          </cell>
          <cell r="N23">
            <v>3514</v>
          </cell>
          <cell r="O23">
            <v>4182</v>
          </cell>
          <cell r="P23">
            <v>4253</v>
          </cell>
          <cell r="Q23">
            <v>4351</v>
          </cell>
          <cell r="R23">
            <v>51177</v>
          </cell>
        </row>
        <row r="24">
          <cell r="F24">
            <v>917481</v>
          </cell>
          <cell r="G24">
            <v>841774</v>
          </cell>
          <cell r="H24">
            <v>942255</v>
          </cell>
          <cell r="I24">
            <v>807083</v>
          </cell>
          <cell r="J24">
            <v>943116</v>
          </cell>
          <cell r="K24">
            <v>965030</v>
          </cell>
          <cell r="L24">
            <v>946937</v>
          </cell>
          <cell r="M24">
            <v>968925</v>
          </cell>
          <cell r="N24">
            <v>919171</v>
          </cell>
          <cell r="O24">
            <v>964716</v>
          </cell>
          <cell r="P24">
            <v>882716</v>
          </cell>
          <cell r="Q24">
            <v>999059</v>
          </cell>
          <cell r="R24">
            <v>11098263</v>
          </cell>
        </row>
        <row r="25">
          <cell r="F25">
            <v>337838</v>
          </cell>
          <cell r="G25">
            <v>325833</v>
          </cell>
          <cell r="H25">
            <v>395424</v>
          </cell>
          <cell r="I25">
            <v>332719</v>
          </cell>
          <cell r="J25">
            <v>348870</v>
          </cell>
          <cell r="K25">
            <v>348834</v>
          </cell>
          <cell r="L25">
            <v>347278</v>
          </cell>
          <cell r="M25">
            <v>340956</v>
          </cell>
          <cell r="N25">
            <v>348180</v>
          </cell>
          <cell r="O25">
            <v>318989</v>
          </cell>
          <cell r="P25">
            <v>310591</v>
          </cell>
          <cell r="Q25">
            <v>322276</v>
          </cell>
          <cell r="R25">
            <v>4077788</v>
          </cell>
        </row>
        <row r="26">
          <cell r="F26">
            <v>166381</v>
          </cell>
          <cell r="G26">
            <v>174459</v>
          </cell>
          <cell r="H26">
            <v>179369</v>
          </cell>
          <cell r="I26">
            <v>186246</v>
          </cell>
          <cell r="J26">
            <v>193190</v>
          </cell>
          <cell r="K26">
            <v>190644</v>
          </cell>
          <cell r="L26">
            <v>167039</v>
          </cell>
          <cell r="M26">
            <v>188672</v>
          </cell>
          <cell r="N26">
            <v>163921</v>
          </cell>
          <cell r="O26">
            <v>193261</v>
          </cell>
          <cell r="P26">
            <v>184458</v>
          </cell>
          <cell r="Q26">
            <v>240885</v>
          </cell>
          <cell r="R26">
            <v>2228525</v>
          </cell>
        </row>
        <row r="27">
          <cell r="F27">
            <v>173567</v>
          </cell>
          <cell r="G27">
            <v>138032</v>
          </cell>
          <cell r="H27">
            <v>185316</v>
          </cell>
          <cell r="I27">
            <v>157415</v>
          </cell>
          <cell r="J27">
            <v>176569</v>
          </cell>
          <cell r="K27">
            <v>-217</v>
          </cell>
          <cell r="L27">
            <v>3409</v>
          </cell>
          <cell r="M27">
            <v>111</v>
          </cell>
          <cell r="N27">
            <v>77</v>
          </cell>
          <cell r="O27">
            <v>93</v>
          </cell>
          <cell r="P27">
            <v>0</v>
          </cell>
          <cell r="Q27">
            <v>0</v>
          </cell>
          <cell r="R27">
            <v>834372</v>
          </cell>
        </row>
        <row r="28">
          <cell r="F28">
            <v>109329</v>
          </cell>
          <cell r="G28">
            <v>110642</v>
          </cell>
          <cell r="H28">
            <v>118744</v>
          </cell>
          <cell r="I28">
            <v>111769</v>
          </cell>
          <cell r="J28">
            <v>111579</v>
          </cell>
          <cell r="K28">
            <v>9501</v>
          </cell>
          <cell r="L28">
            <v>5623</v>
          </cell>
          <cell r="M28">
            <v>275</v>
          </cell>
          <cell r="N28">
            <v>0</v>
          </cell>
          <cell r="O28">
            <v>1108</v>
          </cell>
          <cell r="P28">
            <v>0</v>
          </cell>
          <cell r="Q28">
            <v>0</v>
          </cell>
          <cell r="R28">
            <v>578570</v>
          </cell>
        </row>
        <row r="29">
          <cell r="F29">
            <v>194950.46</v>
          </cell>
          <cell r="G29">
            <v>147151</v>
          </cell>
          <cell r="H29">
            <v>151927</v>
          </cell>
          <cell r="I29">
            <v>163983</v>
          </cell>
          <cell r="J29">
            <v>178430</v>
          </cell>
          <cell r="K29">
            <v>174197</v>
          </cell>
          <cell r="L29">
            <v>188460</v>
          </cell>
          <cell r="M29">
            <v>199874</v>
          </cell>
          <cell r="N29">
            <v>197946</v>
          </cell>
          <cell r="O29">
            <v>196734</v>
          </cell>
          <cell r="P29">
            <v>178362</v>
          </cell>
          <cell r="Q29">
            <v>189747</v>
          </cell>
          <cell r="R29">
            <v>2161761.46</v>
          </cell>
        </row>
        <row r="30">
          <cell r="F30">
            <v>84272</v>
          </cell>
          <cell r="G30">
            <v>78082</v>
          </cell>
          <cell r="H30">
            <v>70214</v>
          </cell>
          <cell r="I30">
            <v>60174</v>
          </cell>
          <cell r="J30">
            <v>43279</v>
          </cell>
          <cell r="K30">
            <v>47818</v>
          </cell>
          <cell r="L30">
            <v>79207</v>
          </cell>
          <cell r="M30">
            <v>72648</v>
          </cell>
          <cell r="N30">
            <v>62717</v>
          </cell>
          <cell r="O30">
            <v>73857</v>
          </cell>
          <cell r="P30">
            <v>66758</v>
          </cell>
          <cell r="Q30">
            <v>52039</v>
          </cell>
          <cell r="R30">
            <v>791065</v>
          </cell>
        </row>
        <row r="31">
          <cell r="F31">
            <v>1604767</v>
          </cell>
          <cell r="G31">
            <v>1527030</v>
          </cell>
          <cell r="H31">
            <v>1650899</v>
          </cell>
          <cell r="I31">
            <v>1577260</v>
          </cell>
          <cell r="J31">
            <v>1679049</v>
          </cell>
          <cell r="K31">
            <v>1563822</v>
          </cell>
          <cell r="L31">
            <v>1667586</v>
          </cell>
          <cell r="M31">
            <v>1694634</v>
          </cell>
          <cell r="N31">
            <v>1706946</v>
          </cell>
          <cell r="O31">
            <v>1723954</v>
          </cell>
          <cell r="P31">
            <v>1725547</v>
          </cell>
          <cell r="Q31">
            <v>1696410</v>
          </cell>
          <cell r="R31">
            <v>19817904</v>
          </cell>
        </row>
        <row r="32">
          <cell r="H32">
            <v>50644</v>
          </cell>
          <cell r="I32">
            <v>0</v>
          </cell>
          <cell r="J32">
            <v>0</v>
          </cell>
          <cell r="K32">
            <v>0</v>
          </cell>
          <cell r="L32">
            <v>0</v>
          </cell>
          <cell r="M32">
            <v>0</v>
          </cell>
          <cell r="N32">
            <v>0</v>
          </cell>
          <cell r="O32">
            <v>0</v>
          </cell>
          <cell r="P32">
            <v>0</v>
          </cell>
          <cell r="Q32">
            <v>0</v>
          </cell>
          <cell r="R32">
            <v>50644</v>
          </cell>
        </row>
        <row r="33">
          <cell r="F33">
            <v>58222.84</v>
          </cell>
          <cell r="G33">
            <v>66522</v>
          </cell>
          <cell r="H33">
            <v>26540</v>
          </cell>
          <cell r="I33">
            <v>47196</v>
          </cell>
          <cell r="J33">
            <v>47329</v>
          </cell>
          <cell r="K33">
            <v>57151</v>
          </cell>
          <cell r="L33">
            <v>50753</v>
          </cell>
          <cell r="M33">
            <v>96722</v>
          </cell>
          <cell r="N33">
            <v>71788</v>
          </cell>
          <cell r="O33">
            <v>51885</v>
          </cell>
          <cell r="P33">
            <v>28766</v>
          </cell>
          <cell r="Q33">
            <v>48110</v>
          </cell>
          <cell r="R33">
            <v>650984.84</v>
          </cell>
        </row>
        <row r="34">
          <cell r="F34">
            <v>31492</v>
          </cell>
          <cell r="G34">
            <v>35576</v>
          </cell>
          <cell r="H34">
            <v>42956</v>
          </cell>
          <cell r="I34">
            <v>56485</v>
          </cell>
          <cell r="J34">
            <v>42541</v>
          </cell>
          <cell r="K34">
            <v>50447.839999999997</v>
          </cell>
          <cell r="L34">
            <v>33525</v>
          </cell>
          <cell r="M34">
            <v>37400</v>
          </cell>
          <cell r="N34">
            <v>35867</v>
          </cell>
          <cell r="O34">
            <v>35869</v>
          </cell>
          <cell r="P34">
            <v>41986</v>
          </cell>
          <cell r="Q34">
            <v>41886</v>
          </cell>
          <cell r="R34">
            <v>486030.83999999997</v>
          </cell>
        </row>
        <row r="35">
          <cell r="F35">
            <v>6038612.2999999998</v>
          </cell>
          <cell r="G35">
            <v>5840215</v>
          </cell>
          <cell r="H35">
            <v>6449055</v>
          </cell>
          <cell r="I35">
            <v>5868812</v>
          </cell>
          <cell r="J35">
            <v>6540956</v>
          </cell>
          <cell r="K35">
            <v>6084030.8399999999</v>
          </cell>
          <cell r="L35">
            <v>6193048</v>
          </cell>
          <cell r="M35">
            <v>6311236</v>
          </cell>
          <cell r="N35">
            <v>6165872</v>
          </cell>
          <cell r="O35">
            <v>6269372</v>
          </cell>
          <cell r="P35">
            <v>5977735</v>
          </cell>
          <cell r="Q35">
            <v>6170221</v>
          </cell>
          <cell r="R35">
            <v>73909165.140000001</v>
          </cell>
        </row>
        <row r="38">
          <cell r="F38">
            <v>0</v>
          </cell>
          <cell r="G38">
            <v>0</v>
          </cell>
          <cell r="H38">
            <v>0</v>
          </cell>
          <cell r="I38">
            <v>0</v>
          </cell>
          <cell r="R38">
            <v>0</v>
          </cell>
        </row>
        <row r="39">
          <cell r="R39">
            <v>0</v>
          </cell>
        </row>
        <row r="40">
          <cell r="F40">
            <v>0</v>
          </cell>
          <cell r="G40">
            <v>0</v>
          </cell>
          <cell r="H40">
            <v>0</v>
          </cell>
          <cell r="I40">
            <v>0</v>
          </cell>
          <cell r="J40">
            <v>0</v>
          </cell>
          <cell r="K40">
            <v>0</v>
          </cell>
          <cell r="L40">
            <v>0</v>
          </cell>
          <cell r="M40">
            <v>0</v>
          </cell>
          <cell r="N40">
            <v>0</v>
          </cell>
          <cell r="O40">
            <v>0</v>
          </cell>
          <cell r="P40">
            <v>0</v>
          </cell>
          <cell r="Q40">
            <v>0</v>
          </cell>
          <cell r="R40">
            <v>0</v>
          </cell>
        </row>
        <row r="43">
          <cell r="F43">
            <v>0</v>
          </cell>
          <cell r="G43">
            <v>0</v>
          </cell>
          <cell r="H43">
            <v>0</v>
          </cell>
          <cell r="I43">
            <v>0</v>
          </cell>
          <cell r="R43">
            <v>0</v>
          </cell>
        </row>
        <row r="44">
          <cell r="F44">
            <v>0</v>
          </cell>
          <cell r="G44">
            <v>0</v>
          </cell>
          <cell r="H44">
            <v>0</v>
          </cell>
          <cell r="I44">
            <v>0</v>
          </cell>
          <cell r="R44">
            <v>0</v>
          </cell>
        </row>
        <row r="45">
          <cell r="F45">
            <v>0</v>
          </cell>
          <cell r="G45">
            <v>0</v>
          </cell>
          <cell r="H45">
            <v>0</v>
          </cell>
          <cell r="I45">
            <v>0</v>
          </cell>
          <cell r="J45">
            <v>0</v>
          </cell>
          <cell r="K45">
            <v>0</v>
          </cell>
          <cell r="L45">
            <v>0</v>
          </cell>
          <cell r="M45">
            <v>0</v>
          </cell>
          <cell r="N45">
            <v>0</v>
          </cell>
          <cell r="O45">
            <v>0</v>
          </cell>
          <cell r="P45">
            <v>0</v>
          </cell>
          <cell r="Q45">
            <v>0</v>
          </cell>
          <cell r="R45">
            <v>0</v>
          </cell>
        </row>
        <row r="46">
          <cell r="F46">
            <v>0</v>
          </cell>
          <cell r="G46">
            <v>0</v>
          </cell>
          <cell r="H46">
            <v>0</v>
          </cell>
          <cell r="I46">
            <v>0</v>
          </cell>
          <cell r="J46">
            <v>0</v>
          </cell>
          <cell r="K46">
            <v>0</v>
          </cell>
          <cell r="L46">
            <v>0</v>
          </cell>
          <cell r="M46">
            <v>0</v>
          </cell>
          <cell r="N46">
            <v>0</v>
          </cell>
          <cell r="O46">
            <v>0</v>
          </cell>
          <cell r="P46">
            <v>0</v>
          </cell>
          <cell r="Q46">
            <v>0</v>
          </cell>
          <cell r="R46">
            <v>0</v>
          </cell>
        </row>
        <row r="47">
          <cell r="F47">
            <v>0</v>
          </cell>
          <cell r="G47">
            <v>0</v>
          </cell>
          <cell r="H47">
            <v>0</v>
          </cell>
          <cell r="I47">
            <v>0</v>
          </cell>
          <cell r="J47">
            <v>0</v>
          </cell>
          <cell r="K47">
            <v>0</v>
          </cell>
          <cell r="L47">
            <v>0</v>
          </cell>
          <cell r="M47">
            <v>0</v>
          </cell>
          <cell r="N47">
            <v>0</v>
          </cell>
          <cell r="O47">
            <v>0</v>
          </cell>
          <cell r="P47">
            <v>0</v>
          </cell>
          <cell r="Q47">
            <v>0</v>
          </cell>
          <cell r="R47">
            <v>0</v>
          </cell>
        </row>
        <row r="49">
          <cell r="F49">
            <v>0</v>
          </cell>
          <cell r="G49">
            <v>0</v>
          </cell>
          <cell r="H49">
            <v>0</v>
          </cell>
          <cell r="I49">
            <v>0</v>
          </cell>
          <cell r="J49">
            <v>0</v>
          </cell>
          <cell r="K49">
            <v>0</v>
          </cell>
          <cell r="L49">
            <v>0</v>
          </cell>
          <cell r="M49">
            <v>0</v>
          </cell>
          <cell r="N49">
            <v>0</v>
          </cell>
          <cell r="O49">
            <v>1</v>
          </cell>
          <cell r="P49">
            <v>1</v>
          </cell>
          <cell r="Q49">
            <v>1</v>
          </cell>
          <cell r="R49">
            <v>3</v>
          </cell>
        </row>
        <row r="50">
          <cell r="F50">
            <v>971384.97655600007</v>
          </cell>
          <cell r="G50">
            <v>833101.83126000012</v>
          </cell>
          <cell r="H50">
            <v>938379.05499999993</v>
          </cell>
          <cell r="I50">
            <v>819315.51120000007</v>
          </cell>
          <cell r="J50">
            <v>1045439.0616000001</v>
          </cell>
          <cell r="K50">
            <v>970043</v>
          </cell>
          <cell r="L50">
            <v>1073661.5589999999</v>
          </cell>
          <cell r="M50">
            <v>922160</v>
          </cell>
          <cell r="N50">
            <v>1002105</v>
          </cell>
          <cell r="O50">
            <v>1018198</v>
          </cell>
          <cell r="P50">
            <v>968788</v>
          </cell>
          <cell r="Q50">
            <v>810358</v>
          </cell>
          <cell r="R50">
            <v>11372933.994616</v>
          </cell>
        </row>
        <row r="52">
          <cell r="F52">
            <v>0</v>
          </cell>
          <cell r="G52">
            <v>0</v>
          </cell>
          <cell r="H52">
            <v>0</v>
          </cell>
          <cell r="I52">
            <v>0</v>
          </cell>
          <cell r="J52">
            <v>0</v>
          </cell>
          <cell r="K52">
            <v>0</v>
          </cell>
          <cell r="L52">
            <v>0</v>
          </cell>
          <cell r="M52">
            <v>0</v>
          </cell>
          <cell r="N52">
            <v>0</v>
          </cell>
          <cell r="O52">
            <v>1</v>
          </cell>
          <cell r="P52">
            <v>1</v>
          </cell>
          <cell r="Q52">
            <v>1</v>
          </cell>
          <cell r="R52">
            <v>3</v>
          </cell>
        </row>
        <row r="53">
          <cell r="F53">
            <v>1046525.58</v>
          </cell>
          <cell r="G53">
            <v>897546.96</v>
          </cell>
          <cell r="H53">
            <v>1010964.76</v>
          </cell>
          <cell r="I53">
            <v>882694.139831473</v>
          </cell>
          <cell r="J53">
            <v>1126305.3</v>
          </cell>
          <cell r="K53">
            <v>1045082</v>
          </cell>
          <cell r="L53">
            <v>1156718.6499999999</v>
          </cell>
          <cell r="M53">
            <v>993490.98</v>
          </cell>
          <cell r="N53">
            <v>1079619.3600000001</v>
          </cell>
          <cell r="O53">
            <v>1096850.31</v>
          </cell>
          <cell r="P53">
            <v>1043725.95</v>
          </cell>
          <cell r="Q53">
            <v>873155.13000000012</v>
          </cell>
          <cell r="R53">
            <v>12252679.119831473</v>
          </cell>
        </row>
        <row r="55">
          <cell r="F55">
            <v>1219072</v>
          </cell>
          <cell r="G55">
            <v>923361</v>
          </cell>
          <cell r="H55">
            <v>1189096</v>
          </cell>
          <cell r="I55">
            <v>954425</v>
          </cell>
          <cell r="J55">
            <v>1245209.42</v>
          </cell>
          <cell r="K55">
            <v>1140882.1499999999</v>
          </cell>
          <cell r="L55">
            <v>1122974.49</v>
          </cell>
          <cell r="M55">
            <v>1151816.33</v>
          </cell>
          <cell r="N55">
            <v>1162404.52</v>
          </cell>
          <cell r="O55">
            <v>1186514.96</v>
          </cell>
          <cell r="P55">
            <v>1127613.8700000001</v>
          </cell>
          <cell r="Q55">
            <v>1098407.3799999999</v>
          </cell>
          <cell r="R55">
            <v>13521777.120000001</v>
          </cell>
        </row>
        <row r="56">
          <cell r="F56">
            <v>1841724</v>
          </cell>
          <cell r="G56">
            <v>1632280</v>
          </cell>
          <cell r="H56">
            <v>1931135</v>
          </cell>
          <cell r="I56">
            <v>1757302</v>
          </cell>
          <cell r="J56">
            <v>2049167</v>
          </cell>
          <cell r="K56">
            <v>2211850</v>
          </cell>
          <cell r="L56">
            <v>2298341</v>
          </cell>
          <cell r="M56">
            <v>2310813</v>
          </cell>
          <cell r="N56">
            <v>2235116</v>
          </cell>
          <cell r="O56">
            <v>2309954</v>
          </cell>
          <cell r="P56">
            <v>2045851</v>
          </cell>
          <cell r="Q56">
            <v>2005740</v>
          </cell>
          <cell r="R56">
            <v>24629273</v>
          </cell>
        </row>
        <row r="57">
          <cell r="F57">
            <v>1333808</v>
          </cell>
          <cell r="G57">
            <v>1237588</v>
          </cell>
          <cell r="H57">
            <v>1335125</v>
          </cell>
          <cell r="I57">
            <v>1214401</v>
          </cell>
          <cell r="J57">
            <v>1303631.8600000001</v>
          </cell>
          <cell r="K57">
            <v>1295461.95</v>
          </cell>
          <cell r="L57">
            <v>1270266.49</v>
          </cell>
          <cell r="M57">
            <v>1328498.69</v>
          </cell>
          <cell r="N57">
            <v>1291761.01</v>
          </cell>
          <cell r="O57">
            <v>1363562.13</v>
          </cell>
          <cell r="P57">
            <v>1284174.19</v>
          </cell>
          <cell r="Q57">
            <v>1324757.27</v>
          </cell>
          <cell r="R57">
            <v>15583035.589999998</v>
          </cell>
        </row>
        <row r="58">
          <cell r="F58">
            <v>900337</v>
          </cell>
          <cell r="G58">
            <v>268505</v>
          </cell>
          <cell r="H58">
            <v>664704</v>
          </cell>
          <cell r="I58">
            <v>636317</v>
          </cell>
          <cell r="J58">
            <v>701031.35</v>
          </cell>
          <cell r="K58">
            <v>625836.41</v>
          </cell>
          <cell r="L58">
            <v>644481</v>
          </cell>
          <cell r="M58">
            <v>662400.68000000005</v>
          </cell>
          <cell r="N58">
            <v>603744</v>
          </cell>
          <cell r="O58">
            <v>654122.25</v>
          </cell>
          <cell r="P58">
            <v>540067.38</v>
          </cell>
          <cell r="Q58">
            <v>615139.30000000005</v>
          </cell>
          <cell r="R58">
            <v>7516685.3699999992</v>
          </cell>
        </row>
        <row r="59">
          <cell r="F59">
            <v>405069</v>
          </cell>
          <cell r="G59">
            <v>318347</v>
          </cell>
          <cell r="H59">
            <v>388181</v>
          </cell>
          <cell r="I59">
            <v>388518</v>
          </cell>
          <cell r="J59">
            <v>434509.16</v>
          </cell>
          <cell r="K59">
            <v>409877.6</v>
          </cell>
          <cell r="L59">
            <v>431721.2</v>
          </cell>
          <cell r="M59">
            <v>442717.53</v>
          </cell>
          <cell r="N59">
            <v>421737.76</v>
          </cell>
          <cell r="O59">
            <v>445237.85</v>
          </cell>
          <cell r="P59">
            <v>422241.61</v>
          </cell>
          <cell r="Q59">
            <v>480667.5</v>
          </cell>
          <cell r="R59">
            <v>4988825.21</v>
          </cell>
        </row>
        <row r="60">
          <cell r="F60">
            <v>203821</v>
          </cell>
          <cell r="G60">
            <v>186424</v>
          </cell>
          <cell r="H60">
            <v>199956</v>
          </cell>
          <cell r="I60">
            <v>190624</v>
          </cell>
          <cell r="J60">
            <v>206799.07</v>
          </cell>
          <cell r="K60">
            <v>-5524.2</v>
          </cell>
          <cell r="L60">
            <v>4674.12</v>
          </cell>
          <cell r="M60">
            <v>-1440.06</v>
          </cell>
          <cell r="N60">
            <v>0</v>
          </cell>
          <cell r="O60">
            <v>0</v>
          </cell>
          <cell r="P60">
            <v>0</v>
          </cell>
          <cell r="Q60">
            <v>0</v>
          </cell>
          <cell r="R60">
            <v>985333.93</v>
          </cell>
        </row>
        <row r="61">
          <cell r="F61">
            <v>155822</v>
          </cell>
          <cell r="G61">
            <v>160733</v>
          </cell>
          <cell r="H61">
            <v>154616</v>
          </cell>
          <cell r="I61">
            <v>151027</v>
          </cell>
          <cell r="J61">
            <v>167491</v>
          </cell>
          <cell r="K61">
            <v>11278</v>
          </cell>
          <cell r="L61">
            <v>3771</v>
          </cell>
          <cell r="M61">
            <v>11459</v>
          </cell>
          <cell r="N61">
            <v>0</v>
          </cell>
          <cell r="O61">
            <v>0</v>
          </cell>
          <cell r="P61">
            <v>0</v>
          </cell>
          <cell r="Q61">
            <v>0</v>
          </cell>
          <cell r="R61">
            <v>816197</v>
          </cell>
        </row>
        <row r="62">
          <cell r="F62">
            <v>202966.5</v>
          </cell>
          <cell r="G62">
            <v>189112.5</v>
          </cell>
          <cell r="H62">
            <v>225879</v>
          </cell>
          <cell r="I62">
            <v>211426.00000000003</v>
          </cell>
          <cell r="J62">
            <v>225856</v>
          </cell>
          <cell r="K62">
            <v>228689</v>
          </cell>
          <cell r="L62">
            <v>234726</v>
          </cell>
          <cell r="M62">
            <v>231692</v>
          </cell>
          <cell r="N62">
            <v>201271</v>
          </cell>
          <cell r="O62">
            <v>93621</v>
          </cell>
          <cell r="P62">
            <v>173036</v>
          </cell>
          <cell r="Q62">
            <v>170371</v>
          </cell>
          <cell r="R62">
            <v>2388646</v>
          </cell>
        </row>
        <row r="63">
          <cell r="F63">
            <v>2135930.81</v>
          </cell>
          <cell r="G63">
            <v>2059956.19</v>
          </cell>
          <cell r="H63">
            <v>2319043.69</v>
          </cell>
          <cell r="I63">
            <v>2264670</v>
          </cell>
          <cell r="J63">
            <v>2270133</v>
          </cell>
          <cell r="K63">
            <v>2127158</v>
          </cell>
          <cell r="L63">
            <v>2320211.31</v>
          </cell>
          <cell r="M63">
            <v>2355372</v>
          </cell>
          <cell r="N63">
            <v>2353627</v>
          </cell>
          <cell r="O63">
            <v>2443169</v>
          </cell>
          <cell r="P63">
            <v>2479724</v>
          </cell>
          <cell r="Q63">
            <v>2415199</v>
          </cell>
          <cell r="R63">
            <v>27544194</v>
          </cell>
        </row>
        <row r="64">
          <cell r="F64">
            <v>8398550.3100000005</v>
          </cell>
          <cell r="G64">
            <v>6976306.6899999995</v>
          </cell>
          <cell r="H64">
            <v>8407735.6899999995</v>
          </cell>
          <cell r="I64">
            <v>7768710</v>
          </cell>
          <cell r="J64">
            <v>8603827.8599999994</v>
          </cell>
          <cell r="K64">
            <v>8045508.9099999992</v>
          </cell>
          <cell r="L64">
            <v>8331166.6100000013</v>
          </cell>
          <cell r="M64">
            <v>8493329.1699999999</v>
          </cell>
          <cell r="N64">
            <v>8269661.29</v>
          </cell>
          <cell r="O64">
            <v>8496181.1899999995</v>
          </cell>
          <cell r="P64">
            <v>8072708.0500000007</v>
          </cell>
          <cell r="Q64">
            <v>8110281.4500000002</v>
          </cell>
          <cell r="R64">
            <v>97973967.219999999</v>
          </cell>
        </row>
        <row r="66">
          <cell r="F66">
            <v>163647</v>
          </cell>
          <cell r="G66">
            <v>66104</v>
          </cell>
          <cell r="H66">
            <v>76765</v>
          </cell>
          <cell r="I66">
            <v>80234</v>
          </cell>
          <cell r="J66">
            <v>80190</v>
          </cell>
          <cell r="K66">
            <v>56223</v>
          </cell>
          <cell r="L66">
            <v>70063</v>
          </cell>
          <cell r="M66">
            <v>79386</v>
          </cell>
          <cell r="N66">
            <v>77420</v>
          </cell>
          <cell r="O66">
            <v>75562</v>
          </cell>
          <cell r="P66">
            <v>76765</v>
          </cell>
          <cell r="Q66">
            <v>91252</v>
          </cell>
          <cell r="R66">
            <v>993611</v>
          </cell>
        </row>
        <row r="67">
          <cell r="F67">
            <v>1209998</v>
          </cell>
          <cell r="G67">
            <v>1062172</v>
          </cell>
          <cell r="H67">
            <v>1331041</v>
          </cell>
          <cell r="I67">
            <v>183096</v>
          </cell>
          <cell r="J67">
            <v>565474</v>
          </cell>
          <cell r="K67">
            <v>497735.63</v>
          </cell>
          <cell r="L67">
            <v>248759.6</v>
          </cell>
          <cell r="M67">
            <v>313584</v>
          </cell>
          <cell r="N67">
            <v>299012</v>
          </cell>
          <cell r="O67">
            <v>469249</v>
          </cell>
          <cell r="P67">
            <v>445886</v>
          </cell>
          <cell r="Q67">
            <v>1342355</v>
          </cell>
          <cell r="R67">
            <v>7968362.2299999995</v>
          </cell>
        </row>
        <row r="68">
          <cell r="F68">
            <v>134084.94</v>
          </cell>
          <cell r="G68">
            <v>131948.73000000001</v>
          </cell>
          <cell r="H68">
            <v>189792</v>
          </cell>
          <cell r="I68">
            <v>159640</v>
          </cell>
          <cell r="J68">
            <v>149951</v>
          </cell>
          <cell r="K68">
            <v>-283986</v>
          </cell>
          <cell r="L68">
            <v>56038.76</v>
          </cell>
          <cell r="M68">
            <v>86390</v>
          </cell>
          <cell r="N68">
            <v>95834.9</v>
          </cell>
          <cell r="O68">
            <v>72770</v>
          </cell>
          <cell r="P68">
            <v>87058</v>
          </cell>
          <cell r="Q68">
            <v>110381</v>
          </cell>
          <cell r="R68">
            <v>989903.33000000007</v>
          </cell>
        </row>
        <row r="69">
          <cell r="F69">
            <v>331763.53000000003</v>
          </cell>
          <cell r="G69">
            <v>146802.29</v>
          </cell>
          <cell r="H69">
            <v>106824</v>
          </cell>
          <cell r="I69">
            <v>279938.40000000002</v>
          </cell>
          <cell r="J69">
            <v>233006.8</v>
          </cell>
          <cell r="K69">
            <v>-91607</v>
          </cell>
          <cell r="L69">
            <v>245558.41</v>
          </cell>
          <cell r="M69">
            <v>267812</v>
          </cell>
          <cell r="N69">
            <v>179293.7</v>
          </cell>
          <cell r="O69">
            <v>172265</v>
          </cell>
          <cell r="P69">
            <v>191151.24</v>
          </cell>
          <cell r="Q69">
            <v>186075.8</v>
          </cell>
          <cell r="R69">
            <v>2248884.17</v>
          </cell>
        </row>
        <row r="70">
          <cell r="F70">
            <v>359175.92</v>
          </cell>
          <cell r="G70">
            <v>199351.86</v>
          </cell>
          <cell r="H70">
            <v>153083</v>
          </cell>
          <cell r="I70">
            <v>191716</v>
          </cell>
          <cell r="J70">
            <v>149037</v>
          </cell>
          <cell r="K70">
            <v>41087</v>
          </cell>
          <cell r="L70">
            <v>124589.95</v>
          </cell>
          <cell r="M70">
            <v>120947</v>
          </cell>
          <cell r="N70">
            <v>88874</v>
          </cell>
          <cell r="O70">
            <v>23874</v>
          </cell>
          <cell r="P70">
            <v>83743</v>
          </cell>
          <cell r="Q70">
            <v>76152</v>
          </cell>
          <cell r="R70">
            <v>1611630.73</v>
          </cell>
        </row>
        <row r="71">
          <cell r="F71">
            <v>29383</v>
          </cell>
          <cell r="G71">
            <v>13091</v>
          </cell>
          <cell r="H71">
            <v>14570</v>
          </cell>
          <cell r="I71">
            <v>15170</v>
          </cell>
          <cell r="J71">
            <v>15079</v>
          </cell>
          <cell r="K71">
            <v>-1886</v>
          </cell>
          <cell r="L71">
            <v>-1971</v>
          </cell>
          <cell r="M71">
            <v>0</v>
          </cell>
          <cell r="N71">
            <v>0</v>
          </cell>
          <cell r="O71">
            <v>0</v>
          </cell>
          <cell r="P71">
            <v>0</v>
          </cell>
          <cell r="Q71">
            <v>0</v>
          </cell>
          <cell r="R71">
            <v>83436</v>
          </cell>
        </row>
        <row r="72">
          <cell r="F72">
            <v>45056</v>
          </cell>
          <cell r="G72">
            <v>21266</v>
          </cell>
          <cell r="H72">
            <v>27418</v>
          </cell>
          <cell r="I72">
            <v>29313</v>
          </cell>
          <cell r="J72">
            <v>28348</v>
          </cell>
          <cell r="K72">
            <v>-2880</v>
          </cell>
          <cell r="L72">
            <v>-2388</v>
          </cell>
          <cell r="M72">
            <v>143</v>
          </cell>
          <cell r="N72">
            <v>0</v>
          </cell>
          <cell r="O72">
            <v>0</v>
          </cell>
          <cell r="P72">
            <v>0</v>
          </cell>
          <cell r="Q72">
            <v>0</v>
          </cell>
          <cell r="R72">
            <v>146276</v>
          </cell>
        </row>
        <row r="73">
          <cell r="F73">
            <v>396495.41</v>
          </cell>
          <cell r="G73">
            <v>266084.13</v>
          </cell>
          <cell r="H73">
            <v>360621.68</v>
          </cell>
          <cell r="I73">
            <v>238333.99</v>
          </cell>
          <cell r="J73">
            <v>150147</v>
          </cell>
          <cell r="K73">
            <v>5795</v>
          </cell>
          <cell r="L73">
            <v>86064</v>
          </cell>
          <cell r="M73">
            <v>92592.99</v>
          </cell>
          <cell r="N73">
            <v>93307</v>
          </cell>
          <cell r="O73">
            <v>150892</v>
          </cell>
          <cell r="P73">
            <v>180794</v>
          </cell>
          <cell r="Q73">
            <v>435887</v>
          </cell>
          <cell r="R73">
            <v>2457014.2000000002</v>
          </cell>
        </row>
        <row r="74">
          <cell r="F74">
            <v>909663</v>
          </cell>
          <cell r="G74">
            <v>719153</v>
          </cell>
          <cell r="H74">
            <v>853693</v>
          </cell>
          <cell r="I74">
            <v>790877</v>
          </cell>
          <cell r="J74">
            <v>857093</v>
          </cell>
          <cell r="K74">
            <v>869120</v>
          </cell>
          <cell r="L74">
            <v>884966</v>
          </cell>
          <cell r="M74">
            <v>874647</v>
          </cell>
          <cell r="N74">
            <v>806101.13</v>
          </cell>
          <cell r="O74">
            <v>350021.93</v>
          </cell>
          <cell r="P74">
            <v>653860</v>
          </cell>
          <cell r="Q74">
            <v>640919</v>
          </cell>
          <cell r="R74">
            <v>9210114.0599999987</v>
          </cell>
        </row>
        <row r="75">
          <cell r="F75">
            <v>50239</v>
          </cell>
          <cell r="G75">
            <v>236</v>
          </cell>
          <cell r="H75">
            <v>77</v>
          </cell>
          <cell r="I75">
            <v>62</v>
          </cell>
          <cell r="J75">
            <v>100</v>
          </cell>
          <cell r="K75">
            <v>47</v>
          </cell>
          <cell r="L75">
            <v>8</v>
          </cell>
          <cell r="M75">
            <v>39</v>
          </cell>
          <cell r="N75">
            <v>26</v>
          </cell>
          <cell r="O75">
            <v>159</v>
          </cell>
          <cell r="P75">
            <v>112</v>
          </cell>
          <cell r="Q75">
            <v>87</v>
          </cell>
          <cell r="R75">
            <v>51192</v>
          </cell>
        </row>
        <row r="76">
          <cell r="F76">
            <v>3629505.8</v>
          </cell>
          <cell r="G76">
            <v>2626209.0099999998</v>
          </cell>
          <cell r="H76">
            <v>3113884.68</v>
          </cell>
          <cell r="I76">
            <v>1968380.3900000001</v>
          </cell>
          <cell r="J76">
            <v>2228325.7999999998</v>
          </cell>
          <cell r="K76">
            <v>1089648.6299999999</v>
          </cell>
          <cell r="L76">
            <v>1711688.72</v>
          </cell>
          <cell r="M76">
            <v>1835540.99</v>
          </cell>
          <cell r="N76">
            <v>1639868.73</v>
          </cell>
          <cell r="O76">
            <v>1314792.93</v>
          </cell>
          <cell r="P76">
            <v>1719369.24</v>
          </cell>
          <cell r="Q76">
            <v>2883108.8</v>
          </cell>
          <cell r="R76">
            <v>25760423.719999999</v>
          </cell>
        </row>
        <row r="78">
          <cell r="F78">
            <v>12028056.110000001</v>
          </cell>
          <cell r="G78">
            <v>9602515.6999999993</v>
          </cell>
          <cell r="H78">
            <v>11521620.369999999</v>
          </cell>
          <cell r="I78">
            <v>9737090.3900000006</v>
          </cell>
          <cell r="J78">
            <v>10832153.66</v>
          </cell>
          <cell r="K78">
            <v>9135157.5399999991</v>
          </cell>
          <cell r="L78">
            <v>10042855.330000002</v>
          </cell>
          <cell r="M78">
            <v>10328870.16</v>
          </cell>
          <cell r="N78">
            <v>9909530.0199999996</v>
          </cell>
          <cell r="O78">
            <v>9810974.1199999992</v>
          </cell>
          <cell r="P78">
            <v>9792077.290000001</v>
          </cell>
          <cell r="Q78">
            <v>10993390.25</v>
          </cell>
          <cell r="R78">
            <v>123734390.94</v>
          </cell>
        </row>
        <row r="81">
          <cell r="F81">
            <v>6038612.2999999998</v>
          </cell>
          <cell r="G81">
            <v>5840215</v>
          </cell>
          <cell r="H81">
            <v>6449055</v>
          </cell>
          <cell r="I81">
            <v>5868812</v>
          </cell>
          <cell r="J81">
            <v>6540956</v>
          </cell>
          <cell r="K81">
            <v>6084030.8399999999</v>
          </cell>
          <cell r="L81">
            <v>6193048</v>
          </cell>
          <cell r="M81">
            <v>6311236</v>
          </cell>
          <cell r="N81">
            <v>6165872</v>
          </cell>
          <cell r="O81">
            <v>6269372</v>
          </cell>
          <cell r="P81">
            <v>5977735</v>
          </cell>
          <cell r="Q81">
            <v>6170221</v>
          </cell>
          <cell r="R81">
            <v>73909165.140000001</v>
          </cell>
        </row>
        <row r="82">
          <cell r="F82">
            <v>0</v>
          </cell>
          <cell r="G82">
            <v>0</v>
          </cell>
          <cell r="H82">
            <v>0</v>
          </cell>
          <cell r="I82">
            <v>0</v>
          </cell>
          <cell r="J82">
            <v>0</v>
          </cell>
          <cell r="K82">
            <v>0</v>
          </cell>
          <cell r="L82">
            <v>0</v>
          </cell>
          <cell r="M82">
            <v>0</v>
          </cell>
          <cell r="N82">
            <v>0</v>
          </cell>
          <cell r="O82">
            <v>0</v>
          </cell>
          <cell r="P82">
            <v>0</v>
          </cell>
          <cell r="Q82">
            <v>0</v>
          </cell>
          <cell r="R82">
            <v>0</v>
          </cell>
        </row>
        <row r="83">
          <cell r="F83">
            <v>6038612.2999999998</v>
          </cell>
          <cell r="G83">
            <v>5840215</v>
          </cell>
          <cell r="H83">
            <v>6449055</v>
          </cell>
          <cell r="I83">
            <v>5868812</v>
          </cell>
          <cell r="J83">
            <v>6540956</v>
          </cell>
          <cell r="K83">
            <v>6084030.8399999999</v>
          </cell>
          <cell r="L83">
            <v>6193048</v>
          </cell>
          <cell r="M83">
            <v>6311236</v>
          </cell>
          <cell r="N83">
            <v>6165872</v>
          </cell>
          <cell r="O83">
            <v>6269372</v>
          </cell>
          <cell r="P83">
            <v>5977735</v>
          </cell>
          <cell r="Q83">
            <v>6170221</v>
          </cell>
          <cell r="R83">
            <v>73909165.140000001</v>
          </cell>
        </row>
        <row r="85">
          <cell r="F85">
            <v>12028056.110000001</v>
          </cell>
          <cell r="G85">
            <v>9602515.6999999993</v>
          </cell>
          <cell r="H85">
            <v>11521620.369999999</v>
          </cell>
          <cell r="I85">
            <v>9737090.3900000006</v>
          </cell>
          <cell r="J85">
            <v>10288171.66</v>
          </cell>
          <cell r="K85">
            <v>8934711.5399999991</v>
          </cell>
          <cell r="L85">
            <v>9706516.3300000019</v>
          </cell>
          <cell r="M85">
            <v>9942170.1600000001</v>
          </cell>
          <cell r="N85">
            <v>9578006.0199999996</v>
          </cell>
          <cell r="O85">
            <v>9430951.1199999992</v>
          </cell>
          <cell r="P85">
            <v>9514095.290000001</v>
          </cell>
          <cell r="Q85">
            <v>10759819.25</v>
          </cell>
          <cell r="R85">
            <v>121043723.94000001</v>
          </cell>
        </row>
        <row r="87">
          <cell r="F87">
            <v>7560922.5300000003</v>
          </cell>
          <cell r="G87">
            <v>7115972.4400000004</v>
          </cell>
          <cell r="H87">
            <v>7786508.8300000001</v>
          </cell>
          <cell r="I87">
            <v>7125735.8198314728</v>
          </cell>
          <cell r="J87">
            <v>8136693.3099999987</v>
          </cell>
          <cell r="K87">
            <v>7401778.9500000002</v>
          </cell>
          <cell r="L87">
            <v>7692191.2800000012</v>
          </cell>
          <cell r="M87">
            <v>7797764.2699999996</v>
          </cell>
          <cell r="N87">
            <v>7743149.2999999989</v>
          </cell>
          <cell r="O87">
            <v>7905546.620000001</v>
          </cell>
          <cell r="P87">
            <v>7338452.21</v>
          </cell>
          <cell r="Q87">
            <v>7402672.4699999997</v>
          </cell>
          <cell r="R87">
            <v>91007388.029831469</v>
          </cell>
        </row>
        <row r="89">
          <cell r="F89">
            <v>10219043.353444001</v>
          </cell>
          <cell r="G89">
            <v>8909079.6187399998</v>
          </cell>
          <cell r="H89">
            <v>9962014.4550000001</v>
          </cell>
          <cell r="I89">
            <v>8274800.6986314729</v>
          </cell>
          <cell r="J89">
            <v>9319580.0483999997</v>
          </cell>
          <cell r="K89">
            <v>7521384.5800000001</v>
          </cell>
          <cell r="L89">
            <v>8330218.4410000015</v>
          </cell>
          <cell r="M89">
            <v>8711145.2599999998</v>
          </cell>
          <cell r="N89">
            <v>8380913.0299999993</v>
          </cell>
          <cell r="O89">
            <v>8202140.5500000007</v>
          </cell>
          <cell r="P89">
            <v>8089032.4499999993</v>
          </cell>
          <cell r="Q89">
            <v>9475422.2699999996</v>
          </cell>
          <cell r="R89">
            <v>105394774.75521547</v>
          </cell>
        </row>
        <row r="91">
          <cell r="F91">
            <v>6.2130000000000001</v>
          </cell>
          <cell r="G91">
            <v>6.2880000000000003</v>
          </cell>
          <cell r="H91">
            <v>6.3040000000000003</v>
          </cell>
          <cell r="I91">
            <v>7.3230000000000004</v>
          </cell>
          <cell r="J91">
            <v>6.7480000000000002</v>
          </cell>
          <cell r="K91">
            <v>6.1230000000000002</v>
          </cell>
          <cell r="L91">
            <v>6.976</v>
          </cell>
          <cell r="M91">
            <v>7.6470000000000002</v>
          </cell>
          <cell r="N91">
            <v>10.847</v>
          </cell>
          <cell r="O91">
            <v>13.907</v>
          </cell>
          <cell r="P91">
            <v>13.832000000000001</v>
          </cell>
          <cell r="Q91">
            <v>11.18</v>
          </cell>
          <cell r="R91">
            <v>8.6156666666666677</v>
          </cell>
        </row>
        <row r="92">
          <cell r="R92">
            <v>0</v>
          </cell>
        </row>
        <row r="93">
          <cell r="F93">
            <v>475784.65</v>
          </cell>
          <cell r="G93">
            <v>378210.48</v>
          </cell>
          <cell r="H93">
            <v>326489.07</v>
          </cell>
          <cell r="I93">
            <v>374229.6799999997</v>
          </cell>
          <cell r="J93">
            <v>469432.00999999885</v>
          </cell>
          <cell r="K93">
            <v>272666.11</v>
          </cell>
          <cell r="L93">
            <v>342424.63000000082</v>
          </cell>
          <cell r="M93">
            <v>493037.28999999911</v>
          </cell>
          <cell r="N93">
            <v>497657.93999999948</v>
          </cell>
          <cell r="O93">
            <v>539323.31000000145</v>
          </cell>
          <cell r="P93">
            <v>316990.26</v>
          </cell>
          <cell r="Q93">
            <v>359295.33999999985</v>
          </cell>
          <cell r="R93">
            <v>4845540.7699999996</v>
          </cell>
        </row>
        <row r="94">
          <cell r="F94">
            <v>163043</v>
          </cell>
          <cell r="G94">
            <v>166446.1275</v>
          </cell>
          <cell r="H94">
            <v>190892</v>
          </cell>
          <cell r="I94">
            <v>182520.05319999999</v>
          </cell>
          <cell r="J94">
            <v>197286.06200000001</v>
          </cell>
          <cell r="K94">
            <v>163303</v>
          </cell>
          <cell r="L94">
            <v>167613</v>
          </cell>
          <cell r="M94">
            <v>166922</v>
          </cell>
          <cell r="N94">
            <v>102237</v>
          </cell>
          <cell r="O94">
            <v>92787</v>
          </cell>
          <cell r="P94">
            <v>93253</v>
          </cell>
          <cell r="Q94">
            <v>133894</v>
          </cell>
          <cell r="R94">
            <v>1820196.2427000001</v>
          </cell>
        </row>
        <row r="95">
          <cell r="F95">
            <v>0</v>
          </cell>
          <cell r="G95">
            <v>0</v>
          </cell>
          <cell r="H95">
            <v>50644</v>
          </cell>
          <cell r="I95">
            <v>0</v>
          </cell>
          <cell r="R95">
            <v>50644</v>
          </cell>
        </row>
        <row r="96">
          <cell r="F96">
            <v>9707114.1316864565</v>
          </cell>
          <cell r="G96">
            <v>9497606.1269463301</v>
          </cell>
          <cell r="H96">
            <v>11925962.898724817</v>
          </cell>
          <cell r="I96">
            <v>12884683.934863165</v>
          </cell>
          <cell r="J96">
            <v>21964697</v>
          </cell>
          <cell r="K96">
            <v>24332935.580313653</v>
          </cell>
          <cell r="L96">
            <v>13077255.047301888</v>
          </cell>
          <cell r="M96">
            <v>19494244.916258574</v>
          </cell>
          <cell r="N96">
            <v>20963252.639229745</v>
          </cell>
          <cell r="O96">
            <v>19679666.844088584</v>
          </cell>
          <cell r="P96">
            <v>19984079.307044864</v>
          </cell>
          <cell r="Q96">
            <v>23083299.335957915</v>
          </cell>
          <cell r="R96">
            <v>206594797.76241601</v>
          </cell>
        </row>
        <row r="97">
          <cell r="R97">
            <v>0</v>
          </cell>
        </row>
        <row r="98">
          <cell r="R98">
            <v>0</v>
          </cell>
        </row>
        <row r="99">
          <cell r="F99">
            <v>19.2</v>
          </cell>
          <cell r="G99">
            <v>15.2</v>
          </cell>
          <cell r="H99">
            <v>17.5</v>
          </cell>
          <cell r="I99">
            <v>25.54</v>
          </cell>
          <cell r="J99">
            <v>27.94</v>
          </cell>
          <cell r="K99">
            <v>27.72</v>
          </cell>
          <cell r="L99">
            <v>31</v>
          </cell>
          <cell r="M99">
            <v>41</v>
          </cell>
          <cell r="N99">
            <v>33</v>
          </cell>
          <cell r="O99">
            <v>38</v>
          </cell>
          <cell r="P99">
            <v>39</v>
          </cell>
          <cell r="Q99">
            <v>30</v>
          </cell>
          <cell r="R99">
            <v>345.1</v>
          </cell>
        </row>
        <row r="100">
          <cell r="F100">
            <v>34</v>
          </cell>
          <cell r="G100">
            <v>336</v>
          </cell>
          <cell r="H100">
            <v>795</v>
          </cell>
          <cell r="I100">
            <v>1252</v>
          </cell>
          <cell r="J100">
            <v>2320</v>
          </cell>
          <cell r="K100">
            <v>2614</v>
          </cell>
          <cell r="L100">
            <v>3539</v>
          </cell>
          <cell r="M100">
            <v>4364</v>
          </cell>
          <cell r="N100">
            <v>5234</v>
          </cell>
          <cell r="O100">
            <v>6334</v>
          </cell>
          <cell r="P100">
            <v>7044</v>
          </cell>
          <cell r="Q100">
            <v>8108</v>
          </cell>
          <cell r="R100">
            <v>41974</v>
          </cell>
        </row>
        <row r="101">
          <cell r="F101">
            <v>24</v>
          </cell>
          <cell r="G101">
            <v>19</v>
          </cell>
          <cell r="H101">
            <v>23</v>
          </cell>
          <cell r="I101">
            <v>34</v>
          </cell>
          <cell r="J101">
            <v>35</v>
          </cell>
          <cell r="K101">
            <v>38</v>
          </cell>
          <cell r="L101">
            <v>36</v>
          </cell>
          <cell r="M101">
            <v>57</v>
          </cell>
          <cell r="N101">
            <v>44</v>
          </cell>
          <cell r="O101">
            <v>51</v>
          </cell>
          <cell r="P101">
            <v>48</v>
          </cell>
          <cell r="Q101">
            <v>46</v>
          </cell>
          <cell r="R101">
            <v>455</v>
          </cell>
        </row>
        <row r="102">
          <cell r="F102">
            <v>58</v>
          </cell>
          <cell r="G102">
            <v>377</v>
          </cell>
          <cell r="H102">
            <v>996</v>
          </cell>
          <cell r="I102">
            <v>1790</v>
          </cell>
          <cell r="J102">
            <v>2364</v>
          </cell>
          <cell r="K102">
            <v>3749</v>
          </cell>
          <cell r="L102">
            <v>4532</v>
          </cell>
          <cell r="M102">
            <v>5586</v>
          </cell>
          <cell r="N102">
            <v>6714</v>
          </cell>
          <cell r="O102">
            <v>8117</v>
          </cell>
          <cell r="P102">
            <v>9087</v>
          </cell>
          <cell r="Q102">
            <v>10427</v>
          </cell>
          <cell r="R102">
            <v>53797</v>
          </cell>
        </row>
      </sheetData>
      <sheetData sheetId="7" refreshError="1"/>
      <sheetData sheetId="8" refreshError="1"/>
      <sheetData sheetId="9" refreshError="1"/>
      <sheetData sheetId="10" refreshError="1"/>
      <sheetData sheetId="11" refreshError="1"/>
      <sheetData sheetId="12" refreshError="1"/>
      <sheetData sheetId="13" refreshError="1">
        <row r="5">
          <cell r="C5">
            <v>1</v>
          </cell>
          <cell r="D5">
            <v>2</v>
          </cell>
          <cell r="E5">
            <v>3</v>
          </cell>
          <cell r="F5">
            <v>4</v>
          </cell>
          <cell r="G5">
            <v>5</v>
          </cell>
          <cell r="H5">
            <v>6</v>
          </cell>
          <cell r="I5">
            <v>7</v>
          </cell>
          <cell r="J5">
            <v>8</v>
          </cell>
          <cell r="K5">
            <v>9</v>
          </cell>
          <cell r="L5">
            <v>10</v>
          </cell>
          <cell r="M5">
            <v>11</v>
          </cell>
          <cell r="N5">
            <v>12</v>
          </cell>
          <cell r="O5">
            <v>13</v>
          </cell>
        </row>
        <row r="6">
          <cell r="C6">
            <v>0</v>
          </cell>
          <cell r="D6">
            <v>0</v>
          </cell>
          <cell r="E6">
            <v>0</v>
          </cell>
          <cell r="F6">
            <v>0</v>
          </cell>
          <cell r="G6">
            <v>0</v>
          </cell>
          <cell r="H6">
            <v>0</v>
          </cell>
          <cell r="I6">
            <v>0</v>
          </cell>
          <cell r="J6">
            <v>0</v>
          </cell>
          <cell r="K6">
            <v>0</v>
          </cell>
          <cell r="L6">
            <v>0</v>
          </cell>
          <cell r="M6">
            <v>0</v>
          </cell>
          <cell r="N6">
            <v>0</v>
          </cell>
          <cell r="O6">
            <v>0</v>
          </cell>
        </row>
        <row r="7">
          <cell r="C7">
            <v>0</v>
          </cell>
          <cell r="D7">
            <v>0</v>
          </cell>
          <cell r="E7">
            <v>0</v>
          </cell>
          <cell r="F7">
            <v>0</v>
          </cell>
          <cell r="G7">
            <v>0</v>
          </cell>
          <cell r="H7">
            <v>0</v>
          </cell>
          <cell r="I7">
            <v>0</v>
          </cell>
          <cell r="J7">
            <v>0</v>
          </cell>
          <cell r="K7">
            <v>0</v>
          </cell>
          <cell r="L7">
            <v>0</v>
          </cell>
          <cell r="M7">
            <v>0</v>
          </cell>
          <cell r="N7">
            <v>0</v>
          </cell>
          <cell r="O7">
            <v>0</v>
          </cell>
        </row>
        <row r="8">
          <cell r="C8">
            <v>0</v>
          </cell>
          <cell r="D8">
            <v>0</v>
          </cell>
          <cell r="E8">
            <v>0</v>
          </cell>
          <cell r="F8">
            <v>0</v>
          </cell>
          <cell r="G8">
            <v>0</v>
          </cell>
          <cell r="H8">
            <v>0</v>
          </cell>
          <cell r="I8">
            <v>0</v>
          </cell>
          <cell r="J8">
            <v>0</v>
          </cell>
          <cell r="K8">
            <v>0</v>
          </cell>
          <cell r="L8">
            <v>0</v>
          </cell>
          <cell r="M8">
            <v>0</v>
          </cell>
          <cell r="N8">
            <v>0</v>
          </cell>
          <cell r="O8">
            <v>0</v>
          </cell>
        </row>
        <row r="9">
          <cell r="C9">
            <v>0</v>
          </cell>
          <cell r="D9">
            <v>0</v>
          </cell>
          <cell r="E9">
            <v>0</v>
          </cell>
          <cell r="F9">
            <v>0</v>
          </cell>
          <cell r="G9">
            <v>0</v>
          </cell>
          <cell r="H9">
            <v>0</v>
          </cell>
          <cell r="I9">
            <v>0</v>
          </cell>
          <cell r="J9">
            <v>0</v>
          </cell>
          <cell r="K9">
            <v>0</v>
          </cell>
          <cell r="L9">
            <v>0</v>
          </cell>
          <cell r="M9">
            <v>0</v>
          </cell>
          <cell r="N9">
            <v>0</v>
          </cell>
          <cell r="O9">
            <v>0</v>
          </cell>
        </row>
        <row r="10">
          <cell r="C10">
            <v>26663529.16</v>
          </cell>
          <cell r="D10">
            <v>27160828.180000003</v>
          </cell>
          <cell r="E10">
            <v>31985612.030000001</v>
          </cell>
          <cell r="F10">
            <v>26363905.189999998</v>
          </cell>
          <cell r="G10">
            <v>31081333.780000001</v>
          </cell>
          <cell r="H10">
            <v>29333960.560000002</v>
          </cell>
          <cell r="I10">
            <v>29402301.859999985</v>
          </cell>
          <cell r="J10">
            <v>32851217.950000018</v>
          </cell>
          <cell r="K10">
            <v>37058548.809999973</v>
          </cell>
          <cell r="L10">
            <v>40867958.890000045</v>
          </cell>
          <cell r="M10">
            <v>33168305.180000007</v>
          </cell>
          <cell r="N10">
            <v>30249868.159999967</v>
          </cell>
          <cell r="O10">
            <v>376187369.75</v>
          </cell>
        </row>
        <row r="11">
          <cell r="C11">
            <v>0</v>
          </cell>
          <cell r="D11">
            <v>0</v>
          </cell>
          <cell r="E11">
            <v>0</v>
          </cell>
          <cell r="F11">
            <v>0</v>
          </cell>
          <cell r="G11">
            <v>0</v>
          </cell>
          <cell r="H11">
            <v>0</v>
          </cell>
          <cell r="I11">
            <v>0</v>
          </cell>
          <cell r="J11">
            <v>0</v>
          </cell>
          <cell r="K11">
            <v>0</v>
          </cell>
          <cell r="L11">
            <v>0</v>
          </cell>
          <cell r="M11">
            <v>0</v>
          </cell>
          <cell r="N11">
            <v>0</v>
          </cell>
          <cell r="O11">
            <v>0</v>
          </cell>
        </row>
        <row r="12">
          <cell r="C12">
            <v>1888542.83</v>
          </cell>
          <cell r="D12">
            <v>1469311.29</v>
          </cell>
          <cell r="E12">
            <v>1637511.59</v>
          </cell>
          <cell r="F12">
            <v>653538.49</v>
          </cell>
          <cell r="G12">
            <v>1151350.19</v>
          </cell>
          <cell r="H12">
            <v>923384.92</v>
          </cell>
          <cell r="I12">
            <v>707449.81000000052</v>
          </cell>
          <cell r="J12">
            <v>897331.84</v>
          </cell>
          <cell r="K12">
            <v>747830.19999999925</v>
          </cell>
          <cell r="L12">
            <v>766073.54000000097</v>
          </cell>
          <cell r="M12">
            <v>891119.59</v>
          </cell>
          <cell r="N12">
            <v>11687726.049999999</v>
          </cell>
          <cell r="O12">
            <v>23421170.34</v>
          </cell>
        </row>
        <row r="13">
          <cell r="C13">
            <v>99216.52</v>
          </cell>
          <cell r="D13">
            <v>20228.98</v>
          </cell>
          <cell r="E13">
            <v>36107.550000000003</v>
          </cell>
          <cell r="F13">
            <v>37649.660000000003</v>
          </cell>
          <cell r="G13">
            <v>18574.96</v>
          </cell>
          <cell r="H13">
            <v>-6761.16</v>
          </cell>
          <cell r="I13">
            <v>-4033.13</v>
          </cell>
          <cell r="J13">
            <v>2802.0199999999895</v>
          </cell>
          <cell r="K13">
            <v>2954.97</v>
          </cell>
          <cell r="L13">
            <v>3523.0200000000186</v>
          </cell>
          <cell r="M13">
            <v>5219.2099999999919</v>
          </cell>
          <cell r="N13">
            <v>24909.759999999998</v>
          </cell>
          <cell r="O13">
            <v>240392.36</v>
          </cell>
        </row>
        <row r="14">
          <cell r="C14">
            <v>6859901.2300000004</v>
          </cell>
          <cell r="D14">
            <v>6293308.1199999992</v>
          </cell>
          <cell r="E14">
            <v>5867085.7500000019</v>
          </cell>
          <cell r="F14">
            <v>6188513.8399999999</v>
          </cell>
          <cell r="G14">
            <v>7147050.7800000012</v>
          </cell>
          <cell r="H14">
            <v>6383760.1399999969</v>
          </cell>
          <cell r="I14">
            <v>7180600.6499999985</v>
          </cell>
          <cell r="J14">
            <v>7498887.9100000039</v>
          </cell>
          <cell r="K14">
            <v>6768322.950000003</v>
          </cell>
          <cell r="L14">
            <v>7250565.8299999982</v>
          </cell>
          <cell r="M14">
            <v>6965980.2399999946</v>
          </cell>
          <cell r="N14">
            <v>835458.96000000834</v>
          </cell>
          <cell r="O14">
            <v>75239436.400000006</v>
          </cell>
        </row>
        <row r="15">
          <cell r="C15">
            <v>0</v>
          </cell>
          <cell r="D15">
            <v>0</v>
          </cell>
          <cell r="E15">
            <v>0</v>
          </cell>
          <cell r="F15">
            <v>0</v>
          </cell>
          <cell r="G15">
            <v>0</v>
          </cell>
          <cell r="H15">
            <v>0</v>
          </cell>
          <cell r="I15">
            <v>0</v>
          </cell>
          <cell r="J15">
            <v>0</v>
          </cell>
          <cell r="K15">
            <v>0</v>
          </cell>
          <cell r="L15">
            <v>0</v>
          </cell>
          <cell r="M15">
            <v>0</v>
          </cell>
          <cell r="N15">
            <v>0</v>
          </cell>
          <cell r="O15">
            <v>0</v>
          </cell>
        </row>
        <row r="16">
          <cell r="C16">
            <v>0</v>
          </cell>
          <cell r="D16">
            <v>0</v>
          </cell>
          <cell r="E16">
            <v>0</v>
          </cell>
          <cell r="F16">
            <v>0</v>
          </cell>
          <cell r="G16">
            <v>0</v>
          </cell>
          <cell r="H16">
            <v>0</v>
          </cell>
          <cell r="I16">
            <v>0</v>
          </cell>
          <cell r="J16">
            <v>0</v>
          </cell>
          <cell r="K16">
            <v>0</v>
          </cell>
          <cell r="L16">
            <v>0</v>
          </cell>
          <cell r="M16">
            <v>0</v>
          </cell>
          <cell r="N16">
            <v>0</v>
          </cell>
          <cell r="O16">
            <v>0</v>
          </cell>
        </row>
        <row r="17">
          <cell r="C17">
            <v>438446.95</v>
          </cell>
          <cell r="D17">
            <v>428474.82</v>
          </cell>
          <cell r="E17">
            <v>263091.06</v>
          </cell>
          <cell r="F17">
            <v>405600.93</v>
          </cell>
          <cell r="G17">
            <v>440889.34</v>
          </cell>
          <cell r="H17">
            <v>552510.64</v>
          </cell>
          <cell r="I17">
            <v>514824.16</v>
          </cell>
          <cell r="J17">
            <v>915028</v>
          </cell>
          <cell r="K17">
            <v>565565.15</v>
          </cell>
          <cell r="L17">
            <v>526690.22000000067</v>
          </cell>
          <cell r="M17">
            <v>340389.19999999925</v>
          </cell>
          <cell r="N17">
            <v>340353.77</v>
          </cell>
          <cell r="O17">
            <v>5731864.2400000002</v>
          </cell>
        </row>
        <row r="18">
          <cell r="C18">
            <v>0</v>
          </cell>
          <cell r="D18">
            <v>0</v>
          </cell>
          <cell r="E18">
            <v>0</v>
          </cell>
          <cell r="F18">
            <v>0</v>
          </cell>
          <cell r="G18">
            <v>0</v>
          </cell>
          <cell r="H18">
            <v>0</v>
          </cell>
          <cell r="I18">
            <v>0</v>
          </cell>
          <cell r="J18">
            <v>0</v>
          </cell>
          <cell r="K18">
            <v>0</v>
          </cell>
          <cell r="L18">
            <v>0</v>
          </cell>
          <cell r="M18">
            <v>0</v>
          </cell>
          <cell r="N18">
            <v>0</v>
          </cell>
          <cell r="O18">
            <v>0</v>
          </cell>
        </row>
        <row r="19">
          <cell r="C19">
            <v>0</v>
          </cell>
          <cell r="D19">
            <v>0</v>
          </cell>
          <cell r="E19">
            <v>0</v>
          </cell>
          <cell r="F19">
            <v>0</v>
          </cell>
          <cell r="G19">
            <v>0</v>
          </cell>
          <cell r="H19">
            <v>0</v>
          </cell>
          <cell r="I19">
            <v>0</v>
          </cell>
          <cell r="J19">
            <v>0</v>
          </cell>
          <cell r="K19">
            <v>0</v>
          </cell>
          <cell r="L19">
            <v>0</v>
          </cell>
          <cell r="M19">
            <v>0</v>
          </cell>
          <cell r="N19">
            <v>0</v>
          </cell>
          <cell r="O19">
            <v>0</v>
          </cell>
        </row>
        <row r="20">
          <cell r="C20">
            <v>769278.91</v>
          </cell>
          <cell r="D20">
            <v>538386.55000000005</v>
          </cell>
          <cell r="E20">
            <v>856585.52</v>
          </cell>
          <cell r="F20">
            <v>866527.52</v>
          </cell>
          <cell r="G20">
            <v>893530.23</v>
          </cell>
          <cell r="H20">
            <v>-226642.13</v>
          </cell>
          <cell r="I20">
            <v>721973.19</v>
          </cell>
          <cell r="J20">
            <v>698824.79</v>
          </cell>
          <cell r="K20">
            <v>721778.28</v>
          </cell>
          <cell r="L20">
            <v>808576.71</v>
          </cell>
          <cell r="M20">
            <v>717620.28</v>
          </cell>
          <cell r="N20">
            <v>1004556.94</v>
          </cell>
          <cell r="O20">
            <v>8370996.790000001</v>
          </cell>
        </row>
        <row r="21">
          <cell r="C21">
            <v>0</v>
          </cell>
          <cell r="D21">
            <v>0</v>
          </cell>
          <cell r="E21">
            <v>0</v>
          </cell>
          <cell r="F21">
            <v>0</v>
          </cell>
          <cell r="G21">
            <v>0</v>
          </cell>
          <cell r="H21">
            <v>0</v>
          </cell>
          <cell r="I21">
            <v>0</v>
          </cell>
          <cell r="J21">
            <v>0</v>
          </cell>
          <cell r="K21">
            <v>0</v>
          </cell>
          <cell r="L21">
            <v>0</v>
          </cell>
          <cell r="M21">
            <v>0</v>
          </cell>
          <cell r="N21">
            <v>0</v>
          </cell>
          <cell r="O21">
            <v>0</v>
          </cell>
        </row>
        <row r="22">
          <cell r="C22">
            <v>36718915.600000001</v>
          </cell>
          <cell r="D22">
            <v>35910537.940000005</v>
          </cell>
          <cell r="E22">
            <v>40645993.5</v>
          </cell>
          <cell r="F22">
            <v>34515735.63000001</v>
          </cell>
          <cell r="G22">
            <v>40732729.280000001</v>
          </cell>
          <cell r="H22">
            <v>36960212.969999999</v>
          </cell>
          <cell r="I22">
            <v>38523116.539999992</v>
          </cell>
          <cell r="J22">
            <v>42864092.51000002</v>
          </cell>
          <cell r="K22">
            <v>45865000.359999955</v>
          </cell>
          <cell r="L22">
            <v>50223388.210000038</v>
          </cell>
          <cell r="M22">
            <v>42088633.699999988</v>
          </cell>
          <cell r="N22">
            <v>44142873.639999986</v>
          </cell>
          <cell r="O22">
            <v>489191229.88</v>
          </cell>
        </row>
        <row r="23">
          <cell r="C23">
            <v>0</v>
          </cell>
          <cell r="D23">
            <v>0</v>
          </cell>
          <cell r="E23">
            <v>0</v>
          </cell>
          <cell r="F23">
            <v>0</v>
          </cell>
          <cell r="G23">
            <v>0</v>
          </cell>
          <cell r="H23">
            <v>0</v>
          </cell>
          <cell r="I23">
            <v>0</v>
          </cell>
          <cell r="J23">
            <v>0</v>
          </cell>
          <cell r="K23">
            <v>0</v>
          </cell>
          <cell r="L23">
            <v>0</v>
          </cell>
          <cell r="M23">
            <v>0</v>
          </cell>
          <cell r="N23">
            <v>0</v>
          </cell>
          <cell r="O23">
            <v>0</v>
          </cell>
        </row>
        <row r="24">
          <cell r="C24">
            <v>0</v>
          </cell>
          <cell r="D24">
            <v>0</v>
          </cell>
          <cell r="E24">
            <v>0</v>
          </cell>
          <cell r="F24">
            <v>0</v>
          </cell>
          <cell r="G24">
            <v>0</v>
          </cell>
          <cell r="H24">
            <v>0</v>
          </cell>
          <cell r="I24">
            <v>0</v>
          </cell>
          <cell r="J24">
            <v>0</v>
          </cell>
          <cell r="K24">
            <v>0</v>
          </cell>
          <cell r="L24">
            <v>0</v>
          </cell>
          <cell r="M24">
            <v>0</v>
          </cell>
          <cell r="N24">
            <v>0</v>
          </cell>
          <cell r="O24">
            <v>0</v>
          </cell>
        </row>
        <row r="25">
          <cell r="C25">
            <v>36718915.600000001</v>
          </cell>
          <cell r="D25">
            <v>35910537.940000005</v>
          </cell>
          <cell r="E25">
            <v>40645993.5</v>
          </cell>
          <cell r="F25">
            <v>34515735.63000001</v>
          </cell>
          <cell r="G25">
            <v>40732729.280000001</v>
          </cell>
          <cell r="H25">
            <v>36960212.969999999</v>
          </cell>
          <cell r="I25">
            <v>38523116.539999992</v>
          </cell>
          <cell r="J25">
            <v>42864092.51000002</v>
          </cell>
          <cell r="K25">
            <v>45865000.359999955</v>
          </cell>
          <cell r="L25">
            <v>50223388.210000038</v>
          </cell>
          <cell r="M25">
            <v>42088633.699999988</v>
          </cell>
          <cell r="N25">
            <v>44142873.639999986</v>
          </cell>
          <cell r="O25">
            <v>489191229.88</v>
          </cell>
        </row>
        <row r="26">
          <cell r="C26">
            <v>0</v>
          </cell>
          <cell r="D26">
            <v>0</v>
          </cell>
          <cell r="E26">
            <v>0</v>
          </cell>
          <cell r="F26">
            <v>0</v>
          </cell>
          <cell r="G26">
            <v>0</v>
          </cell>
          <cell r="H26">
            <v>0</v>
          </cell>
          <cell r="I26">
            <v>0</v>
          </cell>
          <cell r="J26">
            <v>0</v>
          </cell>
          <cell r="K26">
            <v>0</v>
          </cell>
          <cell r="L26">
            <v>0</v>
          </cell>
          <cell r="M26">
            <v>0</v>
          </cell>
          <cell r="N26">
            <v>0</v>
          </cell>
          <cell r="O26">
            <v>0</v>
          </cell>
        </row>
        <row r="27">
          <cell r="C27">
            <v>3209786.74</v>
          </cell>
          <cell r="D27">
            <v>3364754.96</v>
          </cell>
          <cell r="E27">
            <v>3321950.54</v>
          </cell>
          <cell r="F27">
            <v>3519683.49</v>
          </cell>
          <cell r="G27">
            <v>3633596.8</v>
          </cell>
          <cell r="H27">
            <v>3146763.08</v>
          </cell>
          <cell r="I27">
            <v>3060314.59</v>
          </cell>
          <cell r="J27">
            <v>2916637.36</v>
          </cell>
          <cell r="K27">
            <v>2448347.7000000002</v>
          </cell>
          <cell r="L27">
            <v>2784006.89</v>
          </cell>
          <cell r="M27">
            <v>3018124.07</v>
          </cell>
          <cell r="N27">
            <v>3677067.93</v>
          </cell>
          <cell r="O27">
            <v>38101034.149999999</v>
          </cell>
        </row>
        <row r="28">
          <cell r="C28">
            <v>4501362.3</v>
          </cell>
          <cell r="D28">
            <v>4384260.22</v>
          </cell>
          <cell r="E28">
            <v>4977825.24</v>
          </cell>
          <cell r="F28">
            <v>5074320.17</v>
          </cell>
          <cell r="G28">
            <v>5264739.08</v>
          </cell>
          <cell r="H28">
            <v>4471082.6900000004</v>
          </cell>
          <cell r="I28">
            <v>5091636.59</v>
          </cell>
          <cell r="J28">
            <v>4780487.32</v>
          </cell>
          <cell r="K28">
            <v>5401000.8700000048</v>
          </cell>
          <cell r="L28">
            <v>5999987.4000000004</v>
          </cell>
          <cell r="M28">
            <v>5638848.299999997</v>
          </cell>
          <cell r="N28">
            <v>5129507.41</v>
          </cell>
          <cell r="O28">
            <v>60715057.590000004</v>
          </cell>
        </row>
        <row r="29">
          <cell r="C29">
            <v>178794.25</v>
          </cell>
          <cell r="D29">
            <v>43113.18</v>
          </cell>
          <cell r="E29">
            <v>85079.19</v>
          </cell>
          <cell r="F29">
            <v>33651.279999999999</v>
          </cell>
          <cell r="G29">
            <v>50708.67</v>
          </cell>
          <cell r="H29">
            <v>55804.99</v>
          </cell>
          <cell r="I29">
            <v>31998.15</v>
          </cell>
          <cell r="J29">
            <v>76703.73</v>
          </cell>
          <cell r="K29">
            <v>20672.240000000002</v>
          </cell>
          <cell r="L29">
            <v>42204.38</v>
          </cell>
          <cell r="M29">
            <v>65609.54999999993</v>
          </cell>
          <cell r="N29">
            <v>84069</v>
          </cell>
          <cell r="O29">
            <v>768408.61</v>
          </cell>
        </row>
        <row r="30">
          <cell r="C30">
            <v>2180438.48</v>
          </cell>
          <cell r="D30">
            <v>2301289.7799999998</v>
          </cell>
          <cell r="E30">
            <v>2432868.73</v>
          </cell>
          <cell r="F30">
            <v>2393263.65</v>
          </cell>
          <cell r="G30">
            <v>2333623.71</v>
          </cell>
          <cell r="H30">
            <v>3388723.98</v>
          </cell>
          <cell r="I30">
            <v>2298548.08</v>
          </cell>
          <cell r="J30">
            <v>2586940.89</v>
          </cell>
          <cell r="K30">
            <v>2609982.16</v>
          </cell>
          <cell r="L30">
            <v>2836693.74</v>
          </cell>
          <cell r="M30">
            <v>2443754</v>
          </cell>
          <cell r="N30">
            <v>3322535.02</v>
          </cell>
          <cell r="O30">
            <v>31128662.220000003</v>
          </cell>
        </row>
        <row r="31">
          <cell r="C31">
            <v>5573071.4699999997</v>
          </cell>
          <cell r="D31">
            <v>5260225.08</v>
          </cell>
          <cell r="E31">
            <v>5551568.5700000003</v>
          </cell>
          <cell r="F31">
            <v>5314449.78</v>
          </cell>
          <cell r="G31">
            <v>5792213.1399999969</v>
          </cell>
          <cell r="H31">
            <v>5083995.6900000004</v>
          </cell>
          <cell r="I31">
            <v>5091668.9800000004</v>
          </cell>
          <cell r="J31">
            <v>5227886.8099999996</v>
          </cell>
          <cell r="K31">
            <v>5746038.6199999973</v>
          </cell>
          <cell r="L31">
            <v>5533736.5900000036</v>
          </cell>
          <cell r="M31">
            <v>5235818.9599999934</v>
          </cell>
          <cell r="N31">
            <v>5486547.9200000018</v>
          </cell>
          <cell r="O31">
            <v>64897221.609999999</v>
          </cell>
        </row>
        <row r="32">
          <cell r="C32">
            <v>0</v>
          </cell>
          <cell r="D32">
            <v>0</v>
          </cell>
          <cell r="E32">
            <v>0</v>
          </cell>
          <cell r="F32">
            <v>0</v>
          </cell>
          <cell r="G32">
            <v>0</v>
          </cell>
          <cell r="H32">
            <v>0</v>
          </cell>
          <cell r="I32">
            <v>0</v>
          </cell>
          <cell r="J32">
            <v>0</v>
          </cell>
          <cell r="K32">
            <v>0</v>
          </cell>
          <cell r="L32">
            <v>0</v>
          </cell>
          <cell r="M32">
            <v>0</v>
          </cell>
          <cell r="N32">
            <v>0</v>
          </cell>
          <cell r="O32">
            <v>0</v>
          </cell>
        </row>
        <row r="33">
          <cell r="C33">
            <v>15643453.239999998</v>
          </cell>
          <cell r="D33">
            <v>15353643.220000001</v>
          </cell>
          <cell r="E33">
            <v>16369292.270000003</v>
          </cell>
          <cell r="F33">
            <v>16335368.369999997</v>
          </cell>
          <cell r="G33">
            <v>17074881.399999999</v>
          </cell>
          <cell r="H33">
            <v>16146370.430000007</v>
          </cell>
          <cell r="I33">
            <v>15574166.390000001</v>
          </cell>
          <cell r="J33">
            <v>15588656.109999999</v>
          </cell>
          <cell r="K33">
            <v>16226041.590000004</v>
          </cell>
          <cell r="L33">
            <v>17202663</v>
          </cell>
          <cell r="M33">
            <v>16402154.879999995</v>
          </cell>
          <cell r="N33">
            <v>17702835.280000001</v>
          </cell>
          <cell r="O33">
            <v>195619526.18000001</v>
          </cell>
        </row>
        <row r="34">
          <cell r="C34">
            <v>0</v>
          </cell>
          <cell r="D34">
            <v>0</v>
          </cell>
          <cell r="E34">
            <v>0</v>
          </cell>
          <cell r="F34">
            <v>0</v>
          </cell>
          <cell r="G34">
            <v>0</v>
          </cell>
          <cell r="H34">
            <v>0</v>
          </cell>
          <cell r="I34">
            <v>0</v>
          </cell>
          <cell r="J34">
            <v>0</v>
          </cell>
          <cell r="K34">
            <v>0</v>
          </cell>
          <cell r="L34">
            <v>0</v>
          </cell>
          <cell r="M34">
            <v>0</v>
          </cell>
          <cell r="N34">
            <v>0</v>
          </cell>
          <cell r="O34">
            <v>0</v>
          </cell>
        </row>
        <row r="35">
          <cell r="C35">
            <v>17919.919999999998</v>
          </cell>
          <cell r="D35">
            <v>7260.85</v>
          </cell>
          <cell r="E35">
            <v>22198.69</v>
          </cell>
          <cell r="F35">
            <v>32854.06</v>
          </cell>
          <cell r="G35">
            <v>30198.16</v>
          </cell>
          <cell r="H35">
            <v>19456.560000000001</v>
          </cell>
          <cell r="I35">
            <v>33902.519999999997</v>
          </cell>
          <cell r="J35">
            <v>40453.31</v>
          </cell>
          <cell r="K35">
            <v>56373.38</v>
          </cell>
          <cell r="L35">
            <v>86654.01</v>
          </cell>
          <cell r="M35">
            <v>83618.789999999994</v>
          </cell>
          <cell r="N35">
            <v>62228.9</v>
          </cell>
          <cell r="O35">
            <v>493119.14999999997</v>
          </cell>
        </row>
        <row r="36">
          <cell r="C36">
            <v>0</v>
          </cell>
          <cell r="D36">
            <v>0</v>
          </cell>
          <cell r="E36">
            <v>-511859.09</v>
          </cell>
          <cell r="F36">
            <v>0</v>
          </cell>
          <cell r="G36">
            <v>0</v>
          </cell>
          <cell r="H36">
            <v>511859.09</v>
          </cell>
          <cell r="I36">
            <v>0</v>
          </cell>
          <cell r="J36">
            <v>0</v>
          </cell>
          <cell r="K36">
            <v>0</v>
          </cell>
          <cell r="L36">
            <v>0</v>
          </cell>
          <cell r="M36">
            <v>0</v>
          </cell>
          <cell r="N36">
            <v>0</v>
          </cell>
          <cell r="O36">
            <v>0</v>
          </cell>
        </row>
        <row r="37">
          <cell r="C37" t="str">
            <v xml:space="preserve"> </v>
          </cell>
          <cell r="D37" t="str">
            <v xml:space="preserve"> </v>
          </cell>
          <cell r="E37" t="str">
            <v xml:space="preserve"> </v>
          </cell>
          <cell r="F37" t="str">
            <v xml:space="preserve"> </v>
          </cell>
          <cell r="G37" t="str">
            <v xml:space="preserve"> </v>
          </cell>
          <cell r="H37" t="str">
            <v xml:space="preserve"> </v>
          </cell>
          <cell r="I37" t="str">
            <v xml:space="preserve"> </v>
          </cell>
          <cell r="M37">
            <v>0</v>
          </cell>
          <cell r="N37">
            <v>0</v>
          </cell>
          <cell r="O37" t="str">
            <v xml:space="preserve"> </v>
          </cell>
        </row>
        <row r="38">
          <cell r="C38">
            <v>21087382.280000001</v>
          </cell>
          <cell r="D38">
            <v>20564155.57</v>
          </cell>
          <cell r="E38">
            <v>23787040.829999998</v>
          </cell>
          <cell r="F38">
            <v>18211560.270000003</v>
          </cell>
          <cell r="G38">
            <v>23688046.040000007</v>
          </cell>
          <cell r="H38">
            <v>21352591.439999998</v>
          </cell>
          <cell r="I38">
            <v>22982852.669999987</v>
          </cell>
          <cell r="J38">
            <v>27315889.710000008</v>
          </cell>
          <cell r="K38">
            <v>29695332.150000006</v>
          </cell>
          <cell r="L38">
            <v>33113413.020000011</v>
          </cell>
          <cell r="M38">
            <v>25773432.209999979</v>
          </cell>
          <cell r="N38">
            <v>26502267.25999999</v>
          </cell>
          <cell r="O38">
            <v>294073963.44999999</v>
          </cell>
        </row>
        <row r="39">
          <cell r="C39">
            <v>0</v>
          </cell>
          <cell r="D39">
            <v>0</v>
          </cell>
          <cell r="E39">
            <v>0</v>
          </cell>
          <cell r="F39">
            <v>0</v>
          </cell>
          <cell r="J39" t="str">
            <v xml:space="preserve"> </v>
          </cell>
          <cell r="K39">
            <v>0</v>
          </cell>
          <cell r="L39" t="str">
            <v xml:space="preserve"> </v>
          </cell>
          <cell r="O39" t="str">
            <v xml:space="preserve"> </v>
          </cell>
        </row>
        <row r="40">
          <cell r="C40">
            <v>0</v>
          </cell>
          <cell r="D40">
            <v>0</v>
          </cell>
          <cell r="E40">
            <v>0</v>
          </cell>
          <cell r="F40">
            <v>0</v>
          </cell>
          <cell r="G40">
            <v>0</v>
          </cell>
          <cell r="H40">
            <v>0</v>
          </cell>
          <cell r="I40">
            <v>0</v>
          </cell>
          <cell r="J40">
            <v>0</v>
          </cell>
          <cell r="K40">
            <v>0</v>
          </cell>
          <cell r="L40">
            <v>0</v>
          </cell>
          <cell r="M40">
            <v>0</v>
          </cell>
          <cell r="N40">
            <v>0</v>
          </cell>
          <cell r="O40">
            <v>0</v>
          </cell>
        </row>
        <row r="41">
          <cell r="C41">
            <v>4075063.1</v>
          </cell>
          <cell r="D41">
            <v>3810268.87</v>
          </cell>
          <cell r="E41">
            <v>4384629.24</v>
          </cell>
          <cell r="F41">
            <v>4519051.9000000004</v>
          </cell>
          <cell r="G41">
            <v>4853222.59</v>
          </cell>
          <cell r="H41">
            <v>3152412.36</v>
          </cell>
          <cell r="I41">
            <v>4652971.01</v>
          </cell>
          <cell r="J41">
            <v>4614133.26</v>
          </cell>
          <cell r="K41">
            <v>4488007.7200000063</v>
          </cell>
          <cell r="L41">
            <v>4809939.87</v>
          </cell>
          <cell r="M41">
            <v>4977393.47</v>
          </cell>
          <cell r="N41">
            <v>6057526.0600000024</v>
          </cell>
          <cell r="O41">
            <v>54394619.450000003</v>
          </cell>
        </row>
        <row r="42">
          <cell r="C42">
            <v>6289677.96</v>
          </cell>
          <cell r="D42">
            <v>6191324.6900000004</v>
          </cell>
          <cell r="E42">
            <v>7173376.9500000011</v>
          </cell>
          <cell r="F42">
            <v>5060403.57</v>
          </cell>
          <cell r="G42">
            <v>6547183.5399999991</v>
          </cell>
          <cell r="H42">
            <v>8124230.3200000003</v>
          </cell>
          <cell r="I42">
            <v>6904794.9600000009</v>
          </cell>
          <cell r="J42">
            <v>8667768.299999997</v>
          </cell>
          <cell r="K42">
            <v>9061804.5300000012</v>
          </cell>
          <cell r="L42">
            <v>10367927.809999995</v>
          </cell>
          <cell r="M42">
            <v>7640710.6300000101</v>
          </cell>
          <cell r="N42">
            <v>50697.439999997616</v>
          </cell>
          <cell r="O42">
            <v>82079900.700000003</v>
          </cell>
        </row>
        <row r="43">
          <cell r="C43">
            <v>0</v>
          </cell>
          <cell r="D43">
            <v>0</v>
          </cell>
          <cell r="E43">
            <v>0</v>
          </cell>
          <cell r="F43">
            <v>0</v>
          </cell>
          <cell r="G43">
            <v>0</v>
          </cell>
          <cell r="H43">
            <v>0</v>
          </cell>
          <cell r="I43">
            <v>0</v>
          </cell>
          <cell r="J43">
            <v>0</v>
          </cell>
          <cell r="K43">
            <v>0</v>
          </cell>
          <cell r="L43">
            <v>0</v>
          </cell>
          <cell r="M43">
            <v>0</v>
          </cell>
          <cell r="N43">
            <v>0</v>
          </cell>
          <cell r="O43">
            <v>0</v>
          </cell>
        </row>
        <row r="44">
          <cell r="C44">
            <v>10722641.219999999</v>
          </cell>
          <cell r="D44">
            <v>10562562.009999998</v>
          </cell>
          <cell r="E44">
            <v>12229034.639999995</v>
          </cell>
          <cell r="F44">
            <v>8632104.8000000007</v>
          </cell>
          <cell r="G44">
            <v>12287639.910000008</v>
          </cell>
          <cell r="H44">
            <v>10075948.759999998</v>
          </cell>
          <cell r="I44">
            <v>11425086.699999988</v>
          </cell>
          <cell r="J44">
            <v>14033988.150000013</v>
          </cell>
          <cell r="K44">
            <v>16145519.899999999</v>
          </cell>
          <cell r="L44">
            <v>17935545.340000015</v>
          </cell>
          <cell r="M44">
            <v>13155328.10999997</v>
          </cell>
          <cell r="N44">
            <v>20394043.75999999</v>
          </cell>
          <cell r="O44">
            <v>157599443.29999998</v>
          </cell>
        </row>
        <row r="45">
          <cell r="O45">
            <v>0</v>
          </cell>
        </row>
        <row r="46">
          <cell r="C46">
            <v>1504654.09</v>
          </cell>
          <cell r="D46">
            <v>1497652.7</v>
          </cell>
          <cell r="E46">
            <v>1671046.49</v>
          </cell>
          <cell r="F46">
            <v>1824671.96</v>
          </cell>
          <cell r="G46">
            <v>1776191.45</v>
          </cell>
          <cell r="H46">
            <v>1570557.77</v>
          </cell>
          <cell r="I46">
            <v>1862746.54</v>
          </cell>
          <cell r="J46">
            <v>1906686.96</v>
          </cell>
          <cell r="K46">
            <v>2509004.9300000002</v>
          </cell>
          <cell r="L46">
            <v>3733802.4</v>
          </cell>
          <cell r="M46">
            <v>3234914.94</v>
          </cell>
          <cell r="N46">
            <v>2623154.54</v>
          </cell>
          <cell r="O46">
            <v>25715084.77</v>
          </cell>
        </row>
        <row r="47">
          <cell r="C47">
            <v>4017346</v>
          </cell>
          <cell r="D47">
            <v>3842722</v>
          </cell>
          <cell r="E47">
            <v>4199355.17</v>
          </cell>
          <cell r="F47">
            <v>3857886</v>
          </cell>
          <cell r="G47">
            <v>4310621</v>
          </cell>
          <cell r="H47">
            <v>3670645</v>
          </cell>
          <cell r="I47">
            <v>3768991</v>
          </cell>
          <cell r="J47">
            <v>3916833</v>
          </cell>
          <cell r="K47">
            <v>3840867</v>
          </cell>
          <cell r="L47">
            <v>3919746</v>
          </cell>
          <cell r="M47">
            <v>3637062</v>
          </cell>
          <cell r="N47">
            <v>3767626</v>
          </cell>
          <cell r="O47">
            <v>46749700.170000002</v>
          </cell>
        </row>
        <row r="48">
          <cell r="C48">
            <v>1156212.43</v>
          </cell>
          <cell r="D48">
            <v>1113403.95</v>
          </cell>
          <cell r="E48">
            <v>1054475.8999999999</v>
          </cell>
          <cell r="F48">
            <v>1099659.23</v>
          </cell>
          <cell r="G48">
            <v>1185500.83</v>
          </cell>
          <cell r="H48">
            <v>1116034.52</v>
          </cell>
          <cell r="I48">
            <v>1057235.6499999999</v>
          </cell>
          <cell r="J48">
            <v>1079024.21</v>
          </cell>
          <cell r="K48">
            <v>1623900.42</v>
          </cell>
          <cell r="L48">
            <v>1259512.8</v>
          </cell>
          <cell r="M48">
            <v>1265922.82</v>
          </cell>
          <cell r="N48">
            <v>1300643.49</v>
          </cell>
          <cell r="O48">
            <v>14311526.25</v>
          </cell>
        </row>
        <row r="49">
          <cell r="C49">
            <v>1103909</v>
          </cell>
          <cell r="D49">
            <v>1174640.19</v>
          </cell>
          <cell r="E49">
            <v>1178460.1299999999</v>
          </cell>
          <cell r="F49">
            <v>1174755.1000000001</v>
          </cell>
          <cell r="G49">
            <v>1174587.08</v>
          </cell>
          <cell r="H49">
            <v>1143704.83</v>
          </cell>
          <cell r="I49">
            <v>1143932.0900000001</v>
          </cell>
          <cell r="J49">
            <v>1143737.54</v>
          </cell>
          <cell r="K49">
            <v>1246647.78</v>
          </cell>
          <cell r="L49">
            <v>1183706.69</v>
          </cell>
          <cell r="M49">
            <v>1183958.92</v>
          </cell>
          <cell r="N49">
            <v>620961.60000000149</v>
          </cell>
          <cell r="O49">
            <v>13473000.950000001</v>
          </cell>
        </row>
        <row r="50">
          <cell r="C50">
            <v>163043</v>
          </cell>
          <cell r="D50">
            <v>166446.1275</v>
          </cell>
          <cell r="E50">
            <v>190892</v>
          </cell>
          <cell r="F50">
            <v>182520.05319999999</v>
          </cell>
          <cell r="G50">
            <v>197286.06200000001</v>
          </cell>
          <cell r="H50">
            <v>163303</v>
          </cell>
          <cell r="I50">
            <v>167613</v>
          </cell>
          <cell r="J50">
            <v>166922</v>
          </cell>
          <cell r="K50">
            <v>102237</v>
          </cell>
          <cell r="L50">
            <v>92787</v>
          </cell>
          <cell r="M50">
            <v>93253</v>
          </cell>
          <cell r="N50">
            <v>133894</v>
          </cell>
          <cell r="O50">
            <v>1820196.2427000001</v>
          </cell>
        </row>
        <row r="51">
          <cell r="C51">
            <v>743389</v>
          </cell>
          <cell r="D51">
            <v>782438.52520000003</v>
          </cell>
          <cell r="E51">
            <v>840170.16820000007</v>
          </cell>
          <cell r="F51">
            <v>813709.64100000006</v>
          </cell>
          <cell r="G51">
            <v>933449.48400000005</v>
          </cell>
          <cell r="H51">
            <v>1355341.5920000002</v>
          </cell>
          <cell r="I51">
            <v>949419.23200000008</v>
          </cell>
          <cell r="J51">
            <v>1034776.3560000001</v>
          </cell>
          <cell r="K51">
            <v>1122643.6640000001</v>
          </cell>
          <cell r="L51">
            <v>1137091.0960000001</v>
          </cell>
          <cell r="M51">
            <v>977501.6</v>
          </cell>
          <cell r="N51">
            <v>1330257.2080000001</v>
          </cell>
          <cell r="O51">
            <v>12020187.566400003</v>
          </cell>
        </row>
        <row r="52">
          <cell r="C52">
            <v>1443049</v>
          </cell>
          <cell r="D52">
            <v>1518851.2548</v>
          </cell>
          <cell r="E52">
            <v>1630918.5618</v>
          </cell>
          <cell r="F52">
            <v>1579554.0090000001</v>
          </cell>
          <cell r="G52">
            <v>1400174.226</v>
          </cell>
          <cell r="H52">
            <v>2033012.3879999998</v>
          </cell>
          <cell r="I52">
            <v>1424128.848</v>
          </cell>
          <cell r="J52">
            <v>1552164.534</v>
          </cell>
          <cell r="K52">
            <v>1683965.496</v>
          </cell>
          <cell r="L52">
            <v>1705636.6440000001</v>
          </cell>
          <cell r="M52">
            <v>1466252.4</v>
          </cell>
          <cell r="N52">
            <v>1995385.8119999999</v>
          </cell>
          <cell r="O52">
            <v>19433093.173599996</v>
          </cell>
        </row>
        <row r="53">
          <cell r="C53">
            <v>0</v>
          </cell>
          <cell r="D53">
            <v>0</v>
          </cell>
          <cell r="E53">
            <v>0</v>
          </cell>
          <cell r="F53">
            <v>0</v>
          </cell>
          <cell r="G53">
            <v>0</v>
          </cell>
          <cell r="H53">
            <v>0</v>
          </cell>
          <cell r="I53">
            <v>0</v>
          </cell>
          <cell r="J53">
            <v>0</v>
          </cell>
          <cell r="K53">
            <v>0</v>
          </cell>
          <cell r="L53">
            <v>0</v>
          </cell>
          <cell r="M53">
            <v>0</v>
          </cell>
          <cell r="N53">
            <v>0</v>
          </cell>
          <cell r="O53">
            <v>0</v>
          </cell>
        </row>
        <row r="54">
          <cell r="C54">
            <v>769278.91</v>
          </cell>
          <cell r="D54">
            <v>538386.55000000005</v>
          </cell>
          <cell r="E54">
            <v>856585.52</v>
          </cell>
          <cell r="F54">
            <v>866527.52</v>
          </cell>
          <cell r="G54">
            <v>893530.23</v>
          </cell>
          <cell r="H54">
            <v>-226642.13</v>
          </cell>
          <cell r="I54">
            <v>721973.19</v>
          </cell>
          <cell r="J54">
            <v>698824.79</v>
          </cell>
          <cell r="K54">
            <v>721778.28</v>
          </cell>
          <cell r="L54">
            <v>808576.71</v>
          </cell>
          <cell r="M54">
            <v>717620.28</v>
          </cell>
          <cell r="N54">
            <v>1004556.94</v>
          </cell>
          <cell r="O54">
            <v>8370996.790000001</v>
          </cell>
        </row>
        <row r="55">
          <cell r="C55">
            <v>1038908</v>
          </cell>
          <cell r="D55">
            <v>1109639</v>
          </cell>
          <cell r="E55">
            <v>1113459</v>
          </cell>
          <cell r="F55">
            <v>1109754</v>
          </cell>
          <cell r="G55">
            <v>1109586.08</v>
          </cell>
          <cell r="H55">
            <v>1078703.83</v>
          </cell>
          <cell r="I55">
            <v>1078931.0900000001</v>
          </cell>
          <cell r="J55">
            <v>1078736.54</v>
          </cell>
          <cell r="K55">
            <v>1181646.78</v>
          </cell>
          <cell r="L55">
            <v>1078705.69</v>
          </cell>
          <cell r="M55">
            <v>1078957.92</v>
          </cell>
          <cell r="N55">
            <v>515960.60000000149</v>
          </cell>
          <cell r="O55">
            <v>12572988.529999999</v>
          </cell>
        </row>
      </sheetData>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FF"/>
      <sheetName val="TITLE"/>
      <sheetName val="IQ FORC"/>
      <sheetName val="Sheet4"/>
      <sheetName val="ERIS"/>
      <sheetName val="PLAN VS FORC"/>
      <sheetName val="Sheet7"/>
      <sheetName val="Sheet8"/>
      <sheetName val="Sheet5"/>
      <sheetName val="ACCT"/>
      <sheetName val="YTD96"/>
      <sheetName val="MTH DATA"/>
      <sheetName val="MARG"/>
      <sheetName val="DATA"/>
      <sheetName val="MSDFC"/>
      <sheetName val="PC"/>
      <sheetName val="PRJSTAT"/>
      <sheetName val="Sheet6"/>
      <sheetName val="FMD-I"/>
      <sheetName val="CORP"/>
      <sheetName val="mktgd"/>
      <sheetName val="REV"/>
      <sheetName val="MARGIN"/>
      <sheetName val="MTG"/>
      <sheetName val="MSD REP"/>
      <sheetName val="MERCH"/>
      <sheetName val="CONSOL CURR"/>
      <sheetName val="Sheet2"/>
      <sheetName val="MERCH REP"/>
      <sheetName val="MERCH REV"/>
      <sheetName val="MRCHFORC"/>
      <sheetName val="Sheet1"/>
      <sheetName val="FORC Y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
      <sheetName val="Input"/>
      <sheetName val="sum_macro"/>
      <sheetName val="print_macro"/>
      <sheetName val="DCFLBO Code"/>
      <sheetName val="__FDSCACHE__"/>
      <sheetName val="CasesDialog"/>
      <sheetName val="MainPrint Code"/>
      <sheetName val="AdditionalPrint Code"/>
      <sheetName val="InitialPrintDialog"/>
      <sheetName val="Sheet1"/>
    </sheetNames>
    <sheetDataSet>
      <sheetData sheetId="0" refreshError="1"/>
      <sheetData sheetId="1" refreshError="1">
        <row r="9">
          <cell r="E9" t="str">
            <v>PROJECT TIMEPIECE</v>
          </cell>
          <cell r="R9">
            <v>1</v>
          </cell>
        </row>
        <row r="47">
          <cell r="K47">
            <v>121.68</v>
          </cell>
          <cell r="S47">
            <v>811.88100000000009</v>
          </cell>
        </row>
        <row r="50">
          <cell r="S50">
            <v>2333.9569999999999</v>
          </cell>
        </row>
        <row r="54">
          <cell r="K54">
            <v>95.346999999999994</v>
          </cell>
          <cell r="S54">
            <v>1307.1079999999999</v>
          </cell>
        </row>
        <row r="63">
          <cell r="K63">
            <v>34.380000000000003</v>
          </cell>
        </row>
        <row r="64">
          <cell r="K64">
            <v>14.88</v>
          </cell>
        </row>
        <row r="68">
          <cell r="K68">
            <v>1.1340563991323211</v>
          </cell>
          <cell r="S68">
            <v>0.70499999999999996</v>
          </cell>
        </row>
        <row r="69">
          <cell r="K69">
            <v>1.4778817201897638</v>
          </cell>
          <cell r="S69">
            <v>0.86</v>
          </cell>
        </row>
        <row r="70">
          <cell r="K70">
            <v>1.8496928195173608</v>
          </cell>
          <cell r="S70">
            <v>1.145</v>
          </cell>
        </row>
        <row r="191">
          <cell r="H191">
            <v>0</v>
          </cell>
          <cell r="I191">
            <v>0</v>
          </cell>
          <cell r="K191">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Inputs"/>
      <sheetName val="Transinputs"/>
      <sheetName val="Val"/>
      <sheetName val="Sum"/>
      <sheetName val="Interloper"/>
      <sheetName val="Acquiror"/>
      <sheetName val="Target"/>
      <sheetName val="Calcs"/>
      <sheetName val="Summary"/>
      <sheetName val="EPS"/>
      <sheetName val="Shares"/>
      <sheetName val="CBM Matrix"/>
      <sheetName val="DEX Matrix"/>
      <sheetName val="tainted"/>
      <sheetName val="Merger Code"/>
      <sheetName val="MainPrint Code"/>
      <sheetName val="AdditionalPrint Code"/>
      <sheetName val="Module1"/>
      <sheetName val="Module2"/>
      <sheetName val="Module3"/>
      <sheetName val="Module4"/>
      <sheetName val="Module5"/>
      <sheetName val="Module6"/>
      <sheetName val="Module7"/>
      <sheetName val="Module8"/>
    </sheetNames>
    <sheetDataSet>
      <sheetData sheetId="0"/>
      <sheetData sheetId="1"/>
      <sheetData sheetId="2" refreshError="1">
        <row r="7">
          <cell r="U7">
            <v>23.6</v>
          </cell>
        </row>
        <row r="13">
          <cell r="U13">
            <v>0.6</v>
          </cell>
        </row>
      </sheetData>
      <sheetData sheetId="3"/>
      <sheetData sheetId="4"/>
      <sheetData sheetId="5"/>
      <sheetData sheetId="6"/>
      <sheetData sheetId="7"/>
      <sheetData sheetId="8" refreshError="1">
        <row r="34">
          <cell r="R34" t="str">
            <v>Cash</v>
          </cell>
          <cell r="W34">
            <v>336.572</v>
          </cell>
        </row>
        <row r="35">
          <cell r="R35" t="str">
            <v>PP&amp;E</v>
          </cell>
          <cell r="W35">
            <v>647.37599999999998</v>
          </cell>
        </row>
        <row r="36">
          <cell r="O36">
            <v>22.5</v>
          </cell>
          <cell r="R36" t="str">
            <v>New Goodwill</v>
          </cell>
          <cell r="W36">
            <v>364.01028910000002</v>
          </cell>
        </row>
        <row r="37">
          <cell r="O37">
            <v>1.6851700000000001</v>
          </cell>
          <cell r="R37" t="str">
            <v>Total Assets</v>
          </cell>
          <cell r="W37">
            <v>2031.7612891000003</v>
          </cell>
        </row>
        <row r="38">
          <cell r="O38">
            <v>24.185169999999999</v>
          </cell>
        </row>
        <row r="39">
          <cell r="R39" t="str">
            <v>Pro Forma Total Debt</v>
          </cell>
          <cell r="W39">
            <v>874.02417112400008</v>
          </cell>
        </row>
        <row r="40">
          <cell r="R40" t="str">
            <v>Prof Forma Net Debt</v>
          </cell>
          <cell r="W40">
            <v>537.45217112400007</v>
          </cell>
        </row>
        <row r="42">
          <cell r="O42">
            <v>24.185169999999999</v>
          </cell>
        </row>
        <row r="43">
          <cell r="O43">
            <v>0</v>
          </cell>
        </row>
        <row r="44">
          <cell r="O44">
            <v>0</v>
          </cell>
          <cell r="R44" t="str">
            <v>Dividends Per Share</v>
          </cell>
        </row>
        <row r="45">
          <cell r="O45">
            <v>0</v>
          </cell>
          <cell r="P45" t="str">
            <v>x</v>
          </cell>
        </row>
        <row r="46">
          <cell r="O46">
            <v>0</v>
          </cell>
          <cell r="R46" t="str">
            <v>Oliver DPS (current)</v>
          </cell>
          <cell r="W46">
            <v>0</v>
          </cell>
        </row>
        <row r="47">
          <cell r="O47" t="str">
            <v>NM</v>
          </cell>
          <cell r="R47" t="str">
            <v>Caprio DPS</v>
          </cell>
          <cell r="W47">
            <v>0</v>
          </cell>
        </row>
        <row r="48">
          <cell r="O48">
            <v>0</v>
          </cell>
          <cell r="R48" t="str">
            <v>Exchange Ratio</v>
          </cell>
          <cell r="W48">
            <v>0</v>
          </cell>
          <cell r="X48" t="str">
            <v>x</v>
          </cell>
        </row>
        <row r="49">
          <cell r="O49">
            <v>0</v>
          </cell>
          <cell r="R49" t="str">
            <v>Pro Forma Div. For Oliver Share</v>
          </cell>
          <cell r="W49" t="str">
            <v>NM</v>
          </cell>
        </row>
        <row r="50">
          <cell r="O50">
            <v>15.871299</v>
          </cell>
          <cell r="R50" t="str">
            <v xml:space="preserve">   % Change to Oliver Dividend</v>
          </cell>
          <cell r="W50" t="str">
            <v>NM</v>
          </cell>
          <cell r="X50" t="str">
            <v>%</v>
          </cell>
        </row>
        <row r="51">
          <cell r="O51">
            <v>15.871299</v>
          </cell>
          <cell r="R51" t="str">
            <v>Incr/(Decr) in Total Dividend ($MM)</v>
          </cell>
          <cell r="W51">
            <v>0</v>
          </cell>
        </row>
        <row r="52">
          <cell r="O52">
            <v>0</v>
          </cell>
        </row>
      </sheetData>
      <sheetData sheetId="9" refreshError="1">
        <row r="34">
          <cell r="M34">
            <v>0.31756695233271359</v>
          </cell>
          <cell r="O34">
            <v>0.52891098619408305</v>
          </cell>
        </row>
        <row r="37">
          <cell r="M37">
            <v>22.753557870733346</v>
          </cell>
          <cell r="O37">
            <v>15.248907870733287</v>
          </cell>
        </row>
        <row r="38">
          <cell r="M38">
            <v>10.740422879214629</v>
          </cell>
          <cell r="N38" t="str">
            <v>x</v>
          </cell>
          <cell r="O38">
            <v>8.2640673933437618</v>
          </cell>
          <cell r="P38" t="str">
            <v>x</v>
          </cell>
        </row>
        <row r="41">
          <cell r="O41" t="str">
            <v>Oliver</v>
          </cell>
        </row>
        <row r="43">
          <cell r="M43">
            <v>0.2904614556706579</v>
          </cell>
          <cell r="O43">
            <v>108.54300000000001</v>
          </cell>
          <cell r="Q43">
            <v>0.37074242072329316</v>
          </cell>
        </row>
        <row r="44">
          <cell r="M44">
            <v>0</v>
          </cell>
          <cell r="O44">
            <v>0</v>
          </cell>
          <cell r="Q44">
            <v>0</v>
          </cell>
        </row>
        <row r="45">
          <cell r="M45">
            <v>0.70953854432934216</v>
          </cell>
          <cell r="O45">
            <v>184.22900000000001</v>
          </cell>
          <cell r="Q45">
            <v>0.62925757927670678</v>
          </cell>
        </row>
        <row r="46">
          <cell r="M46">
            <v>1</v>
          </cell>
          <cell r="O46">
            <v>292.77200000000005</v>
          </cell>
          <cell r="Q46">
            <v>1</v>
          </cell>
        </row>
        <row r="48">
          <cell r="O48">
            <v>8.3719999999999999</v>
          </cell>
        </row>
        <row r="51">
          <cell r="O51">
            <v>1.4769965573078965</v>
          </cell>
          <cell r="P51" t="str">
            <v>x</v>
          </cell>
        </row>
        <row r="52">
          <cell r="O52">
            <v>-21456.642335766428</v>
          </cell>
          <cell r="P52" t="str">
            <v>x</v>
          </cell>
        </row>
        <row r="53">
          <cell r="O53">
            <v>0.10575335210394957</v>
          </cell>
        </row>
        <row r="54">
          <cell r="O54">
            <v>0.18359811227893102</v>
          </cell>
        </row>
        <row r="56">
          <cell r="M56">
            <v>15.871299</v>
          </cell>
          <cell r="O56" t="str">
            <v>Primary</v>
          </cell>
          <cell r="Q56">
            <v>22.5</v>
          </cell>
        </row>
        <row r="57">
          <cell r="G57" t="str">
            <v>% Oliver owned</v>
          </cell>
          <cell r="I57">
            <v>0</v>
          </cell>
          <cell r="K57" t="str">
            <v>% Issued</v>
          </cell>
          <cell r="M57">
            <v>0</v>
          </cell>
          <cell r="O57" t="str">
            <v>Fully-Diluted</v>
          </cell>
          <cell r="Q57">
            <v>24.185169999999999</v>
          </cell>
        </row>
      </sheetData>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ex"/>
      <sheetName val="Timex"/>
      <sheetName val="Deal Summary"/>
      <sheetName val="Trans Assump"/>
      <sheetName val="Earnings"/>
      <sheetName val="Contribution"/>
      <sheetName val="Exchange Ratio"/>
      <sheetName val="Sheet1 (3)"/>
      <sheetName val="Sheet1 (2)"/>
      <sheetName val="Sheet1 (6)"/>
      <sheetName val="Sheet1 (5)"/>
      <sheetName val="Sheet1"/>
      <sheetName val="AccDil Sens"/>
      <sheetName val="Timex DCF"/>
      <sheetName val="Rolex DCF"/>
      <sheetName val="Cases"/>
      <sheetName val="__FDSCACHE__"/>
      <sheetName val="Bal Sheets"/>
      <sheetName val="Schedules"/>
      <sheetName val="Sheet1 (4)"/>
      <sheetName val="Trading Matrix"/>
      <sheetName val="Rolex IRR"/>
      <sheetName val="IRR"/>
      <sheetName val="Matrix2"/>
      <sheetName val="Matrix"/>
      <sheetName val="LBO IRR"/>
      <sheetName val="PFMA Cap"/>
      <sheetName val="PFMA Credit"/>
      <sheetName val="PFMA Fin Sum"/>
      <sheetName val="Flowback BPE"/>
      <sheetName val="Flowback GPE"/>
      <sheetName val="Flowback"/>
      <sheetName val="Sensitivity"/>
      <sheetName val="1st Cover"/>
      <sheetName val="2nd Cover"/>
      <sheetName val="HGPooling"/>
      <sheetName val="HG Purchase"/>
      <sheetName val="HG Cash"/>
      <sheetName val="AccDilCash"/>
      <sheetName val="GUCCI  SEK"/>
      <sheetName val="sum_macro"/>
      <sheetName val="print_macro"/>
      <sheetName val="DCFLBO Code"/>
      <sheetName val="MainPrint Code"/>
      <sheetName val="AdditionalPrint Cod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nce"/>
      <sheetName val="NYMEX Variance"/>
      <sheetName val="Other Variances"/>
      <sheetName val="Basis Variance"/>
      <sheetName val="Actuals"/>
      <sheetName val="PlanHedge"/>
      <sheetName val="Plan"/>
      <sheetName val="Assumptions"/>
      <sheetName val="AddtnlHedges"/>
    </sheetNames>
    <sheetDataSet>
      <sheetData sheetId="0" refreshError="1"/>
      <sheetData sheetId="1" refreshError="1"/>
      <sheetData sheetId="2" refreshError="1"/>
      <sheetData sheetId="3" refreshError="1"/>
      <sheetData sheetId="4" refreshError="1">
        <row r="6">
          <cell r="C6">
            <v>1</v>
          </cell>
          <cell r="D6">
            <v>2</v>
          </cell>
          <cell r="E6">
            <v>3</v>
          </cell>
          <cell r="F6">
            <v>4</v>
          </cell>
          <cell r="G6">
            <v>5</v>
          </cell>
          <cell r="H6">
            <v>6</v>
          </cell>
          <cell r="I6">
            <v>7</v>
          </cell>
          <cell r="J6">
            <v>8</v>
          </cell>
          <cell r="K6">
            <v>9</v>
          </cell>
          <cell r="L6">
            <v>10</v>
          </cell>
          <cell r="M6">
            <v>11</v>
          </cell>
          <cell r="N6">
            <v>12</v>
          </cell>
        </row>
        <row r="8">
          <cell r="C8">
            <v>2360.3119999999999</v>
          </cell>
          <cell r="D8">
            <v>2654.0340000000001</v>
          </cell>
          <cell r="E8">
            <v>2933.6409999999996</v>
          </cell>
          <cell r="F8">
            <v>2368.482</v>
          </cell>
        </row>
        <row r="9">
          <cell r="C9">
            <v>1248.01</v>
          </cell>
          <cell r="D9">
            <v>0</v>
          </cell>
          <cell r="E9">
            <v>0</v>
          </cell>
          <cell r="F9">
            <v>0</v>
          </cell>
        </row>
        <row r="10">
          <cell r="C10">
            <v>356.75700000000001</v>
          </cell>
          <cell r="D10">
            <v>1519.8679999999999</v>
          </cell>
          <cell r="E10">
            <v>1639.7860000000001</v>
          </cell>
          <cell r="F10">
            <v>1577.26</v>
          </cell>
        </row>
        <row r="11">
          <cell r="C11">
            <v>166.381</v>
          </cell>
          <cell r="D11">
            <v>297.233</v>
          </cell>
          <cell r="E11">
            <v>305.08299999999997</v>
          </cell>
          <cell r="F11">
            <v>186.24600000000001</v>
          </cell>
        </row>
        <row r="12">
          <cell r="C12">
            <v>84.272000000000006</v>
          </cell>
          <cell r="D12">
            <v>78.081999999999994</v>
          </cell>
          <cell r="E12">
            <v>70.213999999999999</v>
          </cell>
          <cell r="F12">
            <v>60.173999999999999</v>
          </cell>
        </row>
        <row r="13">
          <cell r="C13">
            <v>194.95045999999999</v>
          </cell>
          <cell r="D13">
            <v>147.15100000000001</v>
          </cell>
          <cell r="E13">
            <v>151.92699999999999</v>
          </cell>
          <cell r="F13">
            <v>163.983</v>
          </cell>
        </row>
        <row r="14">
          <cell r="C14">
            <v>337.83799999999997</v>
          </cell>
          <cell r="D14">
            <v>364.75100000000003</v>
          </cell>
          <cell r="E14">
            <v>444.428</v>
          </cell>
          <cell r="F14">
            <v>332.71899999999999</v>
          </cell>
        </row>
        <row r="15">
          <cell r="C15">
            <v>917.48099999999999</v>
          </cell>
          <cell r="D15">
            <v>968.29700000000003</v>
          </cell>
          <cell r="E15">
            <v>1079.4079999999999</v>
          </cell>
          <cell r="F15">
            <v>807.08299999999997</v>
          </cell>
        </row>
        <row r="16">
          <cell r="C16">
            <v>109.32900000000001</v>
          </cell>
          <cell r="D16">
            <v>150.44999999999999</v>
          </cell>
          <cell r="E16">
            <v>164.999</v>
          </cell>
          <cell r="F16">
            <v>111.76900000000001</v>
          </cell>
        </row>
        <row r="17">
          <cell r="C17">
            <v>173.56700000000001</v>
          </cell>
          <cell r="D17">
            <v>172.292</v>
          </cell>
          <cell r="E17">
            <v>235.464</v>
          </cell>
          <cell r="F17">
            <v>157.41499999999999</v>
          </cell>
        </row>
        <row r="18">
          <cell r="C18">
            <v>31.492000000000001</v>
          </cell>
          <cell r="D18">
            <v>35.576000000000001</v>
          </cell>
          <cell r="E18">
            <v>93.6</v>
          </cell>
          <cell r="F18">
            <v>56.484999999999999</v>
          </cell>
        </row>
        <row r="20">
          <cell r="C20">
            <v>5980.3894599999994</v>
          </cell>
          <cell r="D20">
            <v>6387.7340000000013</v>
          </cell>
          <cell r="E20">
            <v>7118.55</v>
          </cell>
          <cell r="F20">
            <v>5821.616</v>
          </cell>
          <cell r="G20">
            <v>0</v>
          </cell>
          <cell r="H20">
            <v>0</v>
          </cell>
          <cell r="I20">
            <v>0</v>
          </cell>
          <cell r="J20">
            <v>0</v>
          </cell>
          <cell r="K20">
            <v>0</v>
          </cell>
          <cell r="L20">
            <v>0</v>
          </cell>
          <cell r="M20">
            <v>0</v>
          </cell>
          <cell r="N20">
            <v>0</v>
          </cell>
        </row>
        <row r="23">
          <cell r="C23">
            <v>2834.2485348209061</v>
          </cell>
          <cell r="D23">
            <v>3186.9137413072208</v>
          </cell>
          <cell r="E23">
            <v>3523.0414358844014</v>
          </cell>
          <cell r="F23">
            <v>2844.3619364231977</v>
          </cell>
          <cell r="G23">
            <v>0</v>
          </cell>
          <cell r="H23">
            <v>0</v>
          </cell>
          <cell r="I23">
            <v>0</v>
          </cell>
          <cell r="J23">
            <v>0</v>
          </cell>
          <cell r="K23">
            <v>0</v>
          </cell>
          <cell r="L23">
            <v>0</v>
          </cell>
          <cell r="M23">
            <v>0</v>
          </cell>
          <cell r="N23">
            <v>0</v>
          </cell>
        </row>
        <row r="24">
          <cell r="C24">
            <v>1294.1863699999999</v>
          </cell>
          <cell r="D24">
            <v>1576.1031159999998</v>
          </cell>
          <cell r="E24">
            <v>1700.4580819999999</v>
          </cell>
          <cell r="F24">
            <v>1635.61862</v>
          </cell>
          <cell r="G24">
            <v>0</v>
          </cell>
          <cell r="H24">
            <v>0</v>
          </cell>
          <cell r="I24">
            <v>0</v>
          </cell>
          <cell r="J24">
            <v>0</v>
          </cell>
          <cell r="K24">
            <v>0</v>
          </cell>
          <cell r="L24">
            <v>0</v>
          </cell>
          <cell r="M24">
            <v>0</v>
          </cell>
          <cell r="N24">
            <v>0</v>
          </cell>
        </row>
        <row r="25">
          <cell r="C25">
            <v>399.56784000000005</v>
          </cell>
          <cell r="D25">
            <v>0</v>
          </cell>
          <cell r="E25">
            <v>0</v>
          </cell>
          <cell r="F25">
            <v>0</v>
          </cell>
          <cell r="G25">
            <v>0</v>
          </cell>
          <cell r="H25">
            <v>0</v>
          </cell>
          <cell r="I25">
            <v>0</v>
          </cell>
          <cell r="J25">
            <v>0</v>
          </cell>
          <cell r="K25">
            <v>0</v>
          </cell>
          <cell r="L25">
            <v>0</v>
          </cell>
          <cell r="M25">
            <v>0</v>
          </cell>
          <cell r="N25">
            <v>0</v>
          </cell>
        </row>
        <row r="26">
          <cell r="C26">
            <v>199.65719999999999</v>
          </cell>
          <cell r="D26">
            <v>356.67959999999999</v>
          </cell>
          <cell r="E26">
            <v>366.09959999999995</v>
          </cell>
          <cell r="F26">
            <v>223.49520000000001</v>
          </cell>
          <cell r="G26">
            <v>0</v>
          </cell>
          <cell r="H26">
            <v>0</v>
          </cell>
          <cell r="I26">
            <v>0</v>
          </cell>
          <cell r="J26">
            <v>0</v>
          </cell>
          <cell r="K26">
            <v>0</v>
          </cell>
          <cell r="L26">
            <v>0</v>
          </cell>
          <cell r="M26">
            <v>0</v>
          </cell>
          <cell r="N26">
            <v>0</v>
          </cell>
        </row>
        <row r="27">
          <cell r="C27">
            <v>98.598240000000004</v>
          </cell>
          <cell r="D27">
            <v>91.35593999999999</v>
          </cell>
          <cell r="E27">
            <v>82.150379999999998</v>
          </cell>
          <cell r="F27">
            <v>70.403579999999991</v>
          </cell>
          <cell r="G27">
            <v>0</v>
          </cell>
          <cell r="H27">
            <v>0</v>
          </cell>
          <cell r="I27">
            <v>0</v>
          </cell>
          <cell r="J27">
            <v>0</v>
          </cell>
          <cell r="K27">
            <v>0</v>
          </cell>
          <cell r="L27">
            <v>0</v>
          </cell>
          <cell r="M27">
            <v>0</v>
          </cell>
          <cell r="N27">
            <v>0</v>
          </cell>
        </row>
        <row r="28">
          <cell r="C28">
            <v>216.00510968</v>
          </cell>
          <cell r="D28">
            <v>163.04330800000002</v>
          </cell>
          <cell r="E28">
            <v>168.335116</v>
          </cell>
          <cell r="F28">
            <v>181.69316400000002</v>
          </cell>
          <cell r="G28">
            <v>0</v>
          </cell>
          <cell r="H28">
            <v>0</v>
          </cell>
          <cell r="I28">
            <v>0</v>
          </cell>
          <cell r="J28">
            <v>0</v>
          </cell>
          <cell r="K28">
            <v>0</v>
          </cell>
          <cell r="L28">
            <v>0</v>
          </cell>
          <cell r="M28">
            <v>0</v>
          </cell>
          <cell r="N28">
            <v>0</v>
          </cell>
        </row>
        <row r="29">
          <cell r="C29">
            <v>373.31098999999995</v>
          </cell>
          <cell r="D29">
            <v>403.04985500000004</v>
          </cell>
          <cell r="E29">
            <v>491.09294</v>
          </cell>
          <cell r="F29">
            <v>367.654495</v>
          </cell>
          <cell r="G29">
            <v>0</v>
          </cell>
          <cell r="H29">
            <v>0</v>
          </cell>
          <cell r="I29">
            <v>0</v>
          </cell>
          <cell r="J29">
            <v>0</v>
          </cell>
          <cell r="K29">
            <v>0</v>
          </cell>
          <cell r="L29">
            <v>0</v>
          </cell>
          <cell r="M29">
            <v>0</v>
          </cell>
          <cell r="N29">
            <v>0</v>
          </cell>
        </row>
        <row r="30">
          <cell r="C30">
            <v>981.70467000000008</v>
          </cell>
          <cell r="D30">
            <v>1036.07779</v>
          </cell>
          <cell r="E30">
            <v>1154.9665600000001</v>
          </cell>
          <cell r="F30">
            <v>863.57880999999998</v>
          </cell>
          <cell r="G30">
            <v>0</v>
          </cell>
          <cell r="H30">
            <v>0</v>
          </cell>
          <cell r="I30">
            <v>0</v>
          </cell>
          <cell r="J30">
            <v>0</v>
          </cell>
          <cell r="K30">
            <v>0</v>
          </cell>
          <cell r="L30">
            <v>0</v>
          </cell>
          <cell r="M30">
            <v>0</v>
          </cell>
          <cell r="N30">
            <v>0</v>
          </cell>
        </row>
        <row r="31">
          <cell r="C31">
            <v>110.094303</v>
          </cell>
          <cell r="D31">
            <v>151.50314999999998</v>
          </cell>
          <cell r="E31">
            <v>166.15399299999999</v>
          </cell>
          <cell r="F31">
            <v>112.55138299999999</v>
          </cell>
          <cell r="G31">
            <v>0</v>
          </cell>
          <cell r="H31">
            <v>0</v>
          </cell>
          <cell r="I31">
            <v>0</v>
          </cell>
          <cell r="J31">
            <v>0</v>
          </cell>
          <cell r="K31">
            <v>0</v>
          </cell>
          <cell r="L31">
            <v>0</v>
          </cell>
          <cell r="M31">
            <v>0</v>
          </cell>
          <cell r="N31">
            <v>0</v>
          </cell>
        </row>
        <row r="32">
          <cell r="C32">
            <v>175.64980400000002</v>
          </cell>
          <cell r="D32">
            <v>174.35950400000002</v>
          </cell>
          <cell r="E32">
            <v>238.289568</v>
          </cell>
          <cell r="F32">
            <v>159.30398</v>
          </cell>
          <cell r="G32">
            <v>0</v>
          </cell>
          <cell r="H32">
            <v>0</v>
          </cell>
          <cell r="I32">
            <v>0</v>
          </cell>
          <cell r="J32">
            <v>0</v>
          </cell>
          <cell r="K32">
            <v>0</v>
          </cell>
          <cell r="L32">
            <v>0</v>
          </cell>
          <cell r="M32">
            <v>0</v>
          </cell>
          <cell r="N32">
            <v>0</v>
          </cell>
        </row>
        <row r="33">
          <cell r="C33">
            <v>31.492000000000001</v>
          </cell>
          <cell r="D33">
            <v>35.576000000000001</v>
          </cell>
          <cell r="E33">
            <v>93.6</v>
          </cell>
          <cell r="F33">
            <v>56.484999999999999</v>
          </cell>
          <cell r="G33">
            <v>0</v>
          </cell>
          <cell r="H33">
            <v>0</v>
          </cell>
          <cell r="I33">
            <v>0</v>
          </cell>
          <cell r="J33">
            <v>0</v>
          </cell>
          <cell r="K33">
            <v>0</v>
          </cell>
          <cell r="L33">
            <v>0</v>
          </cell>
          <cell r="M33">
            <v>0</v>
          </cell>
          <cell r="N33">
            <v>0</v>
          </cell>
        </row>
        <row r="35">
          <cell r="C35">
            <v>6714.5150615009052</v>
          </cell>
          <cell r="D35">
            <v>7174.6620043072217</v>
          </cell>
          <cell r="E35">
            <v>7984.1876748844015</v>
          </cell>
          <cell r="F35">
            <v>6515.1461684231972</v>
          </cell>
          <cell r="G35">
            <v>0</v>
          </cell>
          <cell r="H35">
            <v>0</v>
          </cell>
          <cell r="I35">
            <v>0</v>
          </cell>
          <cell r="J35">
            <v>0</v>
          </cell>
          <cell r="K35">
            <v>0</v>
          </cell>
          <cell r="L35">
            <v>0</v>
          </cell>
          <cell r="M35">
            <v>0</v>
          </cell>
          <cell r="N35">
            <v>0</v>
          </cell>
        </row>
        <row r="37">
          <cell r="C37">
            <v>4160.0230889009063</v>
          </cell>
          <cell r="D37">
            <v>4077.0617190872204</v>
          </cell>
          <cell r="E37">
            <v>4466.6321310054018</v>
          </cell>
          <cell r="F37">
            <v>3672.2337161631981</v>
          </cell>
          <cell r="G37">
            <v>0</v>
          </cell>
          <cell r="H37">
            <v>0</v>
          </cell>
          <cell r="I37">
            <v>0</v>
          </cell>
          <cell r="J37">
            <v>0</v>
          </cell>
          <cell r="K37">
            <v>0</v>
          </cell>
          <cell r="L37">
            <v>0</v>
          </cell>
          <cell r="M37">
            <v>0</v>
          </cell>
          <cell r="N37">
            <v>0</v>
          </cell>
        </row>
        <row r="38">
          <cell r="C38">
            <v>662.97894105</v>
          </cell>
          <cell r="D38">
            <v>737.79078570699994</v>
          </cell>
          <cell r="E38">
            <v>819.28507312399995</v>
          </cell>
          <cell r="F38">
            <v>629.17605480100008</v>
          </cell>
          <cell r="G38">
            <v>0</v>
          </cell>
          <cell r="H38">
            <v>0</v>
          </cell>
          <cell r="I38">
            <v>0</v>
          </cell>
          <cell r="J38">
            <v>0</v>
          </cell>
          <cell r="K38">
            <v>0</v>
          </cell>
          <cell r="L38">
            <v>0</v>
          </cell>
          <cell r="M38">
            <v>0</v>
          </cell>
          <cell r="N38">
            <v>0</v>
          </cell>
        </row>
        <row r="39">
          <cell r="C39">
            <v>1294.1863699999999</v>
          </cell>
          <cell r="D39">
            <v>1576.1031159999998</v>
          </cell>
          <cell r="E39">
            <v>1700.4580819999999</v>
          </cell>
          <cell r="F39">
            <v>1635.61862</v>
          </cell>
          <cell r="G39">
            <v>0</v>
          </cell>
          <cell r="H39">
            <v>0</v>
          </cell>
          <cell r="I39">
            <v>0</v>
          </cell>
          <cell r="J39">
            <v>0</v>
          </cell>
          <cell r="K39">
            <v>0</v>
          </cell>
          <cell r="L39">
            <v>0</v>
          </cell>
          <cell r="M39">
            <v>0</v>
          </cell>
          <cell r="N39">
            <v>0</v>
          </cell>
        </row>
        <row r="40">
          <cell r="C40">
            <v>92.699403125999993</v>
          </cell>
          <cell r="D40">
            <v>112.56684044999999</v>
          </cell>
          <cell r="E40">
            <v>139.56935411999999</v>
          </cell>
          <cell r="F40">
            <v>94.768264485999993</v>
          </cell>
          <cell r="G40">
            <v>0</v>
          </cell>
          <cell r="H40">
            <v>0</v>
          </cell>
          <cell r="I40">
            <v>0</v>
          </cell>
          <cell r="J40">
            <v>0</v>
          </cell>
          <cell r="K40">
            <v>0</v>
          </cell>
          <cell r="L40">
            <v>0</v>
          </cell>
          <cell r="M40">
            <v>0</v>
          </cell>
          <cell r="N40">
            <v>0</v>
          </cell>
        </row>
        <row r="41">
          <cell r="C41">
            <v>0</v>
          </cell>
          <cell r="D41">
            <v>84.237419695</v>
          </cell>
          <cell r="E41">
            <v>97.72749506000001</v>
          </cell>
          <cell r="F41">
            <v>75.369171475000002</v>
          </cell>
          <cell r="G41">
            <v>0</v>
          </cell>
          <cell r="H41">
            <v>0</v>
          </cell>
          <cell r="I41">
            <v>0</v>
          </cell>
          <cell r="J41">
            <v>0</v>
          </cell>
          <cell r="K41">
            <v>0</v>
          </cell>
          <cell r="L41">
            <v>0</v>
          </cell>
          <cell r="M41">
            <v>0</v>
          </cell>
          <cell r="N41">
            <v>0</v>
          </cell>
        </row>
        <row r="42">
          <cell r="C42">
            <v>1.5413202420000001</v>
          </cell>
          <cell r="D42">
            <v>0</v>
          </cell>
          <cell r="E42">
            <v>0</v>
          </cell>
          <cell r="F42">
            <v>1.5757193619999998</v>
          </cell>
          <cell r="G42">
            <v>0</v>
          </cell>
          <cell r="H42">
            <v>0</v>
          </cell>
          <cell r="I42">
            <v>0</v>
          </cell>
          <cell r="J42">
            <v>0</v>
          </cell>
          <cell r="K42">
            <v>0</v>
          </cell>
          <cell r="L42">
            <v>0</v>
          </cell>
          <cell r="M42">
            <v>0</v>
          </cell>
          <cell r="N42">
            <v>0</v>
          </cell>
        </row>
        <row r="43">
          <cell r="C43">
            <v>0</v>
          </cell>
          <cell r="D43">
            <v>132.861942048</v>
          </cell>
          <cell r="E43">
            <v>199.92494755199999</v>
          </cell>
          <cell r="F43">
            <v>0</v>
          </cell>
          <cell r="G43">
            <v>0</v>
          </cell>
          <cell r="H43">
            <v>0</v>
          </cell>
          <cell r="I43">
            <v>0</v>
          </cell>
          <cell r="J43">
            <v>0</v>
          </cell>
          <cell r="K43">
            <v>0</v>
          </cell>
          <cell r="L43">
            <v>0</v>
          </cell>
          <cell r="M43">
            <v>0</v>
          </cell>
          <cell r="N43">
            <v>0</v>
          </cell>
        </row>
        <row r="44">
          <cell r="C44">
            <v>171.133285736</v>
          </cell>
          <cell r="D44">
            <v>255.42087332000003</v>
          </cell>
          <cell r="E44">
            <v>298.65547602300001</v>
          </cell>
          <cell r="F44">
            <v>168.22645813599999</v>
          </cell>
          <cell r="G44">
            <v>0</v>
          </cell>
          <cell r="H44">
            <v>0</v>
          </cell>
          <cell r="I44">
            <v>0</v>
          </cell>
          <cell r="J44">
            <v>0</v>
          </cell>
          <cell r="K44">
            <v>0</v>
          </cell>
          <cell r="L44">
            <v>0</v>
          </cell>
          <cell r="M44">
            <v>0</v>
          </cell>
          <cell r="N44">
            <v>0</v>
          </cell>
        </row>
        <row r="45">
          <cell r="C45">
            <v>216.00510968</v>
          </cell>
          <cell r="D45">
            <v>163.04330800000002</v>
          </cell>
          <cell r="E45">
            <v>168.335116</v>
          </cell>
          <cell r="F45">
            <v>181.69316400000002</v>
          </cell>
          <cell r="G45">
            <v>0</v>
          </cell>
          <cell r="H45">
            <v>0</v>
          </cell>
          <cell r="I45">
            <v>0</v>
          </cell>
          <cell r="J45">
            <v>0</v>
          </cell>
          <cell r="K45">
            <v>0</v>
          </cell>
          <cell r="L45">
            <v>0</v>
          </cell>
          <cell r="M45">
            <v>0</v>
          </cell>
          <cell r="N45">
            <v>0</v>
          </cell>
        </row>
        <row r="46">
          <cell r="C46">
            <v>31.492000000000001</v>
          </cell>
          <cell r="D46">
            <v>35.576000000000001</v>
          </cell>
          <cell r="E46">
            <v>93.6</v>
          </cell>
          <cell r="F46">
            <v>56.484999999999999</v>
          </cell>
          <cell r="G46">
            <v>0</v>
          </cell>
          <cell r="H46">
            <v>0</v>
          </cell>
          <cell r="I46">
            <v>0</v>
          </cell>
          <cell r="J46">
            <v>0</v>
          </cell>
          <cell r="K46">
            <v>0</v>
          </cell>
          <cell r="L46">
            <v>0</v>
          </cell>
          <cell r="M46">
            <v>0</v>
          </cell>
          <cell r="N46">
            <v>0</v>
          </cell>
        </row>
        <row r="48">
          <cell r="C48">
            <v>6630.0595187349072</v>
          </cell>
          <cell r="D48">
            <v>7174.6620043072217</v>
          </cell>
          <cell r="E48">
            <v>7984.1876748844024</v>
          </cell>
          <cell r="F48">
            <v>6515.1461684231981</v>
          </cell>
          <cell r="G48">
            <v>0</v>
          </cell>
          <cell r="H48">
            <v>0</v>
          </cell>
          <cell r="I48">
            <v>0</v>
          </cell>
          <cell r="J48">
            <v>0</v>
          </cell>
          <cell r="K48">
            <v>0</v>
          </cell>
          <cell r="L48">
            <v>0</v>
          </cell>
          <cell r="M48">
            <v>0</v>
          </cell>
          <cell r="N48">
            <v>0</v>
          </cell>
        </row>
        <row r="49">
          <cell r="F49">
            <v>6515146.1684231982</v>
          </cell>
        </row>
        <row r="51">
          <cell r="C51">
            <v>-329.80700000000002</v>
          </cell>
          <cell r="D51">
            <v>-329.80700000000002</v>
          </cell>
          <cell r="E51">
            <v>-319.99098017973199</v>
          </cell>
          <cell r="F51">
            <v>-281.06799999999998</v>
          </cell>
        </row>
        <row r="52">
          <cell r="C52">
            <v>-329.80700000000002</v>
          </cell>
          <cell r="D52">
            <v>-329.80700000000002</v>
          </cell>
          <cell r="E52">
            <v>-319.99098017973199</v>
          </cell>
          <cell r="F52">
            <v>-281.06799999999998</v>
          </cell>
          <cell r="G52">
            <v>0</v>
          </cell>
          <cell r="H52">
            <v>0</v>
          </cell>
          <cell r="I52">
            <v>0</v>
          </cell>
          <cell r="J52">
            <v>0</v>
          </cell>
          <cell r="K52">
            <v>0</v>
          </cell>
          <cell r="L52">
            <v>0</v>
          </cell>
          <cell r="M52">
            <v>0</v>
          </cell>
          <cell r="N52">
            <v>0</v>
          </cell>
        </row>
        <row r="55">
          <cell r="C55">
            <v>-5829.2897745055752</v>
          </cell>
          <cell r="D55">
            <v>-5306.0361120119687</v>
          </cell>
          <cell r="E55">
            <v>-5760.7297756526859</v>
          </cell>
          <cell r="F55">
            <v>-5473.9453040151802</v>
          </cell>
          <cell r="G55">
            <v>-5563.9834074340924</v>
          </cell>
          <cell r="H55">
            <v>-5349.7965756500998</v>
          </cell>
          <cell r="I55">
            <v>-5480.3984135934206</v>
          </cell>
          <cell r="J55">
            <v>-5499.6494277904649</v>
          </cell>
          <cell r="K55">
            <v>-5375.9584119178853</v>
          </cell>
          <cell r="L55">
            <v>-5627.1554092543474</v>
          </cell>
          <cell r="M55">
            <v>-5522.9289068767766</v>
          </cell>
          <cell r="N55">
            <v>-5600.5356616697636</v>
          </cell>
        </row>
        <row r="56">
          <cell r="C56">
            <v>-36.011314505574894</v>
          </cell>
          <cell r="D56">
            <v>-45.77142001196912</v>
          </cell>
          <cell r="E56">
            <v>-32.864971652685767</v>
          </cell>
          <cell r="F56">
            <v>-8.6352800151800899</v>
          </cell>
          <cell r="G56">
            <v>-9.8203074340930137</v>
          </cell>
          <cell r="H56">
            <v>-3.5635316501000029</v>
          </cell>
          <cell r="I56">
            <v>-5.8311375934208991</v>
          </cell>
          <cell r="J56">
            <v>-7.7121837904653887</v>
          </cell>
          <cell r="K56">
            <v>-8.9500199178860171</v>
          </cell>
          <cell r="L56">
            <v>-14.440013254347136</v>
          </cell>
          <cell r="M56">
            <v>-18.961494876776928</v>
          </cell>
          <cell r="N56">
            <v>-42.579661669763368</v>
          </cell>
        </row>
        <row r="62">
          <cell r="C62">
            <v>-368.32246000000004</v>
          </cell>
          <cell r="D62">
            <v>-332.07869199999999</v>
          </cell>
          <cell r="E62">
            <v>-302.90880400000003</v>
          </cell>
          <cell r="F62">
            <v>-205.94402400000001</v>
          </cell>
          <cell r="G62">
            <v>-129.2071</v>
          </cell>
          <cell r="H62">
            <v>-86.867043999999993</v>
          </cell>
          <cell r="I62">
            <v>-49.611275999999997</v>
          </cell>
          <cell r="J62">
            <v>-66.981244000000004</v>
          </cell>
          <cell r="K62">
            <v>-107.642392</v>
          </cell>
          <cell r="L62">
            <v>-187.75939600000001</v>
          </cell>
          <cell r="M62">
            <v>-244.60141200000001</v>
          </cell>
          <cell r="N62">
            <v>-133</v>
          </cell>
        </row>
        <row r="70">
          <cell r="C70">
            <v>470.9627442293322</v>
          </cell>
          <cell r="D70">
            <v>1538.8188922952531</v>
          </cell>
          <cell r="E70">
            <v>1903.4669190519844</v>
          </cell>
          <cell r="F70">
            <v>760.13286440801767</v>
          </cell>
          <cell r="G70">
            <v>-5563.9834074340924</v>
          </cell>
          <cell r="H70">
            <v>-5349.7965756500998</v>
          </cell>
          <cell r="I70">
            <v>-5480.3984135934206</v>
          </cell>
          <cell r="J70">
            <v>-5499.6494277904649</v>
          </cell>
          <cell r="K70">
            <v>-5375.9584119178853</v>
          </cell>
          <cell r="L70">
            <v>-5627.1554092543474</v>
          </cell>
          <cell r="M70">
            <v>-5522.9289068767766</v>
          </cell>
          <cell r="N70">
            <v>-5600.5356616697636</v>
          </cell>
        </row>
        <row r="71">
          <cell r="C71">
            <v>3794.2047743953317</v>
          </cell>
          <cell r="D71">
            <v>3701.4832990752511</v>
          </cell>
          <cell r="E71">
            <v>4113.7761791729836</v>
          </cell>
          <cell r="F71">
            <v>3382.5304361480185</v>
          </cell>
          <cell r="G71">
            <v>-9.8203074340930137</v>
          </cell>
          <cell r="H71">
            <v>-3.5635316501000029</v>
          </cell>
          <cell r="I71">
            <v>-5.8311375934208991</v>
          </cell>
          <cell r="J71">
            <v>-7.7121837904653887</v>
          </cell>
          <cell r="K71">
            <v>-8.9500199178860171</v>
          </cell>
          <cell r="L71">
            <v>-14.440013254347136</v>
          </cell>
          <cell r="M71">
            <v>-18.961494876776928</v>
          </cell>
          <cell r="N71">
            <v>-42.579661669763368</v>
          </cell>
        </row>
        <row r="72">
          <cell r="C72">
            <v>662.97894105</v>
          </cell>
          <cell r="D72">
            <v>737.79078570699994</v>
          </cell>
          <cell r="E72">
            <v>819.28507312399995</v>
          </cell>
          <cell r="F72">
            <v>629.17605480100008</v>
          </cell>
          <cell r="G72">
            <v>0</v>
          </cell>
          <cell r="H72">
            <v>0</v>
          </cell>
          <cell r="I72">
            <v>0</v>
          </cell>
          <cell r="J72">
            <v>0</v>
          </cell>
          <cell r="K72">
            <v>0</v>
          </cell>
          <cell r="L72">
            <v>0</v>
          </cell>
          <cell r="M72">
            <v>0</v>
          </cell>
          <cell r="N72">
            <v>0</v>
          </cell>
        </row>
        <row r="73">
          <cell r="C73">
            <v>1294.1863699999999</v>
          </cell>
          <cell r="D73">
            <v>1576.1031159999998</v>
          </cell>
          <cell r="E73">
            <v>1700.4580819999999</v>
          </cell>
          <cell r="F73">
            <v>1635.61862</v>
          </cell>
          <cell r="G73">
            <v>0</v>
          </cell>
          <cell r="H73">
            <v>0</v>
          </cell>
          <cell r="I73">
            <v>0</v>
          </cell>
          <cell r="J73">
            <v>0</v>
          </cell>
          <cell r="K73">
            <v>0</v>
          </cell>
          <cell r="L73">
            <v>0</v>
          </cell>
          <cell r="M73">
            <v>0</v>
          </cell>
          <cell r="N73">
            <v>0</v>
          </cell>
        </row>
        <row r="74">
          <cell r="C74">
            <v>92.699403125999993</v>
          </cell>
          <cell r="D74">
            <v>112.56684044999999</v>
          </cell>
          <cell r="E74">
            <v>139.56935411999999</v>
          </cell>
          <cell r="F74">
            <v>94.768264485999993</v>
          </cell>
          <cell r="G74">
            <v>0</v>
          </cell>
          <cell r="H74">
            <v>0</v>
          </cell>
          <cell r="I74">
            <v>0</v>
          </cell>
          <cell r="J74">
            <v>0</v>
          </cell>
          <cell r="K74">
            <v>0</v>
          </cell>
          <cell r="L74">
            <v>0</v>
          </cell>
          <cell r="M74">
            <v>0</v>
          </cell>
          <cell r="N74">
            <v>0</v>
          </cell>
        </row>
        <row r="75">
          <cell r="C75">
            <v>0</v>
          </cell>
          <cell r="D75">
            <v>84.237419695</v>
          </cell>
          <cell r="E75">
            <v>97.72749506000001</v>
          </cell>
          <cell r="F75">
            <v>75.369171475000002</v>
          </cell>
          <cell r="G75">
            <v>0</v>
          </cell>
          <cell r="H75">
            <v>0</v>
          </cell>
          <cell r="I75">
            <v>0</v>
          </cell>
          <cell r="J75">
            <v>0</v>
          </cell>
          <cell r="K75">
            <v>0</v>
          </cell>
          <cell r="L75">
            <v>0</v>
          </cell>
          <cell r="M75">
            <v>0</v>
          </cell>
          <cell r="N75">
            <v>0</v>
          </cell>
        </row>
        <row r="76">
          <cell r="C76">
            <v>1.5413202420000001</v>
          </cell>
          <cell r="D76">
            <v>0</v>
          </cell>
          <cell r="E76">
            <v>0</v>
          </cell>
          <cell r="F76">
            <v>1.5757193619999998</v>
          </cell>
          <cell r="G76">
            <v>0</v>
          </cell>
          <cell r="H76">
            <v>0</v>
          </cell>
          <cell r="I76">
            <v>0</v>
          </cell>
          <cell r="J76">
            <v>0</v>
          </cell>
          <cell r="K76">
            <v>0</v>
          </cell>
          <cell r="L76">
            <v>0</v>
          </cell>
          <cell r="M76">
            <v>0</v>
          </cell>
          <cell r="N76">
            <v>0</v>
          </cell>
        </row>
        <row r="77">
          <cell r="C77">
            <v>-368.32246000000004</v>
          </cell>
          <cell r="D77">
            <v>-199.21674995199999</v>
          </cell>
          <cell r="E77">
            <v>-102.98385644800004</v>
          </cell>
          <cell r="F77">
            <v>-205.94402400000001</v>
          </cell>
          <cell r="G77">
            <v>-129.2071</v>
          </cell>
          <cell r="H77">
            <v>-86.867043999999993</v>
          </cell>
          <cell r="I77">
            <v>-49.611275999999997</v>
          </cell>
          <cell r="J77">
            <v>-66.981244000000004</v>
          </cell>
          <cell r="K77">
            <v>-107.642392</v>
          </cell>
          <cell r="L77">
            <v>-187.75939600000001</v>
          </cell>
          <cell r="M77">
            <v>-244.60141200000001</v>
          </cell>
          <cell r="N77">
            <v>-133</v>
          </cell>
        </row>
        <row r="78">
          <cell r="C78">
            <v>171.133285736</v>
          </cell>
          <cell r="D78">
            <v>255.42087332000003</v>
          </cell>
          <cell r="E78">
            <v>298.65547602300001</v>
          </cell>
          <cell r="F78">
            <v>168.22645813599999</v>
          </cell>
          <cell r="G78">
            <v>0</v>
          </cell>
          <cell r="H78">
            <v>0</v>
          </cell>
          <cell r="I78">
            <v>0</v>
          </cell>
          <cell r="J78">
            <v>0</v>
          </cell>
          <cell r="K78">
            <v>0</v>
          </cell>
          <cell r="L78">
            <v>0</v>
          </cell>
          <cell r="M78">
            <v>0</v>
          </cell>
          <cell r="N78">
            <v>0</v>
          </cell>
        </row>
        <row r="79">
          <cell r="C79">
            <v>216.00510968</v>
          </cell>
          <cell r="D79">
            <v>163.04330800000002</v>
          </cell>
          <cell r="E79">
            <v>168.335116</v>
          </cell>
          <cell r="F79">
            <v>181.69316400000002</v>
          </cell>
          <cell r="G79">
            <v>0</v>
          </cell>
          <cell r="H79">
            <v>0</v>
          </cell>
          <cell r="I79">
            <v>0</v>
          </cell>
          <cell r="J79">
            <v>0</v>
          </cell>
          <cell r="K79">
            <v>0</v>
          </cell>
          <cell r="L79">
            <v>0</v>
          </cell>
          <cell r="M79">
            <v>0</v>
          </cell>
          <cell r="N79">
            <v>0</v>
          </cell>
        </row>
        <row r="80">
          <cell r="C80">
            <v>31.492000000000001</v>
          </cell>
          <cell r="D80">
            <v>35.576000000000001</v>
          </cell>
          <cell r="E80">
            <v>93.6</v>
          </cell>
          <cell r="F80">
            <v>56.484999999999999</v>
          </cell>
          <cell r="G80">
            <v>0</v>
          </cell>
          <cell r="H80">
            <v>0</v>
          </cell>
          <cell r="I80">
            <v>0</v>
          </cell>
          <cell r="J80">
            <v>0</v>
          </cell>
          <cell r="K80">
            <v>0</v>
          </cell>
          <cell r="L80">
            <v>0</v>
          </cell>
          <cell r="M80">
            <v>0</v>
          </cell>
          <cell r="N80">
            <v>0</v>
          </cell>
        </row>
        <row r="82">
          <cell r="C82">
            <v>-801.33199999999999</v>
          </cell>
          <cell r="D82">
            <v>-801.33199999999999</v>
          </cell>
          <cell r="E82">
            <v>1599.386</v>
          </cell>
          <cell r="F82">
            <v>0</v>
          </cell>
        </row>
        <row r="85">
          <cell r="C85">
            <v>6.2130000000000001</v>
          </cell>
          <cell r="D85">
            <v>6.2880000000000003</v>
          </cell>
          <cell r="E85">
            <v>6.3040000000000003</v>
          </cell>
          <cell r="F85">
            <v>7.3230000000000004</v>
          </cell>
        </row>
        <row r="88">
          <cell r="C88">
            <v>0.25699999999999967</v>
          </cell>
          <cell r="D88">
            <v>0.27199999999999935</v>
          </cell>
          <cell r="E88">
            <v>0.26600000000000001</v>
          </cell>
          <cell r="F88">
            <v>0.34699999999999953</v>
          </cell>
        </row>
        <row r="89">
          <cell r="C89">
            <v>0.36699999999999999</v>
          </cell>
          <cell r="D89">
            <v>0.34199999999999964</v>
          </cell>
          <cell r="E89">
            <v>0.33599999999999941</v>
          </cell>
          <cell r="F89">
            <v>0.41699999999999982</v>
          </cell>
        </row>
        <row r="90">
          <cell r="C90">
            <v>0.14749184052712128</v>
          </cell>
          <cell r="D90">
            <v>0.16582320472444412</v>
          </cell>
          <cell r="E90">
            <v>0.1757704384663743</v>
          </cell>
          <cell r="F90">
            <v>8.3864973120492792E-2</v>
          </cell>
        </row>
        <row r="91">
          <cell r="C91">
            <v>2.2970000000000002</v>
          </cell>
          <cell r="D91">
            <v>1.782</v>
          </cell>
          <cell r="E91">
            <v>0.66599999999999948</v>
          </cell>
          <cell r="F91">
            <v>0.58699999999999974</v>
          </cell>
        </row>
        <row r="92">
          <cell r="C92">
            <v>1.5669999999999999</v>
          </cell>
          <cell r="D92">
            <v>1.0920000000000001</v>
          </cell>
          <cell r="E92">
            <v>0.63600000000000012</v>
          </cell>
          <cell r="F92">
            <v>0.53699999999999992</v>
          </cell>
        </row>
        <row r="93">
          <cell r="C93">
            <v>0.58699999999999997</v>
          </cell>
          <cell r="D93">
            <v>0.55600000000000005</v>
          </cell>
          <cell r="E93">
            <v>0.47299999999999998</v>
          </cell>
          <cell r="F93">
            <v>0.39700000000000002</v>
          </cell>
        </row>
        <row r="94">
          <cell r="C94">
            <v>0.59699999999999998</v>
          </cell>
          <cell r="D94">
            <v>0.57200000000000006</v>
          </cell>
          <cell r="E94">
            <v>0.56999999999999995</v>
          </cell>
          <cell r="F94">
            <v>0.62</v>
          </cell>
        </row>
        <row r="95">
          <cell r="C95">
            <v>0.31199999999999983</v>
          </cell>
          <cell r="D95">
            <v>0.3069999999999995</v>
          </cell>
          <cell r="E95">
            <v>0.30099999999999971</v>
          </cell>
          <cell r="F95">
            <v>0.38199999999999967</v>
          </cell>
          <cell r="G95">
            <v>0</v>
          </cell>
          <cell r="H95">
            <v>0</v>
          </cell>
          <cell r="I95">
            <v>0</v>
          </cell>
          <cell r="J95">
            <v>0</v>
          </cell>
          <cell r="K95">
            <v>0</v>
          </cell>
          <cell r="L95">
            <v>0</v>
          </cell>
          <cell r="M95">
            <v>0</v>
          </cell>
          <cell r="N95">
            <v>0</v>
          </cell>
        </row>
        <row r="96">
          <cell r="C96">
            <v>-0.51068000000000002</v>
          </cell>
          <cell r="D96">
            <v>-0.51517999999999997</v>
          </cell>
          <cell r="E96">
            <v>-0.51614000000000004</v>
          </cell>
          <cell r="F96">
            <v>-0.57728000000000002</v>
          </cell>
          <cell r="G96">
            <v>-0.13789999999999999</v>
          </cell>
          <cell r="H96">
            <v>-0.13789999999999999</v>
          </cell>
          <cell r="I96">
            <v>-0.13789999999999999</v>
          </cell>
          <cell r="J96">
            <v>-0.13789999999999999</v>
          </cell>
          <cell r="K96">
            <v>-0.13789999999999999</v>
          </cell>
          <cell r="L96">
            <v>-0.13789999999999999</v>
          </cell>
          <cell r="M96">
            <v>-0.13789999999999999</v>
          </cell>
          <cell r="N96">
            <v>-0.13789999999999999</v>
          </cell>
        </row>
        <row r="97">
          <cell r="C97">
            <v>0</v>
          </cell>
        </row>
        <row r="99">
          <cell r="C99">
            <v>58.222839999999998</v>
          </cell>
          <cell r="D99">
            <v>66.522000000000006</v>
          </cell>
          <cell r="E99">
            <v>26.54</v>
          </cell>
          <cell r="F99">
            <v>47.195999999999998</v>
          </cell>
        </row>
        <row r="101">
          <cell r="C101">
            <v>6038.6122999999998</v>
          </cell>
          <cell r="D101">
            <v>5840.2150000000001</v>
          </cell>
          <cell r="E101">
            <v>6449.0550000000003</v>
          </cell>
          <cell r="F101">
            <v>5868.8119999999999</v>
          </cell>
        </row>
        <row r="102">
          <cell r="C102">
            <v>6038.6122999999998</v>
          </cell>
          <cell r="D102">
            <v>5840.2150000000001</v>
          </cell>
          <cell r="E102">
            <v>6449.0550000000003</v>
          </cell>
          <cell r="F102">
            <v>5868.8119999999999</v>
          </cell>
        </row>
      </sheetData>
      <sheetData sheetId="5" refreshError="1"/>
      <sheetData sheetId="6" refreshError="1">
        <row r="6">
          <cell r="C6">
            <v>1</v>
          </cell>
          <cell r="D6">
            <v>2</v>
          </cell>
          <cell r="E6">
            <v>3</v>
          </cell>
          <cell r="F6">
            <v>4</v>
          </cell>
          <cell r="G6">
            <v>5</v>
          </cell>
          <cell r="H6">
            <v>6</v>
          </cell>
          <cell r="I6">
            <v>7</v>
          </cell>
          <cell r="J6">
            <v>8</v>
          </cell>
          <cell r="K6">
            <v>9</v>
          </cell>
          <cell r="L6">
            <v>10</v>
          </cell>
          <cell r="M6">
            <v>11</v>
          </cell>
          <cell r="N6">
            <v>12</v>
          </cell>
        </row>
        <row r="8">
          <cell r="C8">
            <v>2425.6763459919466</v>
          </cell>
          <cell r="D8">
            <v>2190.4101635693778</v>
          </cell>
          <cell r="E8">
            <v>2342.1391855928314</v>
          </cell>
          <cell r="F8">
            <v>2338.093148216436</v>
          </cell>
          <cell r="G8">
            <v>2451.8220574708621</v>
          </cell>
          <cell r="H8">
            <v>2385.1595183929435</v>
          </cell>
          <cell r="I8">
            <v>2382.0455314699948</v>
          </cell>
          <cell r="J8">
            <v>2512.2104600008188</v>
          </cell>
          <cell r="K8">
            <v>2436.7826645792784</v>
          </cell>
          <cell r="L8">
            <v>2536.8078136693402</v>
          </cell>
          <cell r="M8">
            <v>2489.7627448698017</v>
          </cell>
          <cell r="N8">
            <v>2596.5861626737801</v>
          </cell>
        </row>
        <row r="9">
          <cell r="C9">
            <v>1228.9096332932593</v>
          </cell>
          <cell r="D9">
            <v>1115.491376969861</v>
          </cell>
          <cell r="E9">
            <v>1229.6328260267162</v>
          </cell>
          <cell r="F9">
            <v>1178.7864297180472</v>
          </cell>
          <cell r="G9">
            <v>1238.5692549271341</v>
          </cell>
          <cell r="H9">
            <v>1201.6704092522975</v>
          </cell>
          <cell r="I9">
            <v>1266.2367815626142</v>
          </cell>
          <cell r="J9">
            <v>1289.253558490698</v>
          </cell>
          <cell r="K9">
            <v>1255.9551349641811</v>
          </cell>
          <cell r="L9">
            <v>1347.3184936046093</v>
          </cell>
          <cell r="M9">
            <v>1317.9832304190766</v>
          </cell>
          <cell r="N9">
            <v>1369.8993935639178</v>
          </cell>
        </row>
        <row r="10">
          <cell r="C10">
            <v>374.54322571253977</v>
          </cell>
          <cell r="D10">
            <v>332.93818304068424</v>
          </cell>
          <cell r="E10">
            <v>369.20067948217206</v>
          </cell>
          <cell r="F10">
            <v>359.67097866748412</v>
          </cell>
          <cell r="G10">
            <v>371.1852611082553</v>
          </cell>
          <cell r="H10">
            <v>364.68628244377845</v>
          </cell>
          <cell r="I10">
            <v>382.31362890436412</v>
          </cell>
          <cell r="J10">
            <v>386.28405808966932</v>
          </cell>
          <cell r="K10">
            <v>371.47802894699367</v>
          </cell>
          <cell r="L10">
            <v>390.366946927973</v>
          </cell>
          <cell r="M10">
            <v>376.04937581110443</v>
          </cell>
          <cell r="N10">
            <v>386.96701144302023</v>
          </cell>
        </row>
        <row r="11">
          <cell r="C11">
            <v>30.353283885341355</v>
          </cell>
          <cell r="D11">
            <v>27.21602404623377</v>
          </cell>
          <cell r="E11">
            <v>29.952008389257731</v>
          </cell>
          <cell r="F11">
            <v>28.825452851008457</v>
          </cell>
          <cell r="G11">
            <v>28.961908024638149</v>
          </cell>
          <cell r="H11">
            <v>28.502774591148306</v>
          </cell>
          <cell r="I11">
            <v>28.102020959948824</v>
          </cell>
          <cell r="J11">
            <v>34.191325834855562</v>
          </cell>
          <cell r="K11">
            <v>36.495378982172497</v>
          </cell>
          <cell r="L11">
            <v>43.720343113460579</v>
          </cell>
          <cell r="M11">
            <v>47.979476008166081</v>
          </cell>
          <cell r="N11">
            <v>60.142597129678393</v>
          </cell>
        </row>
        <row r="12">
          <cell r="C12">
            <v>78.158786507596659</v>
          </cell>
          <cell r="D12">
            <v>70.171423546068411</v>
          </cell>
          <cell r="E12">
            <v>77.378901763425475</v>
          </cell>
          <cell r="F12">
            <v>74.568766344317496</v>
          </cell>
          <cell r="G12">
            <v>74.407088382905627</v>
          </cell>
          <cell r="H12">
            <v>73.903976342698172</v>
          </cell>
          <cell r="I12">
            <v>70.84942399513065</v>
          </cell>
          <cell r="J12">
            <v>75.74849687148739</v>
          </cell>
          <cell r="K12">
            <v>72.993663266384843</v>
          </cell>
          <cell r="L12">
            <v>75.154421505542786</v>
          </cell>
          <cell r="M12">
            <v>72.4394442147007</v>
          </cell>
          <cell r="N12">
            <v>74.603093657760866</v>
          </cell>
        </row>
        <row r="13">
          <cell r="C13">
            <v>175.82410483562475</v>
          </cell>
          <cell r="D13">
            <v>157.71376837303166</v>
          </cell>
          <cell r="E13">
            <v>173.87975804768672</v>
          </cell>
          <cell r="F13">
            <v>167.46402685948334</v>
          </cell>
          <cell r="G13">
            <v>150.87250079103373</v>
          </cell>
          <cell r="H13">
            <v>165.8095204327916</v>
          </cell>
          <cell r="I13">
            <v>135.2919971945268</v>
          </cell>
          <cell r="J13">
            <v>169.81160083703003</v>
          </cell>
          <cell r="K13">
            <v>163.54675047807481</v>
          </cell>
          <cell r="L13">
            <v>168.33577454948403</v>
          </cell>
          <cell r="M13">
            <v>162.17027203631974</v>
          </cell>
          <cell r="N13">
            <v>166.96660859451316</v>
          </cell>
        </row>
        <row r="14">
          <cell r="C14">
            <v>331.30846907033629</v>
          </cell>
          <cell r="D14">
            <v>308.84441117621395</v>
          </cell>
          <cell r="E14">
            <v>335.71118840633449</v>
          </cell>
          <cell r="F14">
            <v>319.84785780159126</v>
          </cell>
          <cell r="G14">
            <v>332.73574937800709</v>
          </cell>
          <cell r="H14">
            <v>325.10843006843913</v>
          </cell>
          <cell r="I14">
            <v>336.36557768467299</v>
          </cell>
          <cell r="J14">
            <v>354.69516034219566</v>
          </cell>
          <cell r="K14">
            <v>339.89132837164789</v>
          </cell>
          <cell r="L14">
            <v>357.73464992980604</v>
          </cell>
          <cell r="M14">
            <v>356.91071868553973</v>
          </cell>
          <cell r="N14">
            <v>361.54666955217101</v>
          </cell>
        </row>
        <row r="15">
          <cell r="C15">
            <v>832.86884941772882</v>
          </cell>
          <cell r="D15">
            <v>752.41837477263778</v>
          </cell>
          <cell r="E15">
            <v>802.39021118616824</v>
          </cell>
          <cell r="F15">
            <v>788.18384440359705</v>
          </cell>
          <cell r="G15">
            <v>812.03612069167798</v>
          </cell>
          <cell r="H15">
            <v>798.85280093126187</v>
          </cell>
          <cell r="I15">
            <v>856.56091435388089</v>
          </cell>
          <cell r="J15">
            <v>886.34006960847182</v>
          </cell>
          <cell r="K15">
            <v>865.1700102238924</v>
          </cell>
          <cell r="L15">
            <v>923.53298821465137</v>
          </cell>
          <cell r="M15">
            <v>940.53913376091964</v>
          </cell>
          <cell r="N15">
            <v>970.88615551005057</v>
          </cell>
        </row>
        <row r="16">
          <cell r="C16">
            <v>72.060911614345869</v>
          </cell>
          <cell r="D16">
            <v>64.276604941946857</v>
          </cell>
          <cell r="E16">
            <v>70.52069422668572</v>
          </cell>
          <cell r="F16">
            <v>67.641634053527952</v>
          </cell>
          <cell r="G16">
            <v>69.303106737322111</v>
          </cell>
          <cell r="H16">
            <v>66.484473387432544</v>
          </cell>
          <cell r="I16">
            <v>68.176632009778785</v>
          </cell>
          <cell r="J16">
            <v>67.656742815757298</v>
          </cell>
          <cell r="K16">
            <v>64.968829494214972</v>
          </cell>
          <cell r="L16">
            <v>66.684313823207802</v>
          </cell>
          <cell r="M16">
            <v>64.071330816761446</v>
          </cell>
          <cell r="N16">
            <v>65.794528013808332</v>
          </cell>
        </row>
        <row r="17">
          <cell r="C17">
            <v>127.08584745380165</v>
          </cell>
          <cell r="D17">
            <v>113.65852848207017</v>
          </cell>
          <cell r="E17">
            <v>125.20645546518199</v>
          </cell>
          <cell r="F17">
            <v>120.32365494695141</v>
          </cell>
          <cell r="G17">
            <v>123.57192953963225</v>
          </cell>
          <cell r="H17">
            <v>118.7103111637412</v>
          </cell>
          <cell r="I17">
            <v>121.96258518922414</v>
          </cell>
          <cell r="J17">
            <v>121.19794359919022</v>
          </cell>
          <cell r="K17">
            <v>116.48916639310912</v>
          </cell>
          <cell r="L17">
            <v>119.74254733075226</v>
          </cell>
          <cell r="M17">
            <v>115.1267608483527</v>
          </cell>
          <cell r="N17">
            <v>118.38158365823702</v>
          </cell>
        </row>
        <row r="18">
          <cell r="C18">
            <v>43.317708005136986</v>
          </cell>
          <cell r="D18">
            <v>38.958790068493151</v>
          </cell>
          <cell r="E18">
            <v>42.948968578767115</v>
          </cell>
          <cell r="F18">
            <v>41.38623801369863</v>
          </cell>
          <cell r="G18">
            <v>42.583370291095889</v>
          </cell>
          <cell r="H18">
            <v>41.033939640410956</v>
          </cell>
          <cell r="I18">
            <v>42.220881292808215</v>
          </cell>
          <cell r="J18">
            <v>42.040797303082186</v>
          </cell>
          <cell r="K18">
            <v>40.511111301369866</v>
          </cell>
          <cell r="L18">
            <v>41.682930436643829</v>
          </cell>
          <cell r="M18">
            <v>40.166264126712328</v>
          </cell>
          <cell r="N18">
            <v>41.328105179794512</v>
          </cell>
        </row>
        <row r="20">
          <cell r="C20">
            <v>5720.1071657876582</v>
          </cell>
          <cell r="D20">
            <v>5172.097648986618</v>
          </cell>
          <cell r="E20">
            <v>5598.9608771652265</v>
          </cell>
          <cell r="F20">
            <v>5484.7920318761426</v>
          </cell>
          <cell r="G20">
            <v>5696.0483473425638</v>
          </cell>
          <cell r="H20">
            <v>5569.9224366469434</v>
          </cell>
          <cell r="I20">
            <v>5690.1259746169444</v>
          </cell>
          <cell r="J20">
            <v>5939.4302137932555</v>
          </cell>
          <cell r="K20">
            <v>5764.2820670013198</v>
          </cell>
          <cell r="L20">
            <v>6071.0812231054715</v>
          </cell>
          <cell r="M20">
            <v>5983.1987515974552</v>
          </cell>
          <cell r="N20">
            <v>6213.1019089767315</v>
          </cell>
        </row>
        <row r="23">
          <cell r="C23">
            <v>2912.7376506061082</v>
          </cell>
          <cell r="D23">
            <v>2630.203022786538</v>
          </cell>
          <cell r="E23">
            <v>2812.7004631623608</v>
          </cell>
          <cell r="F23">
            <v>2807.867298378756</v>
          </cell>
          <cell r="G23">
            <v>2944.2513402450186</v>
          </cell>
          <cell r="H23">
            <v>2864.7465908544755</v>
          </cell>
          <cell r="I23">
            <v>2860.3362204916425</v>
          </cell>
          <cell r="J23">
            <v>3016.6216323835652</v>
          </cell>
          <cell r="K23">
            <v>2926.7215658593577</v>
          </cell>
          <cell r="L23">
            <v>3046.2097390423551</v>
          </cell>
          <cell r="M23">
            <v>2989.6880136291797</v>
          </cell>
          <cell r="N23">
            <v>3117.9604072121638</v>
          </cell>
        </row>
        <row r="24">
          <cell r="C24">
            <v>1274.3792897251099</v>
          </cell>
          <cell r="D24">
            <v>1156.7645579177458</v>
          </cell>
          <cell r="E24">
            <v>1275.1292405897045</v>
          </cell>
          <cell r="F24">
            <v>1222.4015276176149</v>
          </cell>
          <cell r="G24">
            <v>1284.3963173594379</v>
          </cell>
          <cell r="H24">
            <v>1246.1322143946325</v>
          </cell>
          <cell r="I24">
            <v>1313.0875424804308</v>
          </cell>
          <cell r="J24">
            <v>1336.9559401548538</v>
          </cell>
          <cell r="K24">
            <v>1302.4254749578556</v>
          </cell>
          <cell r="L24">
            <v>1397.1692778679799</v>
          </cell>
          <cell r="M24">
            <v>1366.7486099445823</v>
          </cell>
          <cell r="N24">
            <v>1420.5856711257827</v>
          </cell>
        </row>
        <row r="25">
          <cell r="C25">
            <v>419.48841279804458</v>
          </cell>
          <cell r="D25">
            <v>372.89076500556638</v>
          </cell>
          <cell r="E25">
            <v>413.50476102003273</v>
          </cell>
          <cell r="F25">
            <v>402.83149610758227</v>
          </cell>
          <cell r="G25">
            <v>415.727492441246</v>
          </cell>
          <cell r="H25">
            <v>408.44863633703193</v>
          </cell>
          <cell r="I25">
            <v>428.19126437288787</v>
          </cell>
          <cell r="J25">
            <v>432.63814506042968</v>
          </cell>
          <cell r="K25">
            <v>416.05539242063293</v>
          </cell>
          <cell r="L25">
            <v>437.21098055932981</v>
          </cell>
          <cell r="M25">
            <v>421.17530090843701</v>
          </cell>
          <cell r="N25">
            <v>433.40305281618271</v>
          </cell>
        </row>
        <row r="26">
          <cell r="C26">
            <v>36.423940662409628</v>
          </cell>
          <cell r="D26">
            <v>32.659228855480521</v>
          </cell>
          <cell r="E26">
            <v>35.942410067109279</v>
          </cell>
          <cell r="F26">
            <v>34.59054342121015</v>
          </cell>
          <cell r="G26">
            <v>34.754289629565775</v>
          </cell>
          <cell r="H26">
            <v>34.203329509377966</v>
          </cell>
          <cell r="I26">
            <v>33.722425151938587</v>
          </cell>
          <cell r="J26">
            <v>41.029591001826674</v>
          </cell>
          <cell r="K26">
            <v>43.794454778606998</v>
          </cell>
          <cell r="L26">
            <v>52.464411736152691</v>
          </cell>
          <cell r="M26">
            <v>57.575371209799293</v>
          </cell>
          <cell r="N26">
            <v>72.171116555614063</v>
          </cell>
        </row>
        <row r="27">
          <cell r="C27">
            <v>91.445780213888085</v>
          </cell>
          <cell r="D27">
            <v>82.100565548900036</v>
          </cell>
          <cell r="E27">
            <v>90.533315063207795</v>
          </cell>
          <cell r="F27">
            <v>87.245456622851464</v>
          </cell>
          <cell r="G27">
            <v>87.056293407999576</v>
          </cell>
          <cell r="H27">
            <v>86.467652320956859</v>
          </cell>
          <cell r="I27">
            <v>82.893826074302851</v>
          </cell>
          <cell r="J27">
            <v>88.625741339640243</v>
          </cell>
          <cell r="K27">
            <v>85.40258602167026</v>
          </cell>
          <cell r="L27">
            <v>87.930673161485061</v>
          </cell>
          <cell r="M27">
            <v>84.754149731199817</v>
          </cell>
          <cell r="N27">
            <v>87.285619579580214</v>
          </cell>
        </row>
        <row r="28">
          <cell r="C28">
            <v>194.81310815787225</v>
          </cell>
          <cell r="D28">
            <v>174.74685535731908</v>
          </cell>
          <cell r="E28">
            <v>192.65877191683691</v>
          </cell>
          <cell r="F28">
            <v>185.55014176030755</v>
          </cell>
          <cell r="G28">
            <v>167.16673087646538</v>
          </cell>
          <cell r="H28">
            <v>183.71694863953311</v>
          </cell>
          <cell r="I28">
            <v>149.90353289153572</v>
          </cell>
          <cell r="J28">
            <v>188.15125372742929</v>
          </cell>
          <cell r="K28">
            <v>181.20979952970691</v>
          </cell>
          <cell r="L28">
            <v>186.51603820082832</v>
          </cell>
          <cell r="M28">
            <v>179.68466141624228</v>
          </cell>
          <cell r="N28">
            <v>184.9990023227206</v>
          </cell>
        </row>
        <row r="29">
          <cell r="C29">
            <v>366.0958583227216</v>
          </cell>
          <cell r="D29">
            <v>341.27307434971641</v>
          </cell>
          <cell r="E29">
            <v>370.96086318899961</v>
          </cell>
          <cell r="F29">
            <v>353.43188287075833</v>
          </cell>
          <cell r="G29">
            <v>367.67300306269783</v>
          </cell>
          <cell r="H29">
            <v>359.24481522562525</v>
          </cell>
          <cell r="I29">
            <v>371.68396334156364</v>
          </cell>
          <cell r="J29">
            <v>391.93815217812619</v>
          </cell>
          <cell r="K29">
            <v>375.57991785067088</v>
          </cell>
          <cell r="L29">
            <v>395.29678817243564</v>
          </cell>
          <cell r="M29">
            <v>394.38634414752141</v>
          </cell>
          <cell r="N29">
            <v>399.50906985514894</v>
          </cell>
        </row>
        <row r="30">
          <cell r="C30">
            <v>891.16966887696992</v>
          </cell>
          <cell r="D30">
            <v>805.08766100672244</v>
          </cell>
          <cell r="E30">
            <v>858.55752596920001</v>
          </cell>
          <cell r="F30">
            <v>843.35671351184885</v>
          </cell>
          <cell r="G30">
            <v>868.87864914009549</v>
          </cell>
          <cell r="H30">
            <v>854.77249699645029</v>
          </cell>
          <cell r="I30">
            <v>916.52017835865263</v>
          </cell>
          <cell r="J30">
            <v>948.38387448106494</v>
          </cell>
          <cell r="K30">
            <v>925.73191093956495</v>
          </cell>
          <cell r="L30">
            <v>988.18029738967698</v>
          </cell>
          <cell r="M30">
            <v>1006.376873124184</v>
          </cell>
          <cell r="N30">
            <v>1038.8481863957543</v>
          </cell>
        </row>
        <row r="31">
          <cell r="C31">
            <v>72.565337995646289</v>
          </cell>
          <cell r="D31">
            <v>64.726541176540479</v>
          </cell>
          <cell r="E31">
            <v>71.014339086272514</v>
          </cell>
          <cell r="F31">
            <v>68.115125491902646</v>
          </cell>
          <cell r="G31">
            <v>69.788228484483355</v>
          </cell>
          <cell r="H31">
            <v>66.949864701144563</v>
          </cell>
          <cell r="I31">
            <v>68.653868433847236</v>
          </cell>
          <cell r="J31">
            <v>68.130340015467596</v>
          </cell>
          <cell r="K31">
            <v>65.423611300674466</v>
          </cell>
          <cell r="L31">
            <v>67.151104019970248</v>
          </cell>
          <cell r="M31">
            <v>64.519830132478774</v>
          </cell>
          <cell r="N31">
            <v>66.255089709904979</v>
          </cell>
        </row>
        <row r="32">
          <cell r="C32">
            <v>128.61087762324726</v>
          </cell>
          <cell r="D32">
            <v>115.022430823855</v>
          </cell>
          <cell r="E32">
            <v>126.70893293076418</v>
          </cell>
          <cell r="F32">
            <v>121.76753880631483</v>
          </cell>
          <cell r="G32">
            <v>125.05479269410785</v>
          </cell>
          <cell r="H32">
            <v>120.13483489770609</v>
          </cell>
          <cell r="I32">
            <v>123.42613621149484</v>
          </cell>
          <cell r="J32">
            <v>122.6523189223805</v>
          </cell>
          <cell r="K32">
            <v>117.88703638982642</v>
          </cell>
          <cell r="L32">
            <v>121.17945789872128</v>
          </cell>
          <cell r="M32">
            <v>116.50828197853293</v>
          </cell>
          <cell r="N32">
            <v>119.80216266213587</v>
          </cell>
        </row>
        <row r="33">
          <cell r="C33">
            <v>43.317708005136986</v>
          </cell>
          <cell r="D33">
            <v>38.958790068493151</v>
          </cell>
          <cell r="E33">
            <v>42.948968578767115</v>
          </cell>
          <cell r="F33">
            <v>41.38623801369863</v>
          </cell>
          <cell r="G33">
            <v>42.583370291095889</v>
          </cell>
          <cell r="H33">
            <v>41.033939640410956</v>
          </cell>
          <cell r="I33">
            <v>42.220881292808215</v>
          </cell>
          <cell r="J33">
            <v>42.040797303082186</v>
          </cell>
          <cell r="K33">
            <v>40.511111301369866</v>
          </cell>
          <cell r="L33">
            <v>41.682930436643829</v>
          </cell>
          <cell r="M33">
            <v>40.166264126712328</v>
          </cell>
          <cell r="N33">
            <v>41.328105179794512</v>
          </cell>
        </row>
        <row r="35">
          <cell r="C35">
            <v>6431.0476329871544</v>
          </cell>
          <cell r="D35">
            <v>5814.4334928968765</v>
          </cell>
          <cell r="E35">
            <v>6290.659591573256</v>
          </cell>
          <cell r="F35">
            <v>6168.5439626028447</v>
          </cell>
          <cell r="G35">
            <v>6407.330507632214</v>
          </cell>
          <cell r="H35">
            <v>6265.851323517345</v>
          </cell>
          <cell r="I35">
            <v>6390.6398391011062</v>
          </cell>
          <cell r="J35">
            <v>6677.1677865678666</v>
          </cell>
          <cell r="K35">
            <v>6480.7428613499396</v>
          </cell>
          <cell r="L35">
            <v>6820.9916984855781</v>
          </cell>
          <cell r="M35">
            <v>6721.5837003488696</v>
          </cell>
          <cell r="N35">
            <v>6982.1474834147848</v>
          </cell>
        </row>
        <row r="37">
          <cell r="C37">
            <v>4075.4688383969783</v>
          </cell>
          <cell r="D37">
            <v>3680.9489677930492</v>
          </cell>
          <cell r="E37">
            <v>3954.2187355149595</v>
          </cell>
          <cell r="F37">
            <v>3918.4846632971085</v>
          </cell>
          <cell r="G37">
            <v>4090.9742059706018</v>
          </cell>
          <cell r="H37">
            <v>3990.6187150762003</v>
          </cell>
          <cell r="I37">
            <v>4047.6653316670881</v>
          </cell>
          <cell r="J37">
            <v>4241.8598565610837</v>
          </cell>
          <cell r="K37">
            <v>4113.666657061076</v>
          </cell>
          <cell r="L37">
            <v>4305.1224505876526</v>
          </cell>
          <cell r="M37">
            <v>4244.0493506672892</v>
          </cell>
          <cell r="N37">
            <v>4412.4491189980126</v>
          </cell>
        </row>
        <row r="38">
          <cell r="C38">
            <v>617.14972891203331</v>
          </cell>
          <cell r="D38">
            <v>560.05588829521116</v>
          </cell>
          <cell r="E38">
            <v>602.92915041176957</v>
          </cell>
          <cell r="F38">
            <v>586.901747010093</v>
          </cell>
          <cell r="G38">
            <v>602.42896669782124</v>
          </cell>
          <cell r="H38">
            <v>592.74262269203518</v>
          </cell>
          <cell r="I38">
            <v>620.12337977689981</v>
          </cell>
          <cell r="J38">
            <v>649.98369436812015</v>
          </cell>
          <cell r="K38">
            <v>633.23832277763972</v>
          </cell>
          <cell r="L38">
            <v>674.06608017178291</v>
          </cell>
          <cell r="M38">
            <v>681.42270825691185</v>
          </cell>
          <cell r="N38">
            <v>707.676475256711</v>
          </cell>
        </row>
        <row r="39">
          <cell r="C39">
            <v>1274.3792897251099</v>
          </cell>
          <cell r="D39">
            <v>1156.7645579177458</v>
          </cell>
          <cell r="E39">
            <v>1275.1292405897045</v>
          </cell>
          <cell r="F39">
            <v>1222.4015276176149</v>
          </cell>
          <cell r="G39">
            <v>1284.3963173594379</v>
          </cell>
          <cell r="H39">
            <v>1246.1322143946325</v>
          </cell>
          <cell r="I39">
            <v>1313.0875424804308</v>
          </cell>
          <cell r="J39">
            <v>1336.9559401548538</v>
          </cell>
          <cell r="K39">
            <v>1302.4254749578556</v>
          </cell>
          <cell r="L39">
            <v>1397.1692778679799</v>
          </cell>
          <cell r="M39">
            <v>1366.7486099445823</v>
          </cell>
          <cell r="N39">
            <v>1420.5856711257827</v>
          </cell>
        </row>
        <row r="40">
          <cell r="C40">
            <v>54.786830186712947</v>
          </cell>
          <cell r="D40">
            <v>48.868538588288061</v>
          </cell>
          <cell r="E40">
            <v>53.615826010135748</v>
          </cell>
          <cell r="F40">
            <v>51.426919746386496</v>
          </cell>
          <cell r="G40">
            <v>52.690112505784931</v>
          </cell>
          <cell r="H40">
            <v>50.547147849364144</v>
          </cell>
          <cell r="I40">
            <v>51.833670667554664</v>
          </cell>
          <cell r="J40">
            <v>51.438406711678034</v>
          </cell>
          <cell r="K40">
            <v>49.394826532009219</v>
          </cell>
          <cell r="L40">
            <v>50.699083535077534</v>
          </cell>
          <cell r="M40">
            <v>48.712471750021471</v>
          </cell>
          <cell r="N40">
            <v>50.022592730978261</v>
          </cell>
        </row>
        <row r="41">
          <cell r="C41">
            <v>2.1769601398693887</v>
          </cell>
          <cell r="D41">
            <v>1.9417962352962144</v>
          </cell>
          <cell r="E41">
            <v>2.1304301725881754</v>
          </cell>
          <cell r="F41">
            <v>2.0434537647570794</v>
          </cell>
          <cell r="G41">
            <v>2.0936468545345006</v>
          </cell>
          <cell r="H41">
            <v>2.0084959410343366</v>
          </cell>
          <cell r="I41">
            <v>2.0596160530154171</v>
          </cell>
          <cell r="J41">
            <v>2.0439102004640279</v>
          </cell>
          <cell r="K41">
            <v>1.962708339020234</v>
          </cell>
          <cell r="L41">
            <v>2.0145331205991073</v>
          </cell>
          <cell r="M41">
            <v>1.9355949039743632</v>
          </cell>
          <cell r="N41">
            <v>1.9876526912971493</v>
          </cell>
        </row>
        <row r="42">
          <cell r="C42">
            <v>15.601547669063951</v>
          </cell>
          <cell r="D42">
            <v>13.916206352956204</v>
          </cell>
          <cell r="E42">
            <v>15.26808290354859</v>
          </cell>
          <cell r="F42">
            <v>14.644751980759068</v>
          </cell>
          <cell r="G42">
            <v>15.00446912416392</v>
          </cell>
          <cell r="H42">
            <v>14.39422091074608</v>
          </cell>
          <cell r="I42">
            <v>14.760581713277155</v>
          </cell>
          <cell r="J42">
            <v>14.648023103325533</v>
          </cell>
          <cell r="K42">
            <v>14.06607642964501</v>
          </cell>
          <cell r="L42">
            <v>14.437487364293602</v>
          </cell>
          <cell r="M42">
            <v>13.871763478482936</v>
          </cell>
          <cell r="N42">
            <v>14.24484428762957</v>
          </cell>
        </row>
        <row r="43">
          <cell r="C43">
            <v>120.89422496585242</v>
          </cell>
          <cell r="D43">
            <v>108.1210849744237</v>
          </cell>
          <cell r="E43">
            <v>119.10639695491832</v>
          </cell>
          <cell r="F43">
            <v>114.46148647793594</v>
          </cell>
          <cell r="G43">
            <v>117.55150513246137</v>
          </cell>
          <cell r="H43">
            <v>112.92674480384372</v>
          </cell>
          <cell r="I43">
            <v>116.02056803880514</v>
          </cell>
          <cell r="J43">
            <v>115.29317978703766</v>
          </cell>
          <cell r="K43">
            <v>110.81381420643683</v>
          </cell>
          <cell r="L43">
            <v>113.908690424798</v>
          </cell>
          <cell r="M43">
            <v>109.51778505982095</v>
          </cell>
          <cell r="N43">
            <v>112.61403290240771</v>
          </cell>
        </row>
        <row r="44">
          <cell r="C44">
            <v>32.459396828525115</v>
          </cell>
          <cell r="D44">
            <v>30.110807314094551</v>
          </cell>
          <cell r="E44">
            <v>32.65398852002761</v>
          </cell>
          <cell r="F44">
            <v>31.243032934184271</v>
          </cell>
          <cell r="G44">
            <v>32.441182819846304</v>
          </cell>
          <cell r="H44">
            <v>31.730273569544813</v>
          </cell>
          <cell r="I44">
            <v>32.964734519689614</v>
          </cell>
          <cell r="J44">
            <v>34.752724650792189</v>
          </cell>
          <cell r="K44">
            <v>33.454070215177246</v>
          </cell>
          <cell r="L44">
            <v>35.375126775923349</v>
          </cell>
          <cell r="M44">
            <v>35.474490744832011</v>
          </cell>
          <cell r="N44">
            <v>36.239987919449149</v>
          </cell>
        </row>
        <row r="45">
          <cell r="C45">
            <v>194.81310815787225</v>
          </cell>
          <cell r="D45">
            <v>174.74685535731908</v>
          </cell>
          <cell r="E45">
            <v>192.65877191683691</v>
          </cell>
          <cell r="F45">
            <v>185.55014176030755</v>
          </cell>
          <cell r="G45">
            <v>167.16673087646538</v>
          </cell>
          <cell r="H45">
            <v>183.71694863953311</v>
          </cell>
          <cell r="I45">
            <v>149.90353289153572</v>
          </cell>
          <cell r="J45">
            <v>188.15125372742929</v>
          </cell>
          <cell r="K45">
            <v>181.20979952970691</v>
          </cell>
          <cell r="L45">
            <v>186.51603820082832</v>
          </cell>
          <cell r="M45">
            <v>179.68466141624228</v>
          </cell>
          <cell r="N45">
            <v>184.9990023227206</v>
          </cell>
        </row>
        <row r="46">
          <cell r="C46">
            <v>43.317708005136986</v>
          </cell>
          <cell r="D46">
            <v>38.958790068493151</v>
          </cell>
          <cell r="E46">
            <v>42.948968578767115</v>
          </cell>
          <cell r="F46">
            <v>41.38623801369863</v>
          </cell>
          <cell r="G46">
            <v>42.583370291095889</v>
          </cell>
          <cell r="H46">
            <v>41.033939640410956</v>
          </cell>
          <cell r="I46">
            <v>42.220881292808215</v>
          </cell>
          <cell r="J46">
            <v>42.040797303082186</v>
          </cell>
          <cell r="K46">
            <v>40.511111301369866</v>
          </cell>
          <cell r="L46">
            <v>41.682930436643829</v>
          </cell>
          <cell r="M46">
            <v>40.166264126712328</v>
          </cell>
          <cell r="N46">
            <v>41.328105179794512</v>
          </cell>
        </row>
        <row r="48">
          <cell r="C48">
            <v>6431.0476329871535</v>
          </cell>
          <cell r="D48">
            <v>5814.4334928968783</v>
          </cell>
          <cell r="E48">
            <v>6290.6595915732569</v>
          </cell>
          <cell r="F48">
            <v>6168.5439626028447</v>
          </cell>
          <cell r="G48">
            <v>6407.3305076322122</v>
          </cell>
          <cell r="H48">
            <v>6265.8513235173459</v>
          </cell>
          <cell r="I48">
            <v>6390.6398391011062</v>
          </cell>
          <cell r="J48">
            <v>6677.1677865678676</v>
          </cell>
          <cell r="K48">
            <v>6480.7428613499387</v>
          </cell>
          <cell r="L48">
            <v>6820.991698485579</v>
          </cell>
          <cell r="M48">
            <v>6721.5837003488696</v>
          </cell>
          <cell r="N48">
            <v>6982.147483414783</v>
          </cell>
        </row>
        <row r="51">
          <cell r="C51">
            <v>-319.99098017973199</v>
          </cell>
          <cell r="D51">
            <v>-299.34640081329746</v>
          </cell>
          <cell r="E51">
            <v>-319.99098017973199</v>
          </cell>
          <cell r="F51">
            <v>-309.66869049651473</v>
          </cell>
          <cell r="G51">
            <v>-319.99098017973199</v>
          </cell>
          <cell r="H51">
            <v>-309.66869049651473</v>
          </cell>
          <cell r="I51">
            <v>-319.99098017973199</v>
          </cell>
          <cell r="J51">
            <v>-319.99098017973199</v>
          </cell>
          <cell r="K51">
            <v>-309.66869049651473</v>
          </cell>
          <cell r="L51">
            <v>-319.99098017973199</v>
          </cell>
          <cell r="M51">
            <v>-309.66869049651473</v>
          </cell>
          <cell r="N51">
            <v>-319.99098017973199</v>
          </cell>
        </row>
        <row r="52">
          <cell r="C52">
            <v>-319.99098017973199</v>
          </cell>
          <cell r="D52">
            <v>-299.34640081329746</v>
          </cell>
          <cell r="E52">
            <v>-319.99098017973199</v>
          </cell>
          <cell r="F52">
            <v>-309.66869049651473</v>
          </cell>
          <cell r="G52">
            <v>-319.99098017973199</v>
          </cell>
          <cell r="H52">
            <v>-309.66869049651473</v>
          </cell>
          <cell r="I52">
            <v>-319.99098017973199</v>
          </cell>
          <cell r="J52">
            <v>-319.99098017973199</v>
          </cell>
          <cell r="K52">
            <v>-309.66869049651473</v>
          </cell>
          <cell r="L52">
            <v>-319.99098017973199</v>
          </cell>
          <cell r="M52">
            <v>-309.66869049651473</v>
          </cell>
          <cell r="N52">
            <v>-319.99098017973199</v>
          </cell>
        </row>
        <row r="55">
          <cell r="C55">
            <v>-5829.2897745055752</v>
          </cell>
          <cell r="D55">
            <v>-5306.0361120119687</v>
          </cell>
          <cell r="E55">
            <v>-5760.7297756526859</v>
          </cell>
          <cell r="F55">
            <v>-5473.9453040151802</v>
          </cell>
          <cell r="G55">
            <v>-5563.9834074340924</v>
          </cell>
          <cell r="H55">
            <v>-5349.7965756500998</v>
          </cell>
          <cell r="I55">
            <v>-5480.3984135934206</v>
          </cell>
          <cell r="J55">
            <v>-5499.6494277904649</v>
          </cell>
          <cell r="K55">
            <v>-5375.9584119178853</v>
          </cell>
          <cell r="L55">
            <v>-5627.1554092543474</v>
          </cell>
          <cell r="M55">
            <v>-5522.9289068767766</v>
          </cell>
          <cell r="N55">
            <v>-5732.5592336697637</v>
          </cell>
        </row>
        <row r="56">
          <cell r="C56">
            <v>-36.011314505574894</v>
          </cell>
          <cell r="D56">
            <v>-45.77142001196912</v>
          </cell>
          <cell r="E56">
            <v>-32.864971652685767</v>
          </cell>
          <cell r="F56">
            <v>-8.6352800151800899</v>
          </cell>
          <cell r="G56">
            <v>-9.8203074340930137</v>
          </cell>
          <cell r="H56">
            <v>-3.5635316501000029</v>
          </cell>
          <cell r="I56">
            <v>-5.8311375934208991</v>
          </cell>
          <cell r="J56">
            <v>-7.7121837904653887</v>
          </cell>
          <cell r="K56">
            <v>-8.9500199178860171</v>
          </cell>
          <cell r="L56">
            <v>-14.440013254347136</v>
          </cell>
          <cell r="M56">
            <v>-18.961494876776928</v>
          </cell>
          <cell r="N56">
            <v>-42.579661669763368</v>
          </cell>
        </row>
        <row r="62">
          <cell r="C62">
            <v>-368.32246000000004</v>
          </cell>
          <cell r="D62">
            <v>-332.07869199999999</v>
          </cell>
          <cell r="E62">
            <v>-302.90880400000003</v>
          </cell>
          <cell r="F62">
            <v>-205.94402400000001</v>
          </cell>
          <cell r="G62">
            <v>-129.2071</v>
          </cell>
          <cell r="H62">
            <v>-86.867043999999993</v>
          </cell>
          <cell r="I62">
            <v>-49.611275999999997</v>
          </cell>
          <cell r="J62">
            <v>-66.981244000000004</v>
          </cell>
          <cell r="K62">
            <v>-107.642392</v>
          </cell>
          <cell r="L62">
            <v>-187.75939600000001</v>
          </cell>
          <cell r="M62">
            <v>-244.60141200000001</v>
          </cell>
          <cell r="N62">
            <v>-265.023572</v>
          </cell>
        </row>
        <row r="70">
          <cell r="C70">
            <v>281.76687830184619</v>
          </cell>
          <cell r="D70">
            <v>209.05098007161178</v>
          </cell>
          <cell r="E70">
            <v>209.93883574083884</v>
          </cell>
          <cell r="F70">
            <v>384.92996809114993</v>
          </cell>
          <cell r="G70">
            <v>523.35612001838763</v>
          </cell>
          <cell r="H70">
            <v>606.38605737073158</v>
          </cell>
          <cell r="I70">
            <v>590.25044532795346</v>
          </cell>
          <cell r="J70">
            <v>857.52737859767058</v>
          </cell>
          <cell r="K70">
            <v>795.11575893553891</v>
          </cell>
          <cell r="L70">
            <v>873.8453090514995</v>
          </cell>
          <cell r="M70">
            <v>888.98610297557843</v>
          </cell>
          <cell r="N70">
            <v>929.59726956528721</v>
          </cell>
        </row>
        <row r="71">
          <cell r="C71">
            <v>3719.4665437116714</v>
          </cell>
          <cell r="D71">
            <v>3335.8311469677828</v>
          </cell>
          <cell r="E71">
            <v>3601.3627836825417</v>
          </cell>
          <cell r="F71">
            <v>3600.1806927854141</v>
          </cell>
          <cell r="G71">
            <v>3761.1629183567766</v>
          </cell>
          <cell r="H71">
            <v>3677.3864929295855</v>
          </cell>
          <cell r="I71">
            <v>3721.8432138939352</v>
          </cell>
          <cell r="J71">
            <v>3914.156692590886</v>
          </cell>
          <cell r="K71">
            <v>3795.0479466466754</v>
          </cell>
          <cell r="L71">
            <v>3970.6914571535735</v>
          </cell>
          <cell r="M71">
            <v>3915.4191652939976</v>
          </cell>
          <cell r="N71">
            <v>4049.878477148517</v>
          </cell>
        </row>
        <row r="72">
          <cell r="C72">
            <v>617.14972891203331</v>
          </cell>
          <cell r="D72">
            <v>560.05588829521116</v>
          </cell>
          <cell r="E72">
            <v>602.92915041176957</v>
          </cell>
          <cell r="F72">
            <v>586.901747010093</v>
          </cell>
          <cell r="G72">
            <v>602.42896669782124</v>
          </cell>
          <cell r="H72">
            <v>592.74262269203518</v>
          </cell>
          <cell r="I72">
            <v>620.12337977689981</v>
          </cell>
          <cell r="J72">
            <v>649.98369436812015</v>
          </cell>
          <cell r="K72">
            <v>633.23832277763972</v>
          </cell>
          <cell r="L72">
            <v>674.06608017178291</v>
          </cell>
          <cell r="M72">
            <v>681.42270825691185</v>
          </cell>
          <cell r="N72">
            <v>707.676475256711</v>
          </cell>
        </row>
        <row r="73">
          <cell r="C73">
            <v>1274.3792897251099</v>
          </cell>
          <cell r="D73">
            <v>1156.7645579177458</v>
          </cell>
          <cell r="E73">
            <v>1275.1292405897045</v>
          </cell>
          <cell r="F73">
            <v>1222.4015276176149</v>
          </cell>
          <cell r="G73">
            <v>1284.3963173594379</v>
          </cell>
          <cell r="H73">
            <v>1246.1322143946325</v>
          </cell>
          <cell r="I73">
            <v>1313.0875424804308</v>
          </cell>
          <cell r="J73">
            <v>1336.9559401548538</v>
          </cell>
          <cell r="K73">
            <v>1302.4254749578556</v>
          </cell>
          <cell r="L73">
            <v>1397.1692778679799</v>
          </cell>
          <cell r="M73">
            <v>1366.7486099445823</v>
          </cell>
          <cell r="N73">
            <v>1420.5856711257827</v>
          </cell>
        </row>
        <row r="74">
          <cell r="C74">
            <v>54.786830186712947</v>
          </cell>
          <cell r="D74">
            <v>48.868538588288061</v>
          </cell>
          <cell r="E74">
            <v>53.615826010135748</v>
          </cell>
          <cell r="F74">
            <v>51.426919746386496</v>
          </cell>
          <cell r="G74">
            <v>52.690112505784931</v>
          </cell>
          <cell r="H74">
            <v>50.547147849364144</v>
          </cell>
          <cell r="I74">
            <v>51.833670667554664</v>
          </cell>
          <cell r="J74">
            <v>51.438406711678034</v>
          </cell>
          <cell r="K74">
            <v>49.394826532009219</v>
          </cell>
          <cell r="L74">
            <v>50.699083535077534</v>
          </cell>
          <cell r="M74">
            <v>48.712471750021471</v>
          </cell>
          <cell r="N74">
            <v>50.022592730978261</v>
          </cell>
        </row>
        <row r="75">
          <cell r="C75">
            <v>2.1769601398693887</v>
          </cell>
          <cell r="D75">
            <v>1.9417962352962144</v>
          </cell>
          <cell r="E75">
            <v>2.1304301725881754</v>
          </cell>
          <cell r="F75">
            <v>2.0434537647570794</v>
          </cell>
          <cell r="G75">
            <v>2.0936468545345006</v>
          </cell>
          <cell r="H75">
            <v>2.0084959410343366</v>
          </cell>
          <cell r="I75">
            <v>2.0596160530154171</v>
          </cell>
          <cell r="J75">
            <v>2.0439102004640279</v>
          </cell>
          <cell r="K75">
            <v>1.962708339020234</v>
          </cell>
          <cell r="L75">
            <v>2.0145331205991073</v>
          </cell>
          <cell r="M75">
            <v>1.9355949039743632</v>
          </cell>
          <cell r="N75">
            <v>1.9876526912971493</v>
          </cell>
        </row>
        <row r="76">
          <cell r="C76">
            <v>15.601547669063951</v>
          </cell>
          <cell r="D76">
            <v>13.916206352956204</v>
          </cell>
          <cell r="E76">
            <v>15.26808290354859</v>
          </cell>
          <cell r="F76">
            <v>14.644751980759068</v>
          </cell>
          <cell r="G76">
            <v>15.00446912416392</v>
          </cell>
          <cell r="H76">
            <v>14.39422091074608</v>
          </cell>
          <cell r="I76">
            <v>14.760581713277155</v>
          </cell>
          <cell r="J76">
            <v>14.648023103325533</v>
          </cell>
          <cell r="K76">
            <v>14.06607642964501</v>
          </cell>
          <cell r="L76">
            <v>14.437487364293602</v>
          </cell>
          <cell r="M76">
            <v>13.871763478482936</v>
          </cell>
          <cell r="N76">
            <v>14.24484428762957</v>
          </cell>
        </row>
        <row r="77">
          <cell r="C77">
            <v>-247.42823503414763</v>
          </cell>
          <cell r="D77">
            <v>-223.95760702557629</v>
          </cell>
          <cell r="E77">
            <v>-183.80240704508171</v>
          </cell>
          <cell r="F77">
            <v>-91.482537522064078</v>
          </cell>
          <cell r="G77">
            <v>-11.655594867538625</v>
          </cell>
          <cell r="H77">
            <v>26.059700803843725</v>
          </cell>
          <cell r="I77">
            <v>66.409292038805148</v>
          </cell>
          <cell r="J77">
            <v>48.311935787037655</v>
          </cell>
          <cell r="K77">
            <v>3.17142220643683</v>
          </cell>
          <cell r="L77">
            <v>-73.850705575202014</v>
          </cell>
          <cell r="M77">
            <v>-135.08362694017904</v>
          </cell>
          <cell r="N77">
            <v>-152.4095390975923</v>
          </cell>
        </row>
        <row r="78">
          <cell r="C78">
            <v>32.459396828525115</v>
          </cell>
          <cell r="D78">
            <v>30.110807314094551</v>
          </cell>
          <cell r="E78">
            <v>32.65398852002761</v>
          </cell>
          <cell r="F78">
            <v>31.243032934184271</v>
          </cell>
          <cell r="G78">
            <v>32.441182819846304</v>
          </cell>
          <cell r="H78">
            <v>31.730273569544813</v>
          </cell>
          <cell r="I78">
            <v>32.964734519689614</v>
          </cell>
          <cell r="J78">
            <v>34.752724650792189</v>
          </cell>
          <cell r="K78">
            <v>33.454070215177246</v>
          </cell>
          <cell r="L78">
            <v>35.375126775923349</v>
          </cell>
          <cell r="M78">
            <v>35.474490744832011</v>
          </cell>
          <cell r="N78">
            <v>36.239987919449149</v>
          </cell>
        </row>
        <row r="79">
          <cell r="C79">
            <v>194.81310815787225</v>
          </cell>
          <cell r="D79">
            <v>174.74685535731908</v>
          </cell>
          <cell r="E79">
            <v>192.65877191683691</v>
          </cell>
          <cell r="F79">
            <v>185.55014176030755</v>
          </cell>
          <cell r="G79">
            <v>167.16673087646538</v>
          </cell>
          <cell r="H79">
            <v>183.71694863953311</v>
          </cell>
          <cell r="I79">
            <v>149.90353289153572</v>
          </cell>
          <cell r="J79">
            <v>188.15125372742929</v>
          </cell>
          <cell r="K79">
            <v>181.20979952970691</v>
          </cell>
          <cell r="L79">
            <v>186.51603820082832</v>
          </cell>
          <cell r="M79">
            <v>179.68466141624228</v>
          </cell>
          <cell r="N79">
            <v>184.9990023227206</v>
          </cell>
        </row>
        <row r="80">
          <cell r="C80">
            <v>43.317708005136986</v>
          </cell>
          <cell r="D80">
            <v>38.958790068493151</v>
          </cell>
          <cell r="E80">
            <v>42.948968578767115</v>
          </cell>
          <cell r="F80">
            <v>41.38623801369863</v>
          </cell>
          <cell r="G80">
            <v>42.583370291095889</v>
          </cell>
          <cell r="H80">
            <v>41.033939640410956</v>
          </cell>
          <cell r="I80">
            <v>42.220881292808215</v>
          </cell>
          <cell r="J80">
            <v>42.040797303082186</v>
          </cell>
          <cell r="K80">
            <v>40.511111301369866</v>
          </cell>
          <cell r="L80">
            <v>41.682930436643829</v>
          </cell>
          <cell r="M80">
            <v>40.166264126712328</v>
          </cell>
          <cell r="N80">
            <v>41.328105179794512</v>
          </cell>
        </row>
        <row r="82">
          <cell r="C82">
            <v>270.98051342869564</v>
          </cell>
          <cell r="D82">
            <v>236.96837993739132</v>
          </cell>
          <cell r="E82">
            <v>262.4743986573913</v>
          </cell>
          <cell r="F82">
            <v>252.4046616</v>
          </cell>
          <cell r="G82">
            <v>256.52986632</v>
          </cell>
          <cell r="H82">
            <v>252.4046616</v>
          </cell>
          <cell r="I82">
            <v>0</v>
          </cell>
          <cell r="J82">
            <v>0</v>
          </cell>
          <cell r="K82">
            <v>0</v>
          </cell>
          <cell r="L82">
            <v>0</v>
          </cell>
          <cell r="M82">
            <v>0</v>
          </cell>
          <cell r="N82">
            <v>0</v>
          </cell>
        </row>
        <row r="85">
          <cell r="C85">
            <v>6.1950000000000003</v>
          </cell>
          <cell r="D85">
            <v>6.1950000000000003</v>
          </cell>
          <cell r="E85">
            <v>6.1950000000000003</v>
          </cell>
          <cell r="F85">
            <v>6.1950000000000003</v>
          </cell>
          <cell r="G85">
            <v>6.1950000000000003</v>
          </cell>
          <cell r="H85">
            <v>6.1950000000000003</v>
          </cell>
          <cell r="I85">
            <v>6.1950000000000003</v>
          </cell>
          <cell r="J85">
            <v>6.1950000000000003</v>
          </cell>
          <cell r="K85">
            <v>6.1950000000000003</v>
          </cell>
          <cell r="L85">
            <v>6.1950000000000003</v>
          </cell>
          <cell r="M85">
            <v>6.1950000000000003</v>
          </cell>
          <cell r="N85">
            <v>6.1950000000000003</v>
          </cell>
        </row>
        <row r="88">
          <cell r="C88">
            <v>0.28250000000000003</v>
          </cell>
          <cell r="D88">
            <v>0.28250000000000003</v>
          </cell>
          <cell r="E88">
            <v>0.28250000000000003</v>
          </cell>
          <cell r="F88">
            <v>0.24</v>
          </cell>
          <cell r="G88">
            <v>0.24</v>
          </cell>
          <cell r="H88">
            <v>0.24</v>
          </cell>
          <cell r="I88">
            <v>0.24</v>
          </cell>
          <cell r="J88">
            <v>0.24</v>
          </cell>
          <cell r="K88">
            <v>0.24</v>
          </cell>
          <cell r="L88">
            <v>0.24</v>
          </cell>
          <cell r="M88">
            <v>0.2475</v>
          </cell>
          <cell r="N88">
            <v>0.2475</v>
          </cell>
        </row>
        <row r="89">
          <cell r="C89">
            <v>0.495</v>
          </cell>
          <cell r="D89">
            <v>0.495</v>
          </cell>
          <cell r="E89">
            <v>0.495</v>
          </cell>
          <cell r="F89">
            <v>0.32</v>
          </cell>
          <cell r="G89">
            <v>0.32</v>
          </cell>
          <cell r="H89">
            <v>0.32</v>
          </cell>
          <cell r="I89">
            <v>0.32</v>
          </cell>
          <cell r="J89">
            <v>0.32</v>
          </cell>
          <cell r="K89">
            <v>0.32</v>
          </cell>
          <cell r="L89">
            <v>0.32</v>
          </cell>
          <cell r="M89">
            <v>0.45500000000000002</v>
          </cell>
          <cell r="N89">
            <v>0.45500000000000002</v>
          </cell>
        </row>
        <row r="90">
          <cell r="C90">
            <v>0.188</v>
          </cell>
          <cell r="D90">
            <v>0.188</v>
          </cell>
          <cell r="E90">
            <v>0.188</v>
          </cell>
          <cell r="F90">
            <v>0.06</v>
          </cell>
          <cell r="G90">
            <v>0.06</v>
          </cell>
          <cell r="H90">
            <v>0.06</v>
          </cell>
          <cell r="I90">
            <v>0.06</v>
          </cell>
          <cell r="J90">
            <v>0.06</v>
          </cell>
          <cell r="K90">
            <v>0.06</v>
          </cell>
          <cell r="L90">
            <v>0.06</v>
          </cell>
          <cell r="M90">
            <v>0.188</v>
          </cell>
          <cell r="N90">
            <v>0.188</v>
          </cell>
        </row>
        <row r="91">
          <cell r="C91">
            <v>0.81</v>
          </cell>
          <cell r="D91">
            <v>0.81</v>
          </cell>
          <cell r="E91">
            <v>0.81</v>
          </cell>
          <cell r="F91">
            <v>0.34</v>
          </cell>
          <cell r="G91">
            <v>0.34</v>
          </cell>
          <cell r="H91">
            <v>0.34</v>
          </cell>
          <cell r="I91">
            <v>0.34</v>
          </cell>
          <cell r="J91">
            <v>0.34</v>
          </cell>
          <cell r="K91">
            <v>0.34</v>
          </cell>
          <cell r="L91">
            <v>0.34</v>
          </cell>
          <cell r="M91">
            <v>0.81</v>
          </cell>
          <cell r="N91">
            <v>0.81</v>
          </cell>
        </row>
        <row r="92">
          <cell r="C92">
            <v>0.59</v>
          </cell>
          <cell r="D92">
            <v>0.59</v>
          </cell>
          <cell r="E92">
            <v>0.59</v>
          </cell>
          <cell r="F92">
            <v>0.12000000000000002</v>
          </cell>
          <cell r="G92">
            <v>0.12000000000000002</v>
          </cell>
          <cell r="H92">
            <v>0.12000000000000002</v>
          </cell>
          <cell r="I92">
            <v>0.12000000000000002</v>
          </cell>
          <cell r="J92">
            <v>0.12000000000000002</v>
          </cell>
          <cell r="K92">
            <v>0.12000000000000002</v>
          </cell>
          <cell r="L92">
            <v>0.12000000000000002</v>
          </cell>
          <cell r="M92">
            <v>0.59</v>
          </cell>
          <cell r="N92">
            <v>0.59</v>
          </cell>
        </row>
        <row r="93">
          <cell r="C93">
            <v>0.81</v>
          </cell>
          <cell r="D93">
            <v>0.81</v>
          </cell>
          <cell r="E93">
            <v>0.81</v>
          </cell>
          <cell r="F93">
            <v>0.41155640683532618</v>
          </cell>
          <cell r="G93">
            <v>0.41155640683532618</v>
          </cell>
          <cell r="H93">
            <v>0.41155640683532618</v>
          </cell>
          <cell r="I93">
            <v>0.41155640683532618</v>
          </cell>
          <cell r="J93">
            <v>0.41155640683532618</v>
          </cell>
          <cell r="K93">
            <v>0.41155640683532618</v>
          </cell>
          <cell r="L93">
            <v>0.41155640683532618</v>
          </cell>
          <cell r="M93">
            <v>0.81</v>
          </cell>
          <cell r="N93">
            <v>0.81</v>
          </cell>
        </row>
        <row r="94">
          <cell r="C94">
            <v>0.74</v>
          </cell>
          <cell r="D94">
            <v>0.74</v>
          </cell>
          <cell r="E94">
            <v>0.74</v>
          </cell>
          <cell r="F94">
            <v>0.4</v>
          </cell>
          <cell r="G94">
            <v>0.4</v>
          </cell>
          <cell r="H94">
            <v>0.4</v>
          </cell>
          <cell r="I94">
            <v>0.4</v>
          </cell>
          <cell r="J94">
            <v>0.4</v>
          </cell>
          <cell r="K94">
            <v>0.4</v>
          </cell>
          <cell r="L94">
            <v>0.4</v>
          </cell>
          <cell r="M94">
            <v>0.56000000000000005</v>
          </cell>
          <cell r="N94">
            <v>0.56000000000000005</v>
          </cell>
        </row>
        <row r="95">
          <cell r="C95">
            <v>-0.4</v>
          </cell>
          <cell r="D95">
            <v>-0.4</v>
          </cell>
          <cell r="E95">
            <v>-0.4</v>
          </cell>
          <cell r="F95">
            <v>-0.4</v>
          </cell>
          <cell r="G95">
            <v>-0.4</v>
          </cell>
          <cell r="H95">
            <v>-0.4</v>
          </cell>
          <cell r="I95">
            <v>-0.4</v>
          </cell>
          <cell r="J95">
            <v>-0.4</v>
          </cell>
          <cell r="K95">
            <v>-0.4</v>
          </cell>
          <cell r="L95">
            <v>-0.4</v>
          </cell>
          <cell r="M95">
            <v>-0.4</v>
          </cell>
          <cell r="N95">
            <v>-0.4</v>
          </cell>
        </row>
        <row r="96">
          <cell r="C96">
            <v>-0.92925000000000002</v>
          </cell>
          <cell r="D96">
            <v>-0.92925000000000002</v>
          </cell>
          <cell r="E96">
            <v>-0.92925000000000002</v>
          </cell>
          <cell r="F96">
            <v>-0.92925000000000002</v>
          </cell>
          <cell r="G96">
            <v>-0.92925000000000002</v>
          </cell>
          <cell r="H96">
            <v>-0.92925000000000002</v>
          </cell>
          <cell r="I96">
            <v>-0.92925000000000002</v>
          </cell>
          <cell r="J96">
            <v>-0.92925000000000002</v>
          </cell>
          <cell r="K96">
            <v>-0.92925000000000002</v>
          </cell>
          <cell r="L96">
            <v>-0.92925000000000002</v>
          </cell>
          <cell r="M96">
            <v>-0.92925000000000002</v>
          </cell>
          <cell r="N96">
            <v>-0.92925000000000002</v>
          </cell>
        </row>
        <row r="97">
          <cell r="C97">
            <v>0</v>
          </cell>
          <cell r="D97">
            <v>0</v>
          </cell>
          <cell r="E97">
            <v>0</v>
          </cell>
          <cell r="F97">
            <v>0</v>
          </cell>
          <cell r="G97">
            <v>0</v>
          </cell>
          <cell r="H97">
            <v>0</v>
          </cell>
          <cell r="I97">
            <v>0</v>
          </cell>
          <cell r="J97">
            <v>0</v>
          </cell>
          <cell r="K97">
            <v>0</v>
          </cell>
          <cell r="L97">
            <v>0</v>
          </cell>
          <cell r="M97">
            <v>0</v>
          </cell>
          <cell r="N97">
            <v>0</v>
          </cell>
        </row>
        <row r="99">
          <cell r="C99">
            <v>29.133616021477685</v>
          </cell>
          <cell r="D99">
            <v>25.906576642430974</v>
          </cell>
          <cell r="E99">
            <v>28.248414135909407</v>
          </cell>
          <cell r="F99">
            <v>26.932723376130401</v>
          </cell>
          <cell r="G99">
            <v>27.42723557864673</v>
          </cell>
          <cell r="H99">
            <v>26.16545670851616</v>
          </cell>
          <cell r="I99">
            <v>26.66079649984281</v>
          </cell>
          <cell r="J99">
            <v>26.29592623650538</v>
          </cell>
          <cell r="K99">
            <v>25.105486267089844</v>
          </cell>
          <cell r="L99">
            <v>25.599404156661357</v>
          </cell>
          <cell r="M99">
            <v>24.451516740354769</v>
          </cell>
          <cell r="N99">
            <v>24.943317402711628</v>
          </cell>
        </row>
        <row r="107">
          <cell r="C107">
            <v>0.7282434126101246</v>
          </cell>
          <cell r="D107">
            <v>0.7282434126101246</v>
          </cell>
          <cell r="E107">
            <v>0.7282434126101246</v>
          </cell>
          <cell r="F107">
            <v>0.72411816024174447</v>
          </cell>
          <cell r="G107">
            <v>0.72411816024174436</v>
          </cell>
          <cell r="H107">
            <v>0.72411816024174447</v>
          </cell>
          <cell r="I107">
            <v>0.72411816024174436</v>
          </cell>
          <cell r="J107">
            <v>0.72411816024174436</v>
          </cell>
          <cell r="K107">
            <v>0.72411816024174447</v>
          </cell>
          <cell r="L107">
            <v>0.72411816024174436</v>
          </cell>
          <cell r="M107">
            <v>0.72484614595381158</v>
          </cell>
          <cell r="N107">
            <v>0.72484614595381147</v>
          </cell>
        </row>
        <row r="108">
          <cell r="C108">
            <v>2017.1260910677249</v>
          </cell>
          <cell r="D108">
            <v>1821.9203403192348</v>
          </cell>
          <cell r="E108">
            <v>2017.1260910677249</v>
          </cell>
          <cell r="F108">
            <v>1940.9997626202974</v>
          </cell>
          <cell r="G108">
            <v>2005.699754707641</v>
          </cell>
          <cell r="H108">
            <v>1940.9997626202974</v>
          </cell>
          <cell r="I108">
            <v>2005.699754707641</v>
          </cell>
          <cell r="J108">
            <v>2005.699754707641</v>
          </cell>
          <cell r="K108">
            <v>1940.9997626202974</v>
          </cell>
          <cell r="L108">
            <v>2005.699754707641</v>
          </cell>
          <cell r="M108">
            <v>1942.9511293611088</v>
          </cell>
          <cell r="N108">
            <v>2007.7161670064795</v>
          </cell>
        </row>
        <row r="111">
          <cell r="C111">
            <v>17.649999999999999</v>
          </cell>
          <cell r="D111">
            <v>17.649999999999999</v>
          </cell>
          <cell r="E111">
            <v>17.649999999999999</v>
          </cell>
          <cell r="F111">
            <v>17.649999999999999</v>
          </cell>
          <cell r="G111">
            <v>17.649999999999999</v>
          </cell>
          <cell r="H111">
            <v>17.649999999999999</v>
          </cell>
          <cell r="I111">
            <v>17.649999999999999</v>
          </cell>
          <cell r="J111">
            <v>17.649999999999999</v>
          </cell>
          <cell r="K111">
            <v>17.649999999999999</v>
          </cell>
          <cell r="L111">
            <v>17.649999999999999</v>
          </cell>
          <cell r="M111">
            <v>17.649999999999999</v>
          </cell>
          <cell r="N111">
            <v>17.649999999999999</v>
          </cell>
        </row>
      </sheetData>
      <sheetData sheetId="7" refreshError="1"/>
      <sheetData sheetId="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DEPR JE "/>
      <sheetName val="2-CF Veh Depr JE"/>
      <sheetName val="3-CF Vehicle Ins"/>
      <sheetName val="Spreadsheet Change Management"/>
      <sheetName val="New Calc"/>
      <sheetName val="Plant Balance"/>
      <sheetName val="Vehicles"/>
      <sheetName val="BALANCE SUMMARY"/>
      <sheetName val="ACCUM DEPR"/>
      <sheetName val="301"/>
      <sheetName val="302"/>
      <sheetName val="303"/>
      <sheetName val="303x"/>
      <sheetName val="374"/>
      <sheetName val="375"/>
      <sheetName val="376.1 Plastic"/>
      <sheetName val="376.2 Steel"/>
      <sheetName val="376G GRIP"/>
      <sheetName val="378"/>
      <sheetName val="379"/>
      <sheetName val="379 CIAC"/>
      <sheetName val="380 CIAC"/>
      <sheetName val="380.1 Plastic"/>
      <sheetName val="380.2 Steel"/>
      <sheetName val="380G GRIP"/>
      <sheetName val="381"/>
      <sheetName val="381.1"/>
      <sheetName val="382"/>
      <sheetName val="382.1"/>
      <sheetName val="383"/>
      <sheetName val="384"/>
      <sheetName val="385"/>
      <sheetName val="385 CIAC"/>
      <sheetName val="387"/>
      <sheetName val="389"/>
      <sheetName val="389A"/>
      <sheetName val="390"/>
      <sheetName val="390A"/>
      <sheetName val="3910"/>
      <sheetName val="391.2"/>
      <sheetName val="391.A"/>
      <sheetName val="391.S"/>
      <sheetName val="391.3"/>
      <sheetName val="391.4"/>
      <sheetName val="392 Other"/>
      <sheetName val="3920"/>
      <sheetName val="3921"/>
      <sheetName val="3922 "/>
      <sheetName val="3923"/>
      <sheetName val="3924"/>
      <sheetName val="393"/>
      <sheetName val="394"/>
      <sheetName val="396"/>
      <sheetName val="397"/>
      <sheetName val="397.1"/>
      <sheetName val="398"/>
      <sheetName val="398A"/>
      <sheetName val="399"/>
      <sheetName val="CF10-CF20 Split"/>
      <sheetName val="Sheet1"/>
    </sheetNames>
    <sheetDataSet>
      <sheetData sheetId="0"/>
      <sheetData sheetId="1"/>
      <sheetData sheetId="2"/>
      <sheetData sheetId="3"/>
      <sheetData sheetId="4"/>
      <sheetData sheetId="5">
        <row r="1">
          <cell r="B1" t="str">
            <v>CUC-CENTRAL FLORIDA DIVISION</v>
          </cell>
          <cell r="N1">
            <v>0</v>
          </cell>
          <cell r="O1">
            <v>0</v>
          </cell>
        </row>
        <row r="2">
          <cell r="B2" t="str">
            <v>GAS PLANT IN SERVICE</v>
          </cell>
          <cell r="F2">
            <v>0</v>
          </cell>
          <cell r="G2">
            <v>0</v>
          </cell>
          <cell r="K2">
            <v>0</v>
          </cell>
          <cell r="L2">
            <v>0</v>
          </cell>
          <cell r="M2">
            <v>0</v>
          </cell>
          <cell r="N2">
            <v>0</v>
          </cell>
          <cell r="O2">
            <v>0</v>
          </cell>
        </row>
        <row r="3">
          <cell r="B3">
            <v>43738</v>
          </cell>
          <cell r="F3">
            <v>0</v>
          </cell>
          <cell r="G3">
            <v>0</v>
          </cell>
          <cell r="K3">
            <v>0</v>
          </cell>
          <cell r="L3">
            <v>0</v>
          </cell>
          <cell r="M3">
            <v>0</v>
          </cell>
          <cell r="N3">
            <v>0</v>
          </cell>
          <cell r="O3">
            <v>0</v>
          </cell>
        </row>
        <row r="4">
          <cell r="B4" t="str">
            <v>MONTHLY ACCOUNT BALANCES</v>
          </cell>
          <cell r="C4" t="str">
            <v xml:space="preserve">  </v>
          </cell>
          <cell r="F4">
            <v>0</v>
          </cell>
          <cell r="G4">
            <v>0</v>
          </cell>
          <cell r="H4">
            <v>0</v>
          </cell>
          <cell r="I4">
            <v>0</v>
          </cell>
          <cell r="J4">
            <v>0</v>
          </cell>
          <cell r="K4">
            <v>0</v>
          </cell>
          <cell r="L4">
            <v>0</v>
          </cell>
          <cell r="M4">
            <v>0</v>
          </cell>
          <cell r="N4">
            <v>0</v>
          </cell>
          <cell r="O4">
            <v>0</v>
          </cell>
        </row>
        <row r="6">
          <cell r="N6">
            <v>0</v>
          </cell>
          <cell r="O6">
            <v>0</v>
          </cell>
        </row>
        <row r="7">
          <cell r="A7" t="str">
            <v>ACCT</v>
          </cell>
          <cell r="B7" t="str">
            <v>DESCRIPTION</v>
          </cell>
          <cell r="C7" t="str">
            <v>Acct</v>
          </cell>
          <cell r="D7" t="str">
            <v xml:space="preserve">Actual </v>
          </cell>
          <cell r="E7" t="str">
            <v xml:space="preserve">Actual </v>
          </cell>
          <cell r="F7" t="str">
            <v>Actual</v>
          </cell>
          <cell r="G7" t="str">
            <v>Actual</v>
          </cell>
          <cell r="H7" t="str">
            <v>Actual</v>
          </cell>
          <cell r="I7" t="str">
            <v>Actual</v>
          </cell>
          <cell r="J7" t="str">
            <v>Actual</v>
          </cell>
          <cell r="K7" t="str">
            <v>Actual</v>
          </cell>
          <cell r="L7" t="str">
            <v>Actual</v>
          </cell>
          <cell r="M7" t="str">
            <v>Actual</v>
          </cell>
          <cell r="N7" t="str">
            <v>Actuals</v>
          </cell>
          <cell r="O7" t="str">
            <v>Estimate</v>
          </cell>
          <cell r="P7">
            <v>0</v>
          </cell>
          <cell r="U7">
            <v>0</v>
          </cell>
          <cell r="V7">
            <v>0</v>
          </cell>
        </row>
        <row r="8">
          <cell r="A8" t="str">
            <v>NO.</v>
          </cell>
          <cell r="B8">
            <v>0</v>
          </cell>
          <cell r="C8" t="str">
            <v>BALANCE</v>
          </cell>
          <cell r="D8" t="str">
            <v>BALANCE</v>
          </cell>
          <cell r="E8" t="str">
            <v>BALANCE</v>
          </cell>
          <cell r="F8" t="str">
            <v>BALANCE</v>
          </cell>
          <cell r="G8" t="str">
            <v>BALANCE</v>
          </cell>
          <cell r="H8" t="str">
            <v>BALANCE</v>
          </cell>
          <cell r="I8" t="str">
            <v>BALANCE</v>
          </cell>
          <cell r="J8" t="str">
            <v>BALANCE</v>
          </cell>
          <cell r="K8" t="str">
            <v>BALANCE</v>
          </cell>
          <cell r="L8" t="str">
            <v>BALANCE</v>
          </cell>
          <cell r="M8" t="str">
            <v>BALANCE</v>
          </cell>
          <cell r="N8" t="str">
            <v>BALANCE</v>
          </cell>
          <cell r="O8" t="str">
            <v>BALANCE</v>
          </cell>
          <cell r="P8">
            <v>2019</v>
          </cell>
          <cell r="U8">
            <v>0</v>
          </cell>
          <cell r="V8">
            <v>0</v>
          </cell>
        </row>
        <row r="9">
          <cell r="A9">
            <v>0</v>
          </cell>
          <cell r="B9">
            <v>0</v>
          </cell>
          <cell r="C9">
            <v>43465</v>
          </cell>
          <cell r="D9">
            <v>43496</v>
          </cell>
          <cell r="E9">
            <v>43524</v>
          </cell>
          <cell r="F9">
            <v>43555</v>
          </cell>
          <cell r="G9">
            <v>43585</v>
          </cell>
          <cell r="H9">
            <v>43616</v>
          </cell>
          <cell r="I9">
            <v>43646</v>
          </cell>
          <cell r="J9">
            <v>43677</v>
          </cell>
          <cell r="K9">
            <v>43708</v>
          </cell>
          <cell r="L9">
            <v>43738</v>
          </cell>
          <cell r="M9">
            <v>43769</v>
          </cell>
          <cell r="N9">
            <v>43799</v>
          </cell>
          <cell r="O9">
            <v>43829</v>
          </cell>
          <cell r="P9" t="str">
            <v>ADDITIONS</v>
          </cell>
          <cell r="U9">
            <v>0</v>
          </cell>
          <cell r="V9">
            <v>0</v>
          </cell>
        </row>
        <row r="10">
          <cell r="A10">
            <v>3010</v>
          </cell>
          <cell r="B10" t="str">
            <v>Organization</v>
          </cell>
          <cell r="C10">
            <v>23328.06</v>
          </cell>
          <cell r="D10">
            <v>23328.06</v>
          </cell>
          <cell r="E10">
            <v>23328.06</v>
          </cell>
          <cell r="F10">
            <v>23328.06</v>
          </cell>
          <cell r="G10">
            <v>23328.06</v>
          </cell>
          <cell r="H10">
            <v>23328.06</v>
          </cell>
          <cell r="I10">
            <v>23328.06</v>
          </cell>
          <cell r="J10">
            <v>23328.06</v>
          </cell>
          <cell r="K10">
            <v>23328.06</v>
          </cell>
          <cell r="L10">
            <v>23328.06</v>
          </cell>
          <cell r="M10">
            <v>23328.06</v>
          </cell>
          <cell r="N10">
            <v>23328.06</v>
          </cell>
          <cell r="O10">
            <v>23328.06</v>
          </cell>
          <cell r="P10">
            <v>0</v>
          </cell>
          <cell r="Q10">
            <v>23328.06</v>
          </cell>
          <cell r="U10">
            <v>0</v>
          </cell>
          <cell r="V10">
            <v>0</v>
          </cell>
          <cell r="AF10">
            <v>0</v>
          </cell>
        </row>
        <row r="11">
          <cell r="A11">
            <v>3020</v>
          </cell>
          <cell r="B11" t="str">
            <v>Franchises &amp; Consents</v>
          </cell>
          <cell r="C11">
            <v>14132.29</v>
          </cell>
          <cell r="D11">
            <v>14132.29</v>
          </cell>
          <cell r="E11">
            <v>14132.29</v>
          </cell>
          <cell r="F11">
            <v>14132.29</v>
          </cell>
          <cell r="G11">
            <v>14132.29</v>
          </cell>
          <cell r="H11">
            <v>14132.29</v>
          </cell>
          <cell r="I11">
            <v>14132.29</v>
          </cell>
          <cell r="J11">
            <v>14132.29</v>
          </cell>
          <cell r="K11">
            <v>14132.29</v>
          </cell>
          <cell r="L11">
            <v>14132.29</v>
          </cell>
          <cell r="M11">
            <v>14132.29</v>
          </cell>
          <cell r="N11">
            <v>14132.29</v>
          </cell>
          <cell r="O11">
            <v>14132.29</v>
          </cell>
          <cell r="P11">
            <v>0</v>
          </cell>
          <cell r="Q11">
            <v>14132.29</v>
          </cell>
          <cell r="U11">
            <v>0</v>
          </cell>
          <cell r="V11">
            <v>0</v>
          </cell>
          <cell r="AF11">
            <v>0</v>
          </cell>
        </row>
        <row r="12">
          <cell r="A12">
            <v>3030</v>
          </cell>
          <cell r="B12" t="str">
            <v>Misc Intangible Plant</v>
          </cell>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U12">
            <v>0</v>
          </cell>
          <cell r="V12">
            <v>0</v>
          </cell>
          <cell r="AF12">
            <v>0</v>
          </cell>
        </row>
        <row r="13">
          <cell r="A13">
            <v>3030</v>
          </cell>
          <cell r="B13" t="str">
            <v>Misc Intangible Plant</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U13">
            <v>0</v>
          </cell>
          <cell r="V13">
            <v>0</v>
          </cell>
          <cell r="AF13">
            <v>0</v>
          </cell>
        </row>
        <row r="14">
          <cell r="A14">
            <v>3740</v>
          </cell>
          <cell r="B14" t="str">
            <v>Land and Land Rights</v>
          </cell>
          <cell r="C14">
            <v>212190.55</v>
          </cell>
          <cell r="D14">
            <v>212190.55</v>
          </cell>
          <cell r="E14">
            <v>212190.55</v>
          </cell>
          <cell r="F14">
            <v>212190.55</v>
          </cell>
          <cell r="G14">
            <v>212190.55</v>
          </cell>
          <cell r="H14">
            <v>212190.55</v>
          </cell>
          <cell r="I14">
            <v>212190.55</v>
          </cell>
          <cell r="J14">
            <v>212190.55</v>
          </cell>
          <cell r="K14">
            <v>212190.55</v>
          </cell>
          <cell r="L14">
            <v>212190.55</v>
          </cell>
          <cell r="M14">
            <v>212190.55</v>
          </cell>
          <cell r="N14">
            <v>212190.55</v>
          </cell>
          <cell r="O14">
            <v>212190.55</v>
          </cell>
          <cell r="P14">
            <v>0</v>
          </cell>
          <cell r="Q14">
            <v>212190.55</v>
          </cell>
          <cell r="U14">
            <v>0</v>
          </cell>
          <cell r="V14">
            <v>0</v>
          </cell>
          <cell r="AF14">
            <v>0</v>
          </cell>
        </row>
        <row r="15">
          <cell r="A15">
            <v>3750</v>
          </cell>
          <cell r="B15" t="str">
            <v>Structures &amp; Improvements</v>
          </cell>
          <cell r="C15">
            <v>693612.27</v>
          </cell>
          <cell r="D15">
            <v>693612.27</v>
          </cell>
          <cell r="E15">
            <v>693612.27</v>
          </cell>
          <cell r="F15">
            <v>696220.02</v>
          </cell>
          <cell r="G15">
            <v>696220.02</v>
          </cell>
          <cell r="H15">
            <v>696220.02</v>
          </cell>
          <cell r="I15">
            <v>703872.68</v>
          </cell>
          <cell r="J15">
            <v>707672.68</v>
          </cell>
          <cell r="K15">
            <v>710024.9</v>
          </cell>
          <cell r="L15">
            <v>710024.9</v>
          </cell>
          <cell r="M15">
            <v>710024.9</v>
          </cell>
          <cell r="N15">
            <v>710024.9</v>
          </cell>
          <cell r="O15">
            <v>710024.9</v>
          </cell>
          <cell r="P15">
            <v>16412.630000000005</v>
          </cell>
          <cell r="Q15">
            <v>710024.9</v>
          </cell>
          <cell r="U15">
            <v>0</v>
          </cell>
          <cell r="V15">
            <v>0</v>
          </cell>
          <cell r="AF15">
            <v>0</v>
          </cell>
        </row>
        <row r="16">
          <cell r="A16" t="str">
            <v>376G</v>
          </cell>
          <cell r="B16" t="str">
            <v>Mains (GRIP)</v>
          </cell>
          <cell r="C16">
            <v>28199967.610000007</v>
          </cell>
          <cell r="D16">
            <v>28199967.610000007</v>
          </cell>
          <cell r="E16">
            <v>28271270.050000008</v>
          </cell>
          <cell r="F16">
            <v>28351367.870000008</v>
          </cell>
          <cell r="G16">
            <v>31413925.640000008</v>
          </cell>
          <cell r="H16">
            <v>32454907.940000009</v>
          </cell>
          <cell r="I16">
            <v>32859754.520000007</v>
          </cell>
          <cell r="J16">
            <v>32971756.570000008</v>
          </cell>
          <cell r="K16">
            <v>33321232.580000009</v>
          </cell>
          <cell r="L16">
            <v>33321232.580000009</v>
          </cell>
          <cell r="M16">
            <v>33321232.580000009</v>
          </cell>
          <cell r="N16">
            <v>33321232.580000009</v>
          </cell>
          <cell r="O16">
            <v>33321232.580000009</v>
          </cell>
          <cell r="P16">
            <v>5121264.9700000025</v>
          </cell>
          <cell r="Q16">
            <v>33321232.580000009</v>
          </cell>
          <cell r="U16">
            <v>0</v>
          </cell>
          <cell r="V16">
            <v>0</v>
          </cell>
          <cell r="AF16">
            <v>0</v>
          </cell>
        </row>
        <row r="17">
          <cell r="A17">
            <v>3761</v>
          </cell>
          <cell r="B17" t="str">
            <v>Mains (Plastic)</v>
          </cell>
          <cell r="C17">
            <v>28949494.07</v>
          </cell>
          <cell r="D17">
            <v>28949494.07</v>
          </cell>
          <cell r="E17">
            <v>28955441.050000001</v>
          </cell>
          <cell r="F17">
            <v>28970289.100000001</v>
          </cell>
          <cell r="G17">
            <v>29076280.630000003</v>
          </cell>
          <cell r="H17">
            <v>29672511.170000002</v>
          </cell>
          <cell r="I17">
            <v>30025994.510000002</v>
          </cell>
          <cell r="J17">
            <v>30087437.010000002</v>
          </cell>
          <cell r="K17">
            <v>30133222.330000002</v>
          </cell>
          <cell r="L17">
            <v>30133222.330000002</v>
          </cell>
          <cell r="M17">
            <v>30133222.330000002</v>
          </cell>
          <cell r="N17">
            <v>30133222.330000002</v>
          </cell>
          <cell r="O17">
            <v>30133222.330000002</v>
          </cell>
          <cell r="P17">
            <v>1183728.2600000016</v>
          </cell>
          <cell r="Q17">
            <v>30133222.330000002</v>
          </cell>
          <cell r="U17">
            <v>0</v>
          </cell>
          <cell r="V17">
            <v>0</v>
          </cell>
          <cell r="AF17">
            <v>0</v>
          </cell>
        </row>
        <row r="18">
          <cell r="A18">
            <v>3762</v>
          </cell>
          <cell r="B18" t="str">
            <v>Mains (Steel)</v>
          </cell>
          <cell r="C18">
            <v>21860293.98</v>
          </cell>
          <cell r="D18">
            <v>21860293.98</v>
          </cell>
          <cell r="E18">
            <v>21863083.780000001</v>
          </cell>
          <cell r="F18">
            <v>21863652.5</v>
          </cell>
          <cell r="G18">
            <v>21940331.420000002</v>
          </cell>
          <cell r="H18">
            <v>21948528.810000002</v>
          </cell>
          <cell r="I18">
            <v>21950008.620000001</v>
          </cell>
          <cell r="J18">
            <v>21785568.050000001</v>
          </cell>
          <cell r="K18">
            <v>21793059.699999999</v>
          </cell>
          <cell r="L18">
            <v>21271787.359999999</v>
          </cell>
          <cell r="M18">
            <v>21271787.359999999</v>
          </cell>
          <cell r="N18">
            <v>21271787.359999999</v>
          </cell>
          <cell r="O18">
            <v>21271787.359999999</v>
          </cell>
          <cell r="P18">
            <v>-588506.62000000104</v>
          </cell>
          <cell r="Q18">
            <v>21271787.359999999</v>
          </cell>
          <cell r="U18">
            <v>0</v>
          </cell>
          <cell r="V18">
            <v>0</v>
          </cell>
          <cell r="AF18">
            <v>0</v>
          </cell>
        </row>
        <row r="19">
          <cell r="A19">
            <v>3780</v>
          </cell>
          <cell r="B19" t="str">
            <v>M &amp; R Equipment - General</v>
          </cell>
          <cell r="C19">
            <v>2607972.5700000003</v>
          </cell>
          <cell r="D19">
            <v>2607972.5700000003</v>
          </cell>
          <cell r="E19">
            <v>2609587.41</v>
          </cell>
          <cell r="F19">
            <v>2610087.7600000002</v>
          </cell>
          <cell r="G19">
            <v>2610087.7600000002</v>
          </cell>
          <cell r="H19">
            <v>2610087.7600000002</v>
          </cell>
          <cell r="I19">
            <v>2610087.7600000002</v>
          </cell>
          <cell r="J19">
            <v>2610087.7600000002</v>
          </cell>
          <cell r="K19">
            <v>2610087.7600000002</v>
          </cell>
          <cell r="L19">
            <v>2610087.7600000002</v>
          </cell>
          <cell r="M19">
            <v>2610087.7600000002</v>
          </cell>
          <cell r="N19">
            <v>2610087.7600000002</v>
          </cell>
          <cell r="O19">
            <v>2610087.7600000002</v>
          </cell>
          <cell r="P19">
            <v>2115.1899999999441</v>
          </cell>
          <cell r="Q19">
            <v>2610087.7600000002</v>
          </cell>
          <cell r="U19">
            <v>0</v>
          </cell>
          <cell r="V19">
            <v>0</v>
          </cell>
          <cell r="AF19">
            <v>0</v>
          </cell>
        </row>
        <row r="20">
          <cell r="A20">
            <v>3790</v>
          </cell>
          <cell r="B20" t="str">
            <v xml:space="preserve">M &amp; R Equipment - City </v>
          </cell>
          <cell r="C20">
            <v>7254374.9300000016</v>
          </cell>
          <cell r="D20">
            <v>7254374.9300000016</v>
          </cell>
          <cell r="E20">
            <v>7303039.8300000019</v>
          </cell>
          <cell r="F20">
            <v>7303039.8300000019</v>
          </cell>
          <cell r="G20">
            <v>7303039.8300000019</v>
          </cell>
          <cell r="H20">
            <v>7303145.9900000021</v>
          </cell>
          <cell r="I20">
            <v>7303145.9900000021</v>
          </cell>
          <cell r="J20">
            <v>7303145.9900000021</v>
          </cell>
          <cell r="K20">
            <v>7304063.450000002</v>
          </cell>
          <cell r="L20">
            <v>7304063.450000002</v>
          </cell>
          <cell r="M20">
            <v>7304063.450000002</v>
          </cell>
          <cell r="N20">
            <v>7304063.450000002</v>
          </cell>
          <cell r="O20">
            <v>7304063.450000002</v>
          </cell>
          <cell r="P20">
            <v>49688.520000000484</v>
          </cell>
          <cell r="Q20">
            <v>7304063.450000002</v>
          </cell>
          <cell r="U20">
            <v>0</v>
          </cell>
          <cell r="V20">
            <v>0</v>
          </cell>
          <cell r="AF20">
            <v>0</v>
          </cell>
        </row>
        <row r="21">
          <cell r="A21">
            <v>379</v>
          </cell>
          <cell r="B21" t="str">
            <v>M &amp; R Equipment - City (CIAC)</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U21">
            <v>0</v>
          </cell>
          <cell r="V21">
            <v>0</v>
          </cell>
          <cell r="AF21">
            <v>0</v>
          </cell>
        </row>
        <row r="22">
          <cell r="A22">
            <v>3800</v>
          </cell>
          <cell r="B22" t="str">
            <v>Dist Plant - Services (CIAC)</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U22">
            <v>0</v>
          </cell>
          <cell r="V22">
            <v>0</v>
          </cell>
          <cell r="AF22">
            <v>0</v>
          </cell>
        </row>
        <row r="23">
          <cell r="A23">
            <v>3801</v>
          </cell>
          <cell r="B23" t="str">
            <v>Dist Plant - Services (Plastic)</v>
          </cell>
          <cell r="C23">
            <v>13136162.110000003</v>
          </cell>
          <cell r="D23">
            <v>13136162.110000003</v>
          </cell>
          <cell r="E23">
            <v>13268941.430000003</v>
          </cell>
          <cell r="F23">
            <v>13331083.880000003</v>
          </cell>
          <cell r="G23">
            <v>13396204.400000002</v>
          </cell>
          <cell r="H23">
            <v>13619867.480000002</v>
          </cell>
          <cell r="I23">
            <v>13740170.570000002</v>
          </cell>
          <cell r="J23">
            <v>13835183.980000002</v>
          </cell>
          <cell r="K23">
            <v>14070077.390000002</v>
          </cell>
          <cell r="L23">
            <v>14070077.390000002</v>
          </cell>
          <cell r="M23">
            <v>14070077.390000002</v>
          </cell>
          <cell r="N23">
            <v>14070077.390000002</v>
          </cell>
          <cell r="O23">
            <v>14070077.390000002</v>
          </cell>
          <cell r="P23">
            <v>933915.27999999933</v>
          </cell>
          <cell r="Q23">
            <v>14070077.390000002</v>
          </cell>
          <cell r="U23">
            <v>0</v>
          </cell>
          <cell r="V23">
            <v>0</v>
          </cell>
          <cell r="AF23">
            <v>0</v>
          </cell>
        </row>
        <row r="24">
          <cell r="A24">
            <v>3802</v>
          </cell>
          <cell r="B24" t="str">
            <v>Dist Plant - Services (Steel)</v>
          </cell>
          <cell r="C24">
            <v>1.0000000011132215E-2</v>
          </cell>
          <cell r="D24">
            <v>1.0000000011132215E-2</v>
          </cell>
          <cell r="E24">
            <v>1.0000000011132215E-2</v>
          </cell>
          <cell r="F24">
            <v>1.0000000011132215E-2</v>
          </cell>
          <cell r="G24">
            <v>1.0000000011132215E-2</v>
          </cell>
          <cell r="H24">
            <v>1.0000000011132215E-2</v>
          </cell>
          <cell r="I24">
            <v>1.0000000011132215E-2</v>
          </cell>
          <cell r="J24">
            <v>1.0000000011132215E-2</v>
          </cell>
          <cell r="K24">
            <v>1.0000000011132215E-2</v>
          </cell>
          <cell r="L24">
            <v>1.0000000011132215E-2</v>
          </cell>
          <cell r="M24">
            <v>1.0000000011132215E-2</v>
          </cell>
          <cell r="N24">
            <v>1.0000000011132215E-2</v>
          </cell>
          <cell r="O24">
            <v>1.0000000011132215E-2</v>
          </cell>
          <cell r="P24">
            <v>0</v>
          </cell>
          <cell r="Q24">
            <v>1.0000000011132215E-2</v>
          </cell>
          <cell r="U24">
            <v>0</v>
          </cell>
          <cell r="V24">
            <v>0</v>
          </cell>
          <cell r="AF24">
            <v>0</v>
          </cell>
        </row>
        <row r="25">
          <cell r="A25" t="str">
            <v>380G</v>
          </cell>
          <cell r="B25" t="str">
            <v>Dist Plant - Services (GRIP)</v>
          </cell>
          <cell r="C25">
            <v>2728921.6000000006</v>
          </cell>
          <cell r="D25">
            <v>2728921.6000000006</v>
          </cell>
          <cell r="E25">
            <v>2801103.7600000007</v>
          </cell>
          <cell r="F25">
            <v>2840806.5500000007</v>
          </cell>
          <cell r="G25">
            <v>2862639.7600000007</v>
          </cell>
          <cell r="H25">
            <v>2916526.7000000007</v>
          </cell>
          <cell r="I25">
            <v>2946958.2800000007</v>
          </cell>
          <cell r="J25">
            <v>2957410.1500000008</v>
          </cell>
          <cell r="K25">
            <v>2971832.0300000007</v>
          </cell>
          <cell r="L25">
            <v>2971832.0300000007</v>
          </cell>
          <cell r="M25">
            <v>2971832.0300000007</v>
          </cell>
          <cell r="N25">
            <v>2971832.0300000007</v>
          </cell>
          <cell r="O25">
            <v>2971832.0300000007</v>
          </cell>
          <cell r="P25">
            <v>242910.43000000017</v>
          </cell>
          <cell r="Q25">
            <v>2971832.0300000007</v>
          </cell>
          <cell r="U25">
            <v>0</v>
          </cell>
          <cell r="V25">
            <v>0</v>
          </cell>
          <cell r="AF25">
            <v>0</v>
          </cell>
        </row>
        <row r="26">
          <cell r="A26">
            <v>3810</v>
          </cell>
          <cell r="B26" t="str">
            <v>Meters</v>
          </cell>
          <cell r="C26">
            <v>4279300.68</v>
          </cell>
          <cell r="D26">
            <v>4279300.68</v>
          </cell>
          <cell r="E26">
            <v>4231088.7699999996</v>
          </cell>
          <cell r="F26">
            <v>4284675.3699999992</v>
          </cell>
          <cell r="G26">
            <v>4309847.419999999</v>
          </cell>
          <cell r="H26">
            <v>4515115.7999999989</v>
          </cell>
          <cell r="I26">
            <v>4791991.2899999991</v>
          </cell>
          <cell r="J26">
            <v>4858644.5299999993</v>
          </cell>
          <cell r="K26">
            <v>4892784.0899999989</v>
          </cell>
          <cell r="L26">
            <v>4880735.3399999989</v>
          </cell>
          <cell r="M26">
            <v>4880735.3399999989</v>
          </cell>
          <cell r="N26">
            <v>4880735.3399999989</v>
          </cell>
          <cell r="O26">
            <v>4880735.3399999989</v>
          </cell>
          <cell r="P26">
            <v>601434.65999999922</v>
          </cell>
          <cell r="Q26">
            <v>4880735.3399999989</v>
          </cell>
          <cell r="U26">
            <v>0</v>
          </cell>
          <cell r="V26">
            <v>0</v>
          </cell>
          <cell r="AF26">
            <v>0</v>
          </cell>
        </row>
        <row r="27">
          <cell r="A27">
            <v>3811</v>
          </cell>
          <cell r="B27" t="str">
            <v>Meters MTU/DCU</v>
          </cell>
          <cell r="C27">
            <v>2216410.7599999998</v>
          </cell>
          <cell r="D27">
            <v>2216410.7599999998</v>
          </cell>
          <cell r="E27">
            <v>2216410.7599999998</v>
          </cell>
          <cell r="F27">
            <v>2216410.7599999998</v>
          </cell>
          <cell r="G27">
            <v>2216410.7599999998</v>
          </cell>
          <cell r="H27">
            <v>2216410.7599999998</v>
          </cell>
          <cell r="I27">
            <v>2216410.7599999998</v>
          </cell>
          <cell r="J27">
            <v>2216410.7599999998</v>
          </cell>
          <cell r="K27">
            <v>2216410.7599999998</v>
          </cell>
          <cell r="L27">
            <v>2216410.7599999998</v>
          </cell>
          <cell r="M27">
            <v>2216410.7599999998</v>
          </cell>
          <cell r="N27">
            <v>2216410.7599999998</v>
          </cell>
          <cell r="O27">
            <v>2216410.7599999998</v>
          </cell>
          <cell r="P27">
            <v>0</v>
          </cell>
          <cell r="Q27">
            <v>2216410.7599999998</v>
          </cell>
          <cell r="U27">
            <v>0</v>
          </cell>
          <cell r="V27">
            <v>0</v>
          </cell>
          <cell r="AF27">
            <v>0</v>
          </cell>
        </row>
        <row r="28">
          <cell r="A28">
            <v>3820</v>
          </cell>
          <cell r="B28" t="str">
            <v>Meter Installations</v>
          </cell>
          <cell r="C28">
            <v>4384819.2700000005</v>
          </cell>
          <cell r="D28">
            <v>4384819.2700000005</v>
          </cell>
          <cell r="E28">
            <v>4542692.91</v>
          </cell>
          <cell r="F28">
            <v>4601192.91</v>
          </cell>
          <cell r="G28">
            <v>4626357.91</v>
          </cell>
          <cell r="H28">
            <v>4703166.24</v>
          </cell>
          <cell r="I28">
            <v>4560969.9800000004</v>
          </cell>
          <cell r="J28">
            <v>4590340.5500000007</v>
          </cell>
          <cell r="K28">
            <v>4633968.8400000008</v>
          </cell>
          <cell r="L28">
            <v>4633968.8400000008</v>
          </cell>
          <cell r="M28">
            <v>4633968.8400000008</v>
          </cell>
          <cell r="N28">
            <v>4633968.8400000008</v>
          </cell>
          <cell r="O28">
            <v>4633968.8400000008</v>
          </cell>
          <cell r="P28">
            <v>249149.5700000003</v>
          </cell>
          <cell r="Q28">
            <v>4633968.8400000008</v>
          </cell>
          <cell r="U28">
            <v>0</v>
          </cell>
          <cell r="V28">
            <v>0</v>
          </cell>
          <cell r="AF28">
            <v>0</v>
          </cell>
        </row>
        <row r="29">
          <cell r="A29">
            <v>3821</v>
          </cell>
          <cell r="B29" t="str">
            <v>Meter Installations-MTU/DCU</v>
          </cell>
          <cell r="C29">
            <v>593040.09000000008</v>
          </cell>
          <cell r="D29">
            <v>593040.09000000008</v>
          </cell>
          <cell r="E29">
            <v>593040.09000000008</v>
          </cell>
          <cell r="F29">
            <v>593040.09000000008</v>
          </cell>
          <cell r="G29">
            <v>593040.09000000008</v>
          </cell>
          <cell r="H29">
            <v>593040.09000000008</v>
          </cell>
          <cell r="I29">
            <v>593040.09000000008</v>
          </cell>
          <cell r="J29">
            <v>593040.09000000008</v>
          </cell>
          <cell r="K29">
            <v>593040.09000000008</v>
          </cell>
          <cell r="L29">
            <v>593040.09000000008</v>
          </cell>
          <cell r="M29">
            <v>593040.09000000008</v>
          </cell>
          <cell r="N29">
            <v>593040.09000000008</v>
          </cell>
          <cell r="O29">
            <v>593040.09000000008</v>
          </cell>
          <cell r="P29">
            <v>0</v>
          </cell>
          <cell r="Q29">
            <v>593040.09000000008</v>
          </cell>
          <cell r="U29">
            <v>0</v>
          </cell>
          <cell r="V29">
            <v>0</v>
          </cell>
          <cell r="AF29">
            <v>0</v>
          </cell>
        </row>
        <row r="30">
          <cell r="A30">
            <v>3830</v>
          </cell>
          <cell r="B30" t="str">
            <v>Regulators</v>
          </cell>
          <cell r="C30">
            <v>1659312.4199999997</v>
          </cell>
          <cell r="D30">
            <v>1659312.4199999997</v>
          </cell>
          <cell r="E30">
            <v>1659312.4199999997</v>
          </cell>
          <cell r="F30">
            <v>1661949.1099999996</v>
          </cell>
          <cell r="G30">
            <v>1661949.1099999996</v>
          </cell>
          <cell r="H30">
            <v>1702377.6699999997</v>
          </cell>
          <cell r="I30">
            <v>1709977.1399999997</v>
          </cell>
          <cell r="J30">
            <v>1720330.1999999997</v>
          </cell>
          <cell r="K30">
            <v>1722233.5499999998</v>
          </cell>
          <cell r="L30">
            <v>1722233.5499999998</v>
          </cell>
          <cell r="M30">
            <v>1722233.5499999998</v>
          </cell>
          <cell r="N30">
            <v>1722233.5499999998</v>
          </cell>
          <cell r="O30">
            <v>1722233.5499999998</v>
          </cell>
          <cell r="P30">
            <v>62921.130000000121</v>
          </cell>
          <cell r="Q30">
            <v>1722233.5499999998</v>
          </cell>
          <cell r="U30">
            <v>0</v>
          </cell>
          <cell r="V30">
            <v>0</v>
          </cell>
          <cell r="AF30">
            <v>0</v>
          </cell>
        </row>
        <row r="31">
          <cell r="A31">
            <v>3840</v>
          </cell>
          <cell r="B31" t="str">
            <v>Regulstor Install House</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U31">
            <v>0</v>
          </cell>
          <cell r="V31">
            <v>0</v>
          </cell>
          <cell r="AF31">
            <v>0</v>
          </cell>
        </row>
        <row r="32">
          <cell r="A32">
            <v>3850</v>
          </cell>
          <cell r="B32" t="str">
            <v>M &amp; R Equipment - Industrial</v>
          </cell>
          <cell r="C32">
            <v>1693687.2799999998</v>
          </cell>
          <cell r="D32">
            <v>1693687.2799999998</v>
          </cell>
          <cell r="E32">
            <v>1693687.2799999998</v>
          </cell>
          <cell r="F32">
            <v>1693687.2799999998</v>
          </cell>
          <cell r="G32">
            <v>1693687.2799999998</v>
          </cell>
          <cell r="H32">
            <v>1693687.2799999998</v>
          </cell>
          <cell r="I32">
            <v>1693687.2799999998</v>
          </cell>
          <cell r="J32">
            <v>1693687.2799999998</v>
          </cell>
          <cell r="K32">
            <v>1693687.2799999998</v>
          </cell>
          <cell r="L32">
            <v>1693687.2799999998</v>
          </cell>
          <cell r="M32">
            <v>1693687.2799999998</v>
          </cell>
          <cell r="N32">
            <v>1693687.2799999998</v>
          </cell>
          <cell r="O32">
            <v>1693687.2799999998</v>
          </cell>
          <cell r="P32">
            <v>0</v>
          </cell>
          <cell r="Q32">
            <v>1693687.2799999998</v>
          </cell>
          <cell r="U32">
            <v>0</v>
          </cell>
          <cell r="V32">
            <v>0</v>
          </cell>
          <cell r="AF32">
            <v>0</v>
          </cell>
        </row>
        <row r="33">
          <cell r="A33">
            <v>385</v>
          </cell>
          <cell r="B33" t="str">
            <v>M &amp; R Equipment - Industrial (CIAC)</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U33">
            <v>0</v>
          </cell>
          <cell r="V33">
            <v>0</v>
          </cell>
          <cell r="AF33">
            <v>0</v>
          </cell>
        </row>
        <row r="34">
          <cell r="A34">
            <v>3870</v>
          </cell>
          <cell r="B34" t="str">
            <v>Other Equipment</v>
          </cell>
          <cell r="C34">
            <v>1081710.8599999999</v>
          </cell>
          <cell r="D34">
            <v>1081710.8599999999</v>
          </cell>
          <cell r="E34">
            <v>1081710.8599999999</v>
          </cell>
          <cell r="F34">
            <v>1099525.71</v>
          </cell>
          <cell r="G34">
            <v>1099525.71</v>
          </cell>
          <cell r="H34">
            <v>1099525.71</v>
          </cell>
          <cell r="I34">
            <v>1099525.71</v>
          </cell>
          <cell r="J34">
            <v>1099525.71</v>
          </cell>
          <cell r="K34">
            <v>1099525.71</v>
          </cell>
          <cell r="L34">
            <v>1099525.71</v>
          </cell>
          <cell r="M34">
            <v>1099525.71</v>
          </cell>
          <cell r="N34">
            <v>1099525.71</v>
          </cell>
          <cell r="O34">
            <v>1099525.71</v>
          </cell>
          <cell r="P34">
            <v>17814.850000000093</v>
          </cell>
          <cell r="Q34">
            <v>1099525.71</v>
          </cell>
          <cell r="U34">
            <v>0</v>
          </cell>
          <cell r="V34">
            <v>0</v>
          </cell>
          <cell r="AF34">
            <v>0</v>
          </cell>
        </row>
        <row r="35">
          <cell r="A35">
            <v>3890</v>
          </cell>
          <cell r="B35" t="str">
            <v>Land and Land Rights</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U35">
            <v>0</v>
          </cell>
          <cell r="V35">
            <v>0</v>
          </cell>
          <cell r="AF35">
            <v>0</v>
          </cell>
        </row>
        <row r="36">
          <cell r="A36" t="str">
            <v>389A</v>
          </cell>
          <cell r="B36" t="str">
            <v>Land and Land Rights FB</v>
          </cell>
          <cell r="C36">
            <v>16463.04</v>
          </cell>
          <cell r="D36">
            <v>16463.04</v>
          </cell>
          <cell r="E36">
            <v>16463.04</v>
          </cell>
          <cell r="F36">
            <v>16463.04</v>
          </cell>
          <cell r="G36">
            <v>16463.04</v>
          </cell>
          <cell r="H36">
            <v>16463.04</v>
          </cell>
          <cell r="I36">
            <v>16463.04</v>
          </cell>
          <cell r="J36">
            <v>16463.04</v>
          </cell>
          <cell r="K36">
            <v>16463.04</v>
          </cell>
          <cell r="L36">
            <v>16463.04</v>
          </cell>
          <cell r="M36">
            <v>16463.04</v>
          </cell>
          <cell r="N36">
            <v>16463.04</v>
          </cell>
          <cell r="O36">
            <v>16463.04</v>
          </cell>
          <cell r="P36">
            <v>0</v>
          </cell>
          <cell r="Q36">
            <v>16463.04</v>
          </cell>
          <cell r="U36">
            <v>0</v>
          </cell>
          <cell r="V36">
            <v>0</v>
          </cell>
          <cell r="AF36">
            <v>0</v>
          </cell>
        </row>
        <row r="37">
          <cell r="A37">
            <v>3900</v>
          </cell>
          <cell r="B37" t="str">
            <v>Structures &amp; Improvements</v>
          </cell>
          <cell r="C37">
            <v>68679.06</v>
          </cell>
          <cell r="D37">
            <v>68679.06</v>
          </cell>
          <cell r="E37">
            <v>68679.06</v>
          </cell>
          <cell r="F37">
            <v>68679.06</v>
          </cell>
          <cell r="G37">
            <v>68679.06</v>
          </cell>
          <cell r="H37">
            <v>68679.06</v>
          </cell>
          <cell r="I37">
            <v>68679.06</v>
          </cell>
          <cell r="J37">
            <v>68679.06</v>
          </cell>
          <cell r="K37">
            <v>68679.06</v>
          </cell>
          <cell r="L37">
            <v>68679.06</v>
          </cell>
          <cell r="M37">
            <v>68679.06</v>
          </cell>
          <cell r="N37">
            <v>68679.06</v>
          </cell>
          <cell r="O37">
            <v>68679.06</v>
          </cell>
          <cell r="P37">
            <v>0</v>
          </cell>
          <cell r="Q37">
            <v>68679.06</v>
          </cell>
          <cell r="U37">
            <v>0</v>
          </cell>
          <cell r="V37">
            <v>0</v>
          </cell>
          <cell r="AF37">
            <v>0</v>
          </cell>
        </row>
        <row r="38">
          <cell r="A38" t="str">
            <v>390A</v>
          </cell>
          <cell r="B38" t="str">
            <v>Fernandina Beach Office</v>
          </cell>
          <cell r="C38">
            <v>52132.36</v>
          </cell>
          <cell r="D38">
            <v>52132.36</v>
          </cell>
          <cell r="E38">
            <v>52132.36</v>
          </cell>
          <cell r="F38">
            <v>52132.36</v>
          </cell>
          <cell r="G38">
            <v>52132.36</v>
          </cell>
          <cell r="H38">
            <v>52132.36</v>
          </cell>
          <cell r="I38">
            <v>52132.36</v>
          </cell>
          <cell r="J38">
            <v>52132.36</v>
          </cell>
          <cell r="K38">
            <v>52132.36</v>
          </cell>
          <cell r="L38">
            <v>52132.36</v>
          </cell>
          <cell r="M38">
            <v>52132.36</v>
          </cell>
          <cell r="N38">
            <v>52132.36</v>
          </cell>
          <cell r="O38">
            <v>52132.36</v>
          </cell>
          <cell r="P38">
            <v>0</v>
          </cell>
          <cell r="Q38">
            <v>52132.36</v>
          </cell>
          <cell r="U38">
            <v>0</v>
          </cell>
          <cell r="V38">
            <v>0</v>
          </cell>
          <cell r="AF38">
            <v>0</v>
          </cell>
        </row>
        <row r="39">
          <cell r="A39">
            <v>3910</v>
          </cell>
          <cell r="B39" t="str">
            <v>Plant Office Furniture &amp; Equipment</v>
          </cell>
          <cell r="C39">
            <v>321446.49</v>
          </cell>
          <cell r="D39">
            <v>321446.49</v>
          </cell>
          <cell r="E39">
            <v>321446.49</v>
          </cell>
          <cell r="F39">
            <v>322082.44</v>
          </cell>
          <cell r="G39">
            <v>322082.44</v>
          </cell>
          <cell r="H39">
            <v>322082.44</v>
          </cell>
          <cell r="I39">
            <v>322082.44</v>
          </cell>
          <cell r="J39">
            <v>322082.44</v>
          </cell>
          <cell r="K39">
            <v>322082.44</v>
          </cell>
          <cell r="L39">
            <v>322082.44</v>
          </cell>
          <cell r="M39">
            <v>322082.44</v>
          </cell>
          <cell r="N39">
            <v>322082.44</v>
          </cell>
          <cell r="O39">
            <v>322082.44</v>
          </cell>
          <cell r="P39">
            <v>635.95000000001164</v>
          </cell>
          <cell r="Q39">
            <v>322082.44</v>
          </cell>
          <cell r="U39">
            <v>0</v>
          </cell>
          <cell r="V39">
            <v>0</v>
          </cell>
          <cell r="AF39">
            <v>0</v>
          </cell>
        </row>
        <row r="40">
          <cell r="A40">
            <v>3912</v>
          </cell>
          <cell r="B40" t="str">
            <v>Plant Computer Hardware</v>
          </cell>
          <cell r="C40">
            <v>307076.75</v>
          </cell>
          <cell r="D40">
            <v>307076.75</v>
          </cell>
          <cell r="E40">
            <v>307076.75</v>
          </cell>
          <cell r="F40">
            <v>307076.75</v>
          </cell>
          <cell r="G40">
            <v>307076.75</v>
          </cell>
          <cell r="H40">
            <v>307076.75</v>
          </cell>
          <cell r="I40">
            <v>307076.75</v>
          </cell>
          <cell r="J40">
            <v>307076.75</v>
          </cell>
          <cell r="K40">
            <v>307076.75</v>
          </cell>
          <cell r="L40">
            <v>307076.75</v>
          </cell>
          <cell r="M40">
            <v>307076.75</v>
          </cell>
          <cell r="N40">
            <v>307076.75</v>
          </cell>
          <cell r="O40">
            <v>307076.75</v>
          </cell>
          <cell r="P40">
            <v>0</v>
          </cell>
          <cell r="Q40">
            <v>307076.75</v>
          </cell>
          <cell r="U40">
            <v>0</v>
          </cell>
          <cell r="V40">
            <v>0</v>
          </cell>
          <cell r="AF40">
            <v>0</v>
          </cell>
        </row>
        <row r="41">
          <cell r="A41" t="str">
            <v>391A</v>
          </cell>
          <cell r="B41" t="str">
            <v>Office Furniture FB</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U41">
            <v>0</v>
          </cell>
          <cell r="V41">
            <v>0</v>
          </cell>
          <cell r="AF41">
            <v>0</v>
          </cell>
        </row>
        <row r="42">
          <cell r="A42" t="str">
            <v>391S</v>
          </cell>
          <cell r="B42" t="str">
            <v>Allocated System Software</v>
          </cell>
          <cell r="C42">
            <v>175105.77</v>
          </cell>
          <cell r="D42">
            <v>175105.77</v>
          </cell>
          <cell r="E42">
            <v>175234.41999999998</v>
          </cell>
          <cell r="F42">
            <v>175234.41999999998</v>
          </cell>
          <cell r="G42">
            <v>175234.41999999998</v>
          </cell>
          <cell r="H42">
            <v>175234.41999999998</v>
          </cell>
          <cell r="I42">
            <v>175234.41999999998</v>
          </cell>
          <cell r="J42">
            <v>175234.41999999998</v>
          </cell>
          <cell r="K42">
            <v>175234.41999999998</v>
          </cell>
          <cell r="L42">
            <v>175234.41999999998</v>
          </cell>
          <cell r="M42">
            <v>175234.41999999998</v>
          </cell>
          <cell r="N42">
            <v>175234.41999999998</v>
          </cell>
          <cell r="O42">
            <v>175234.41999999998</v>
          </cell>
          <cell r="P42">
            <v>128.64999999999418</v>
          </cell>
          <cell r="Q42">
            <v>175234.41999999998</v>
          </cell>
          <cell r="U42">
            <v>0</v>
          </cell>
          <cell r="V42">
            <v>0</v>
          </cell>
          <cell r="AF42">
            <v>0</v>
          </cell>
        </row>
        <row r="43">
          <cell r="A43">
            <v>3913</v>
          </cell>
          <cell r="B43" t="str">
            <v>Plant Furniture &amp; Fixtures</v>
          </cell>
          <cell r="C43">
            <v>424761.89</v>
          </cell>
          <cell r="D43">
            <v>424761.89</v>
          </cell>
          <cell r="E43">
            <v>424761.89</v>
          </cell>
          <cell r="F43">
            <v>424761.89</v>
          </cell>
          <cell r="G43">
            <v>424761.89</v>
          </cell>
          <cell r="H43">
            <v>424761.89</v>
          </cell>
          <cell r="I43">
            <v>430439.17000000004</v>
          </cell>
          <cell r="J43">
            <v>436939.17000000004</v>
          </cell>
          <cell r="K43">
            <v>436939.17000000004</v>
          </cell>
          <cell r="L43">
            <v>436939.17000000004</v>
          </cell>
          <cell r="M43">
            <v>436939.17000000004</v>
          </cell>
          <cell r="N43">
            <v>436939.17000000004</v>
          </cell>
          <cell r="O43">
            <v>436939.17000000004</v>
          </cell>
          <cell r="P43">
            <v>12177.280000000028</v>
          </cell>
          <cell r="Q43">
            <v>436939.17000000004</v>
          </cell>
          <cell r="U43">
            <v>0</v>
          </cell>
          <cell r="V43">
            <v>0</v>
          </cell>
          <cell r="AF43">
            <v>0</v>
          </cell>
        </row>
        <row r="44">
          <cell r="A44">
            <v>3914</v>
          </cell>
          <cell r="B44" t="str">
            <v>Plant System Software (VAX)</v>
          </cell>
          <cell r="C44">
            <v>385907.32</v>
          </cell>
          <cell r="D44">
            <v>385907.32</v>
          </cell>
          <cell r="E44">
            <v>385907.32</v>
          </cell>
          <cell r="F44">
            <v>385907.32</v>
          </cell>
          <cell r="G44">
            <v>385907.32</v>
          </cell>
          <cell r="H44">
            <v>385907.32</v>
          </cell>
          <cell r="I44">
            <v>385907.32</v>
          </cell>
          <cell r="J44">
            <v>385907.32</v>
          </cell>
          <cell r="K44">
            <v>385907.32</v>
          </cell>
          <cell r="L44">
            <v>385907.32</v>
          </cell>
          <cell r="M44">
            <v>385907.32</v>
          </cell>
          <cell r="N44">
            <v>385907.32</v>
          </cell>
          <cell r="O44">
            <v>385907.32</v>
          </cell>
          <cell r="P44">
            <v>0</v>
          </cell>
          <cell r="Q44">
            <v>385907.32</v>
          </cell>
          <cell r="U44">
            <v>0</v>
          </cell>
          <cell r="V44">
            <v>0</v>
          </cell>
          <cell r="AF44">
            <v>0</v>
          </cell>
        </row>
        <row r="45">
          <cell r="A45">
            <v>3930</v>
          </cell>
          <cell r="B45" t="str">
            <v>Stores Equipment</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U45">
            <v>0</v>
          </cell>
          <cell r="V45">
            <v>0</v>
          </cell>
          <cell r="AF45">
            <v>0</v>
          </cell>
        </row>
        <row r="46">
          <cell r="A46">
            <v>3940</v>
          </cell>
          <cell r="B46" t="str">
            <v>Tools and Work Equipment</v>
          </cell>
          <cell r="C46">
            <v>370631.26</v>
          </cell>
          <cell r="D46">
            <v>370631.26</v>
          </cell>
          <cell r="E46">
            <v>370631.26</v>
          </cell>
          <cell r="F46">
            <v>370631.26</v>
          </cell>
          <cell r="G46">
            <v>370631.26</v>
          </cell>
          <cell r="H46">
            <v>376221.91000000003</v>
          </cell>
          <cell r="I46">
            <v>388390.64</v>
          </cell>
          <cell r="J46">
            <v>388390.64</v>
          </cell>
          <cell r="K46">
            <v>388390.64</v>
          </cell>
          <cell r="L46">
            <v>388390.64</v>
          </cell>
          <cell r="M46">
            <v>388390.64</v>
          </cell>
          <cell r="N46">
            <v>388390.64</v>
          </cell>
          <cell r="O46">
            <v>388390.64</v>
          </cell>
          <cell r="P46">
            <v>17759.380000000005</v>
          </cell>
          <cell r="Q46">
            <v>388390.64</v>
          </cell>
          <cell r="U46">
            <v>0</v>
          </cell>
          <cell r="V46">
            <v>0</v>
          </cell>
          <cell r="AF46">
            <v>0</v>
          </cell>
        </row>
        <row r="47">
          <cell r="A47">
            <v>3960</v>
          </cell>
          <cell r="B47" t="str">
            <v>Power Operatied Equipment</v>
          </cell>
          <cell r="C47">
            <v>492255.06</v>
          </cell>
          <cell r="D47">
            <v>492255.06</v>
          </cell>
          <cell r="E47">
            <v>492255.06</v>
          </cell>
          <cell r="F47">
            <v>492255.06</v>
          </cell>
          <cell r="G47">
            <v>492255.06</v>
          </cell>
          <cell r="H47">
            <v>492255.06</v>
          </cell>
          <cell r="I47">
            <v>452230.64</v>
          </cell>
          <cell r="J47">
            <v>452230.64</v>
          </cell>
          <cell r="K47">
            <v>452230.64</v>
          </cell>
          <cell r="L47">
            <v>452230.64</v>
          </cell>
          <cell r="M47">
            <v>452230.64</v>
          </cell>
          <cell r="N47">
            <v>452230.64</v>
          </cell>
          <cell r="O47">
            <v>452230.64</v>
          </cell>
          <cell r="P47">
            <v>-40024.419999999984</v>
          </cell>
          <cell r="Q47">
            <v>452230.64</v>
          </cell>
          <cell r="U47">
            <v>0</v>
          </cell>
          <cell r="V47">
            <v>0</v>
          </cell>
          <cell r="AF47">
            <v>0</v>
          </cell>
        </row>
        <row r="48">
          <cell r="A48">
            <v>3970</v>
          </cell>
          <cell r="B48" t="str">
            <v>Communication Equipment</v>
          </cell>
          <cell r="C48">
            <v>1171906.1899999997</v>
          </cell>
          <cell r="D48">
            <v>1171906.1899999997</v>
          </cell>
          <cell r="E48">
            <v>1171906.1899999997</v>
          </cell>
          <cell r="F48">
            <v>1171906.1899999997</v>
          </cell>
          <cell r="G48">
            <v>1171906.1899999997</v>
          </cell>
          <cell r="H48">
            <v>1171906.1899999997</v>
          </cell>
          <cell r="I48">
            <v>1178325.5499999998</v>
          </cell>
          <cell r="J48">
            <v>1178325.5499999998</v>
          </cell>
          <cell r="K48">
            <v>1178325.5499999998</v>
          </cell>
          <cell r="L48">
            <v>1178325.5499999998</v>
          </cell>
          <cell r="M48">
            <v>1178325.5499999998</v>
          </cell>
          <cell r="N48">
            <v>1178325.5499999998</v>
          </cell>
          <cell r="O48">
            <v>1178325.5499999998</v>
          </cell>
          <cell r="P48">
            <v>6419.3600000001024</v>
          </cell>
          <cell r="Q48">
            <v>1178325.5499999998</v>
          </cell>
          <cell r="U48">
            <v>0</v>
          </cell>
          <cell r="V48">
            <v>0</v>
          </cell>
          <cell r="AF48">
            <v>0</v>
          </cell>
        </row>
        <row r="49">
          <cell r="A49">
            <v>3971</v>
          </cell>
          <cell r="B49" t="str">
            <v>DCU/AMR</v>
          </cell>
          <cell r="C49">
            <v>20124.740000000002</v>
          </cell>
          <cell r="D49">
            <v>20124.740000000002</v>
          </cell>
          <cell r="E49">
            <v>20124.740000000002</v>
          </cell>
          <cell r="F49">
            <v>20124.740000000002</v>
          </cell>
          <cell r="G49">
            <v>20124.740000000002</v>
          </cell>
          <cell r="H49">
            <v>20124.740000000002</v>
          </cell>
          <cell r="I49">
            <v>20124.740000000002</v>
          </cell>
          <cell r="J49">
            <v>20124.740000000002</v>
          </cell>
          <cell r="K49">
            <v>20124.740000000002</v>
          </cell>
          <cell r="L49">
            <v>20124.740000000002</v>
          </cell>
          <cell r="M49">
            <v>20124.740000000002</v>
          </cell>
          <cell r="N49">
            <v>20124.740000000002</v>
          </cell>
          <cell r="O49">
            <v>20124.740000000002</v>
          </cell>
          <cell r="P49">
            <v>0</v>
          </cell>
          <cell r="Q49">
            <v>20124.740000000002</v>
          </cell>
          <cell r="U49">
            <v>0</v>
          </cell>
          <cell r="V49">
            <v>0</v>
          </cell>
          <cell r="AF49">
            <v>0</v>
          </cell>
        </row>
        <row r="50">
          <cell r="A50">
            <v>3980</v>
          </cell>
          <cell r="B50" t="str">
            <v>Misc Equipment</v>
          </cell>
          <cell r="C50">
            <v>67711.89</v>
          </cell>
          <cell r="D50">
            <v>67711.89</v>
          </cell>
          <cell r="E50">
            <v>67711.89</v>
          </cell>
          <cell r="F50">
            <v>70146.14</v>
          </cell>
          <cell r="G50">
            <v>70146.14</v>
          </cell>
          <cell r="H50">
            <v>70146.14</v>
          </cell>
          <cell r="I50">
            <v>70146.14</v>
          </cell>
          <cell r="J50">
            <v>70146.14</v>
          </cell>
          <cell r="K50">
            <v>70146.14</v>
          </cell>
          <cell r="L50">
            <v>70146.14</v>
          </cell>
          <cell r="M50">
            <v>70146.14</v>
          </cell>
          <cell r="N50">
            <v>70146.14</v>
          </cell>
          <cell r="O50">
            <v>70146.14</v>
          </cell>
          <cell r="P50">
            <v>2434.25</v>
          </cell>
          <cell r="Q50">
            <v>70146.14</v>
          </cell>
          <cell r="U50">
            <v>0</v>
          </cell>
          <cell r="V50">
            <v>0</v>
          </cell>
          <cell r="AF50">
            <v>0</v>
          </cell>
        </row>
        <row r="51">
          <cell r="A51" t="str">
            <v>398A</v>
          </cell>
          <cell r="B51" t="str">
            <v>Misc Equipment</v>
          </cell>
          <cell r="C51">
            <v>19074.7</v>
          </cell>
          <cell r="D51">
            <v>19074.7</v>
          </cell>
          <cell r="E51">
            <v>19074.7</v>
          </cell>
          <cell r="F51">
            <v>19074.7</v>
          </cell>
          <cell r="G51">
            <v>19074.7</v>
          </cell>
          <cell r="H51">
            <v>19074.7</v>
          </cell>
          <cell r="I51">
            <v>19074.7</v>
          </cell>
          <cell r="J51">
            <v>19074.7</v>
          </cell>
          <cell r="K51">
            <v>19074.7</v>
          </cell>
          <cell r="L51">
            <v>19074.7</v>
          </cell>
          <cell r="M51">
            <v>19074.7</v>
          </cell>
          <cell r="N51">
            <v>19074.7</v>
          </cell>
          <cell r="O51">
            <v>19074.7</v>
          </cell>
          <cell r="P51">
            <v>0</v>
          </cell>
          <cell r="Q51">
            <v>19074.7</v>
          </cell>
          <cell r="U51">
            <v>0</v>
          </cell>
          <cell r="V51">
            <v>0</v>
          </cell>
          <cell r="AF51">
            <v>0</v>
          </cell>
        </row>
        <row r="52">
          <cell r="A52">
            <v>0</v>
          </cell>
          <cell r="B52" t="str">
            <v>UTILITY PLANT IN SERVICE-EXC TRANS</v>
          </cell>
          <cell r="C52">
            <v>125482007.93000002</v>
          </cell>
          <cell r="D52">
            <v>125482007.93000002</v>
          </cell>
          <cell r="E52">
            <v>125927078.75000003</v>
          </cell>
          <cell r="F52">
            <v>126263155.02000003</v>
          </cell>
          <cell r="G52">
            <v>129645674.02000004</v>
          </cell>
          <cell r="H52">
            <v>131896836.35000004</v>
          </cell>
          <cell r="I52">
            <v>132941553.06000003</v>
          </cell>
          <cell r="J52">
            <v>133172699.19000003</v>
          </cell>
          <cell r="K52">
            <v>133907708.34000003</v>
          </cell>
          <cell r="L52">
            <v>133374387.25000003</v>
          </cell>
          <cell r="M52">
            <v>133374387.25000003</v>
          </cell>
          <cell r="N52">
            <v>133374387.25000003</v>
          </cell>
          <cell r="O52">
            <v>133374387.25000003</v>
          </cell>
          <cell r="P52">
            <v>0</v>
          </cell>
          <cell r="U52">
            <v>0</v>
          </cell>
          <cell r="V52">
            <v>0</v>
          </cell>
          <cell r="AF52">
            <v>0</v>
          </cell>
        </row>
        <row r="53">
          <cell r="A53">
            <v>0</v>
          </cell>
          <cell r="B53">
            <v>0</v>
          </cell>
          <cell r="C53">
            <v>0</v>
          </cell>
          <cell r="D53">
            <v>0</v>
          </cell>
          <cell r="E53">
            <v>0</v>
          </cell>
          <cell r="F53">
            <v>0</v>
          </cell>
          <cell r="G53">
            <v>0</v>
          </cell>
          <cell r="H53">
            <v>0</v>
          </cell>
          <cell r="I53">
            <v>0</v>
          </cell>
          <cell r="J53">
            <v>0</v>
          </cell>
          <cell r="K53">
            <v>0</v>
          </cell>
          <cell r="L53">
            <v>0</v>
          </cell>
          <cell r="M53">
            <v>0</v>
          </cell>
          <cell r="N53">
            <v>0</v>
          </cell>
          <cell r="O53">
            <v>0</v>
          </cell>
          <cell r="P53">
            <v>0</v>
          </cell>
          <cell r="U53">
            <v>0</v>
          </cell>
          <cell r="V53">
            <v>0</v>
          </cell>
          <cell r="AF53">
            <v>0</v>
          </cell>
        </row>
        <row r="54">
          <cell r="A54">
            <v>3920</v>
          </cell>
          <cell r="B54" t="str">
            <v>Transportation - Equipment</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U54">
            <v>0</v>
          </cell>
          <cell r="V54">
            <v>0</v>
          </cell>
          <cell r="AF54">
            <v>0</v>
          </cell>
        </row>
        <row r="55">
          <cell r="A55">
            <v>3921</v>
          </cell>
          <cell r="B55" t="str">
            <v>Transportation - Cars</v>
          </cell>
          <cell r="C55">
            <v>19778.849999999991</v>
          </cell>
          <cell r="D55">
            <v>19778.849999999991</v>
          </cell>
          <cell r="E55">
            <v>19778.849999999991</v>
          </cell>
          <cell r="F55">
            <v>19778.849999999991</v>
          </cell>
          <cell r="G55">
            <v>19778.849999999991</v>
          </cell>
          <cell r="H55">
            <v>19778.849999999991</v>
          </cell>
          <cell r="I55">
            <v>19778.849999999991</v>
          </cell>
          <cell r="J55">
            <v>19778.849999999991</v>
          </cell>
          <cell r="K55">
            <v>19778.849999999991</v>
          </cell>
          <cell r="L55">
            <v>19778.849999999991</v>
          </cell>
          <cell r="M55">
            <v>19778.849999999991</v>
          </cell>
          <cell r="N55">
            <v>19778.849999999991</v>
          </cell>
          <cell r="O55">
            <v>19778.849999999991</v>
          </cell>
          <cell r="P55">
            <v>0</v>
          </cell>
          <cell r="Q55">
            <v>19778.849999999991</v>
          </cell>
          <cell r="U55">
            <v>0</v>
          </cell>
          <cell r="V55">
            <v>0</v>
          </cell>
          <cell r="AF55">
            <v>0</v>
          </cell>
        </row>
        <row r="56">
          <cell r="A56">
            <v>3922</v>
          </cell>
          <cell r="B56" t="str">
            <v>Transportation - Light Trucks</v>
          </cell>
          <cell r="C56">
            <v>786367.88999999978</v>
          </cell>
          <cell r="D56">
            <v>786367.88999999978</v>
          </cell>
          <cell r="E56">
            <v>765923.71999999974</v>
          </cell>
          <cell r="F56">
            <v>765923.71999999974</v>
          </cell>
          <cell r="G56">
            <v>767486.98999999976</v>
          </cell>
          <cell r="H56">
            <v>770440.38999999978</v>
          </cell>
          <cell r="I56">
            <v>770440.38999999978</v>
          </cell>
          <cell r="J56">
            <v>770440.38999999978</v>
          </cell>
          <cell r="K56">
            <v>770440.38999999978</v>
          </cell>
          <cell r="L56">
            <v>770440.38999999978</v>
          </cell>
          <cell r="M56">
            <v>770440.38999999978</v>
          </cell>
          <cell r="N56">
            <v>770440.38999999978</v>
          </cell>
          <cell r="O56">
            <v>770440.38999999978</v>
          </cell>
          <cell r="P56">
            <v>-15927.5</v>
          </cell>
          <cell r="Q56">
            <v>770440.38999999978</v>
          </cell>
          <cell r="U56">
            <v>0</v>
          </cell>
          <cell r="V56">
            <v>0</v>
          </cell>
          <cell r="AF56">
            <v>0</v>
          </cell>
        </row>
        <row r="57">
          <cell r="A57">
            <v>3923</v>
          </cell>
          <cell r="B57" t="str">
            <v>Transportation - Heavy Trucks</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U57">
            <v>0</v>
          </cell>
          <cell r="V57">
            <v>0</v>
          </cell>
          <cell r="AF57">
            <v>0</v>
          </cell>
        </row>
        <row r="58">
          <cell r="A58">
            <v>3924</v>
          </cell>
          <cell r="B58" t="str">
            <v>Transportation - Trailers</v>
          </cell>
          <cell r="C58">
            <v>14757.53</v>
          </cell>
          <cell r="D58">
            <v>14757.53</v>
          </cell>
          <cell r="E58">
            <v>9739.48</v>
          </cell>
          <cell r="F58">
            <v>9739.48</v>
          </cell>
          <cell r="G58">
            <v>9739.48</v>
          </cell>
          <cell r="H58">
            <v>9739.48</v>
          </cell>
          <cell r="I58">
            <v>9739.48</v>
          </cell>
          <cell r="J58">
            <v>9739.48</v>
          </cell>
          <cell r="K58">
            <v>9739.48</v>
          </cell>
          <cell r="L58">
            <v>9739.48</v>
          </cell>
          <cell r="M58">
            <v>9739.48</v>
          </cell>
          <cell r="N58">
            <v>9739.48</v>
          </cell>
          <cell r="O58">
            <v>9739.48</v>
          </cell>
          <cell r="P58">
            <v>-5018.0500000000011</v>
          </cell>
          <cell r="Q58">
            <v>9739.48</v>
          </cell>
          <cell r="U58">
            <v>0</v>
          </cell>
          <cell r="V58">
            <v>0</v>
          </cell>
          <cell r="AF58">
            <v>0</v>
          </cell>
        </row>
        <row r="59">
          <cell r="A59">
            <v>0</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U59">
            <v>0</v>
          </cell>
          <cell r="V59">
            <v>0</v>
          </cell>
          <cell r="AF59">
            <v>0</v>
          </cell>
        </row>
        <row r="60">
          <cell r="A60">
            <v>0</v>
          </cell>
          <cell r="B60" t="str">
            <v>SUBTOTAL -  TRANS EQUIPMENT</v>
          </cell>
          <cell r="C60">
            <v>820904.26999999979</v>
          </cell>
          <cell r="D60">
            <v>820904.26999999979</v>
          </cell>
          <cell r="E60">
            <v>795442.0499999997</v>
          </cell>
          <cell r="F60">
            <v>795442.0499999997</v>
          </cell>
          <cell r="G60">
            <v>797005.31999999972</v>
          </cell>
          <cell r="H60">
            <v>799958.71999999974</v>
          </cell>
          <cell r="I60">
            <v>799958.71999999974</v>
          </cell>
          <cell r="J60">
            <v>799958.71999999974</v>
          </cell>
          <cell r="K60">
            <v>799958.71999999974</v>
          </cell>
          <cell r="L60">
            <v>799958.71999999974</v>
          </cell>
          <cell r="M60">
            <v>799958.71999999974</v>
          </cell>
          <cell r="N60">
            <v>799958.71999999974</v>
          </cell>
          <cell r="O60">
            <v>799958.71999999974</v>
          </cell>
          <cell r="P60">
            <v>0</v>
          </cell>
          <cell r="U60">
            <v>0</v>
          </cell>
          <cell r="V60">
            <v>0</v>
          </cell>
          <cell r="AF60">
            <v>0</v>
          </cell>
        </row>
        <row r="61">
          <cell r="A61">
            <v>0</v>
          </cell>
          <cell r="B61">
            <v>0</v>
          </cell>
          <cell r="C61">
            <v>0</v>
          </cell>
          <cell r="D61">
            <v>0</v>
          </cell>
          <cell r="E61">
            <v>0</v>
          </cell>
          <cell r="F61">
            <v>0</v>
          </cell>
          <cell r="G61">
            <v>0</v>
          </cell>
          <cell r="H61">
            <v>0</v>
          </cell>
          <cell r="I61">
            <v>0</v>
          </cell>
          <cell r="J61">
            <v>0</v>
          </cell>
          <cell r="K61">
            <v>0</v>
          </cell>
          <cell r="L61">
            <v>0</v>
          </cell>
          <cell r="M61">
            <v>0</v>
          </cell>
          <cell r="N61">
            <v>0</v>
          </cell>
          <cell r="O61">
            <v>0</v>
          </cell>
          <cell r="P61">
            <v>0</v>
          </cell>
          <cell r="U61">
            <v>0</v>
          </cell>
          <cell r="V61">
            <v>0</v>
          </cell>
          <cell r="AF61">
            <v>0</v>
          </cell>
        </row>
        <row r="62">
          <cell r="A62">
            <v>0</v>
          </cell>
          <cell r="B62" t="str">
            <v>TOTAL UTILITY PLANT IN SERVICE</v>
          </cell>
          <cell r="C62">
            <v>126302912.20000002</v>
          </cell>
          <cell r="D62">
            <v>126302912.20000002</v>
          </cell>
          <cell r="E62">
            <v>126722520.80000003</v>
          </cell>
          <cell r="F62">
            <v>127058597.07000002</v>
          </cell>
          <cell r="G62">
            <v>130442679.34000003</v>
          </cell>
          <cell r="H62">
            <v>132696795.07000004</v>
          </cell>
          <cell r="I62">
            <v>133741511.78000003</v>
          </cell>
          <cell r="J62">
            <v>133972657.91000003</v>
          </cell>
          <cell r="K62">
            <v>134707667.06000003</v>
          </cell>
          <cell r="L62">
            <v>134174345.97000003</v>
          </cell>
          <cell r="M62">
            <v>134174345.97000003</v>
          </cell>
          <cell r="N62">
            <v>134174345.97000003</v>
          </cell>
          <cell r="O62">
            <v>134174345.97000003</v>
          </cell>
          <cell r="P62">
            <v>0</v>
          </cell>
          <cell r="U62">
            <v>0</v>
          </cell>
          <cell r="V62">
            <v>0</v>
          </cell>
          <cell r="AF62">
            <v>0</v>
          </cell>
        </row>
        <row r="63">
          <cell r="A63">
            <v>0</v>
          </cell>
          <cell r="B63">
            <v>0</v>
          </cell>
          <cell r="C63">
            <v>0</v>
          </cell>
          <cell r="D63">
            <v>0</v>
          </cell>
          <cell r="E63">
            <v>0</v>
          </cell>
          <cell r="F63">
            <v>0</v>
          </cell>
          <cell r="G63">
            <v>0</v>
          </cell>
          <cell r="H63">
            <v>0</v>
          </cell>
          <cell r="I63">
            <v>0</v>
          </cell>
          <cell r="J63">
            <v>0</v>
          </cell>
          <cell r="K63">
            <v>0</v>
          </cell>
          <cell r="L63">
            <v>0</v>
          </cell>
          <cell r="M63">
            <v>0</v>
          </cell>
          <cell r="N63">
            <v>0</v>
          </cell>
          <cell r="O63">
            <v>0</v>
          </cell>
          <cell r="P63">
            <v>0</v>
          </cell>
          <cell r="U63">
            <v>0</v>
          </cell>
          <cell r="V63">
            <v>0</v>
          </cell>
          <cell r="AF63">
            <v>0</v>
          </cell>
        </row>
        <row r="64">
          <cell r="A64">
            <v>0</v>
          </cell>
          <cell r="B64" t="str">
            <v>OTHER</v>
          </cell>
          <cell r="C64">
            <v>0</v>
          </cell>
          <cell r="D64">
            <v>0</v>
          </cell>
          <cell r="E64">
            <v>0</v>
          </cell>
          <cell r="F64">
            <v>0</v>
          </cell>
          <cell r="G64">
            <v>0</v>
          </cell>
          <cell r="H64">
            <v>0</v>
          </cell>
          <cell r="I64">
            <v>0</v>
          </cell>
          <cell r="J64">
            <v>0</v>
          </cell>
          <cell r="K64">
            <v>0</v>
          </cell>
          <cell r="L64">
            <v>0</v>
          </cell>
          <cell r="M64">
            <v>0</v>
          </cell>
          <cell r="N64">
            <v>0</v>
          </cell>
          <cell r="O64">
            <v>0</v>
          </cell>
          <cell r="P64">
            <v>0</v>
          </cell>
          <cell r="U64">
            <v>0</v>
          </cell>
          <cell r="V64">
            <v>0</v>
          </cell>
          <cell r="AF64">
            <v>0</v>
          </cell>
        </row>
        <row r="65">
          <cell r="A65">
            <v>0</v>
          </cell>
          <cell r="B65">
            <v>0</v>
          </cell>
          <cell r="C65">
            <v>0</v>
          </cell>
          <cell r="D65">
            <v>0</v>
          </cell>
          <cell r="E65">
            <v>0</v>
          </cell>
          <cell r="F65">
            <v>0</v>
          </cell>
          <cell r="G65">
            <v>0</v>
          </cell>
          <cell r="H65">
            <v>0</v>
          </cell>
          <cell r="I65">
            <v>0</v>
          </cell>
          <cell r="J65">
            <v>0</v>
          </cell>
          <cell r="K65">
            <v>0</v>
          </cell>
          <cell r="L65">
            <v>0</v>
          </cell>
          <cell r="M65">
            <v>0</v>
          </cell>
          <cell r="N65">
            <v>0</v>
          </cell>
          <cell r="O65">
            <v>0</v>
          </cell>
          <cell r="P65">
            <v>0</v>
          </cell>
          <cell r="U65">
            <v>0</v>
          </cell>
          <cell r="V65">
            <v>0</v>
          </cell>
          <cell r="AF65">
            <v>0</v>
          </cell>
        </row>
        <row r="66">
          <cell r="A66">
            <v>0</v>
          </cell>
          <cell r="B66" t="str">
            <v>SUBTOTAL GAS PLANT OTHER</v>
          </cell>
          <cell r="C66">
            <v>0</v>
          </cell>
          <cell r="D66">
            <v>0</v>
          </cell>
          <cell r="E66">
            <v>0</v>
          </cell>
          <cell r="F66">
            <v>0</v>
          </cell>
          <cell r="G66">
            <v>0</v>
          </cell>
          <cell r="H66">
            <v>0</v>
          </cell>
          <cell r="I66">
            <v>0</v>
          </cell>
          <cell r="J66">
            <v>0</v>
          </cell>
          <cell r="K66">
            <v>0</v>
          </cell>
          <cell r="L66">
            <v>0</v>
          </cell>
          <cell r="M66">
            <v>0</v>
          </cell>
          <cell r="N66">
            <v>0</v>
          </cell>
          <cell r="O66">
            <v>0</v>
          </cell>
          <cell r="P66">
            <v>0</v>
          </cell>
          <cell r="U66">
            <v>0</v>
          </cell>
          <cell r="V66">
            <v>0</v>
          </cell>
          <cell r="AF66">
            <v>0</v>
          </cell>
        </row>
        <row r="67">
          <cell r="A67">
            <v>0</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U67">
            <v>0</v>
          </cell>
          <cell r="V67">
            <v>0</v>
          </cell>
          <cell r="AF67">
            <v>0</v>
          </cell>
        </row>
        <row r="68">
          <cell r="A68">
            <v>0</v>
          </cell>
          <cell r="B68" t="str">
            <v>TOTAL PLANT</v>
          </cell>
          <cell r="C68">
            <v>126302912.20000002</v>
          </cell>
          <cell r="D68">
            <v>126302912.20000002</v>
          </cell>
          <cell r="E68">
            <v>126722520.80000003</v>
          </cell>
          <cell r="F68">
            <v>127058597.07000002</v>
          </cell>
          <cell r="G68">
            <v>130442679.34000003</v>
          </cell>
          <cell r="H68">
            <v>132696795.07000004</v>
          </cell>
          <cell r="I68">
            <v>133741511.78000003</v>
          </cell>
          <cell r="J68">
            <v>133972657.91000003</v>
          </cell>
          <cell r="K68">
            <v>134707667.06000003</v>
          </cell>
          <cell r="L68">
            <v>134174345.97000003</v>
          </cell>
          <cell r="M68">
            <v>134174345.97000003</v>
          </cell>
          <cell r="N68">
            <v>134174345.97000003</v>
          </cell>
          <cell r="O68">
            <v>134174345.97000003</v>
          </cell>
          <cell r="P68">
            <v>7871433.7700000042</v>
          </cell>
          <cell r="U68">
            <v>0</v>
          </cell>
          <cell r="V68">
            <v>0</v>
          </cell>
          <cell r="AF68">
            <v>0</v>
          </cell>
        </row>
        <row r="69">
          <cell r="A69">
            <v>0</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AF69">
            <v>0</v>
          </cell>
        </row>
        <row r="70">
          <cell r="A70">
            <v>0</v>
          </cell>
          <cell r="C70">
            <v>0</v>
          </cell>
          <cell r="D70">
            <v>0</v>
          </cell>
          <cell r="E70">
            <v>419608.60000000894</v>
          </cell>
          <cell r="F70">
            <v>336076.26999999583</v>
          </cell>
          <cell r="G70">
            <v>3384082.2700000107</v>
          </cell>
          <cell r="H70">
            <v>2254115.7300000042</v>
          </cell>
          <cell r="I70">
            <v>1044716.7099999934</v>
          </cell>
          <cell r="J70">
            <v>231146.12999999523</v>
          </cell>
          <cell r="K70">
            <v>735009.15000000596</v>
          </cell>
          <cell r="L70">
            <v>-533321.09000000358</v>
          </cell>
          <cell r="M70">
            <v>0</v>
          </cell>
          <cell r="N70">
            <v>0</v>
          </cell>
          <cell r="O70">
            <v>0</v>
          </cell>
          <cell r="P70">
            <v>7871433.7700000107</v>
          </cell>
          <cell r="S70">
            <v>0</v>
          </cell>
          <cell r="T70">
            <v>0</v>
          </cell>
          <cell r="U70">
            <v>0</v>
          </cell>
          <cell r="V70">
            <v>0</v>
          </cell>
          <cell r="AF70">
            <v>0</v>
          </cell>
        </row>
        <row r="71">
          <cell r="A71">
            <v>0</v>
          </cell>
          <cell r="C71">
            <v>0</v>
          </cell>
          <cell r="D71">
            <v>0</v>
          </cell>
          <cell r="E71">
            <v>0</v>
          </cell>
          <cell r="H71">
            <v>0</v>
          </cell>
          <cell r="K71">
            <v>0</v>
          </cell>
          <cell r="P71">
            <v>0</v>
          </cell>
          <cell r="S71">
            <v>0</v>
          </cell>
          <cell r="T71">
            <v>0</v>
          </cell>
          <cell r="U71">
            <v>0</v>
          </cell>
          <cell r="V71">
            <v>0</v>
          </cell>
          <cell r="AF71">
            <v>0</v>
          </cell>
        </row>
        <row r="72">
          <cell r="A72">
            <v>0</v>
          </cell>
          <cell r="C72">
            <v>126302912.2</v>
          </cell>
          <cell r="D72">
            <v>126302912.2</v>
          </cell>
          <cell r="E72">
            <v>126722520.8</v>
          </cell>
          <cell r="F72">
            <v>127058597.06999999</v>
          </cell>
          <cell r="G72">
            <v>130442679.34</v>
          </cell>
          <cell r="H72">
            <v>132696795.06999999</v>
          </cell>
          <cell r="I72">
            <v>133741511.78</v>
          </cell>
          <cell r="J72">
            <v>133972657.91</v>
          </cell>
          <cell r="K72">
            <v>134707667.06</v>
          </cell>
          <cell r="L72">
            <v>134174345.97</v>
          </cell>
          <cell r="M72">
            <v>0</v>
          </cell>
          <cell r="N72">
            <v>0</v>
          </cell>
          <cell r="O72">
            <v>0</v>
          </cell>
          <cell r="P72">
            <v>0</v>
          </cell>
          <cell r="U72">
            <v>0</v>
          </cell>
          <cell r="V72">
            <v>0</v>
          </cell>
          <cell r="AF72">
            <v>0</v>
          </cell>
        </row>
        <row r="73">
          <cell r="A73">
            <v>0</v>
          </cell>
          <cell r="B73">
            <v>0</v>
          </cell>
          <cell r="C73">
            <v>0</v>
          </cell>
          <cell r="D73">
            <v>0</v>
          </cell>
          <cell r="E73">
            <v>0</v>
          </cell>
          <cell r="F73">
            <v>0</v>
          </cell>
          <cell r="G73">
            <v>0</v>
          </cell>
          <cell r="H73">
            <v>0</v>
          </cell>
          <cell r="I73">
            <v>0</v>
          </cell>
          <cell r="J73">
            <v>0</v>
          </cell>
          <cell r="K73">
            <v>0</v>
          </cell>
          <cell r="L73">
            <v>0</v>
          </cell>
          <cell r="M73">
            <v>-134174345.97000003</v>
          </cell>
          <cell r="N73">
            <v>-134174345.97000003</v>
          </cell>
          <cell r="O73">
            <v>-134174345.97000003</v>
          </cell>
          <cell r="S73">
            <v>0</v>
          </cell>
          <cell r="T73">
            <v>0</v>
          </cell>
          <cell r="U73">
            <v>0</v>
          </cell>
          <cell r="V73">
            <v>0</v>
          </cell>
          <cell r="AF73">
            <v>0</v>
          </cell>
        </row>
        <row r="74">
          <cell r="A74">
            <v>0</v>
          </cell>
          <cell r="B74">
            <v>0</v>
          </cell>
          <cell r="C74" t="str">
            <v xml:space="preserve"> </v>
          </cell>
          <cell r="D74" t="str">
            <v xml:space="preserve"> </v>
          </cell>
          <cell r="E74" t="str">
            <v xml:space="preserve"> </v>
          </cell>
          <cell r="F74" t="str">
            <v xml:space="preserve"> </v>
          </cell>
          <cell r="G74" t="str">
            <v xml:space="preserve"> </v>
          </cell>
          <cell r="H74" t="str">
            <v xml:space="preserve"> </v>
          </cell>
          <cell r="I74" t="str">
            <v xml:space="preserve"> </v>
          </cell>
          <cell r="J74" t="str">
            <v xml:space="preserve"> </v>
          </cell>
          <cell r="K74" t="str">
            <v xml:space="preserve"> </v>
          </cell>
          <cell r="L74" t="str">
            <v xml:space="preserve"> </v>
          </cell>
          <cell r="M74" t="str">
            <v>CHECK</v>
          </cell>
          <cell r="N74" t="str">
            <v>CHECK</v>
          </cell>
          <cell r="O74" t="str">
            <v>CHECK</v>
          </cell>
          <cell r="S74">
            <v>0</v>
          </cell>
          <cell r="U74">
            <v>0</v>
          </cell>
          <cell r="V74">
            <v>0</v>
          </cell>
          <cell r="AF74">
            <v>0</v>
          </cell>
        </row>
        <row r="75">
          <cell r="C75">
            <v>0</v>
          </cell>
          <cell r="D75">
            <v>0</v>
          </cell>
          <cell r="E75">
            <v>0</v>
          </cell>
          <cell r="J75">
            <v>0</v>
          </cell>
          <cell r="S75">
            <v>0</v>
          </cell>
        </row>
        <row r="76">
          <cell r="C76">
            <v>0</v>
          </cell>
          <cell r="D76">
            <v>0</v>
          </cell>
          <cell r="E76">
            <v>0</v>
          </cell>
          <cell r="F76">
            <v>0</v>
          </cell>
          <cell r="H76">
            <v>0</v>
          </cell>
          <cell r="J76">
            <v>0</v>
          </cell>
          <cell r="K76">
            <v>0</v>
          </cell>
          <cell r="M76">
            <v>0</v>
          </cell>
        </row>
        <row r="77">
          <cell r="C77">
            <v>0</v>
          </cell>
          <cell r="D77">
            <v>0</v>
          </cell>
          <cell r="E77">
            <v>0</v>
          </cell>
          <cell r="F77">
            <v>0</v>
          </cell>
          <cell r="H77">
            <v>0</v>
          </cell>
          <cell r="K77">
            <v>0</v>
          </cell>
          <cell r="L77">
            <v>0</v>
          </cell>
          <cell r="P77">
            <v>0</v>
          </cell>
        </row>
        <row r="78">
          <cell r="C78">
            <v>0</v>
          </cell>
          <cell r="D78">
            <v>0</v>
          </cell>
          <cell r="E78">
            <v>0</v>
          </cell>
          <cell r="K78">
            <v>0</v>
          </cell>
          <cell r="P78">
            <v>0</v>
          </cell>
        </row>
        <row r="79">
          <cell r="C79">
            <v>0</v>
          </cell>
          <cell r="D79">
            <v>0</v>
          </cell>
          <cell r="E79">
            <v>0</v>
          </cell>
          <cell r="K79">
            <v>0</v>
          </cell>
          <cell r="P79">
            <v>0</v>
          </cell>
        </row>
        <row r="80">
          <cell r="C80">
            <v>0</v>
          </cell>
          <cell r="D80">
            <v>0</v>
          </cell>
          <cell r="E80">
            <v>0</v>
          </cell>
          <cell r="K80">
            <v>0</v>
          </cell>
          <cell r="P80">
            <v>0</v>
          </cell>
        </row>
        <row r="81">
          <cell r="C81">
            <v>0</v>
          </cell>
          <cell r="D81">
            <v>0</v>
          </cell>
          <cell r="E81">
            <v>0</v>
          </cell>
          <cell r="P81">
            <v>0</v>
          </cell>
        </row>
        <row r="82">
          <cell r="C82">
            <v>0</v>
          </cell>
          <cell r="D82">
            <v>0</v>
          </cell>
          <cell r="E82">
            <v>0</v>
          </cell>
        </row>
        <row r="83">
          <cell r="C83">
            <v>0</v>
          </cell>
          <cell r="D83">
            <v>0</v>
          </cell>
          <cell r="E83">
            <v>0</v>
          </cell>
          <cell r="U83">
            <v>0</v>
          </cell>
          <cell r="V83">
            <v>0</v>
          </cell>
        </row>
        <row r="84">
          <cell r="C84">
            <v>0</v>
          </cell>
          <cell r="D84">
            <v>0</v>
          </cell>
          <cell r="E84">
            <v>0</v>
          </cell>
          <cell r="U84">
            <v>0</v>
          </cell>
          <cell r="V84">
            <v>0</v>
          </cell>
        </row>
        <row r="85">
          <cell r="C85">
            <v>0</v>
          </cell>
          <cell r="D85">
            <v>0</v>
          </cell>
          <cell r="E85">
            <v>0</v>
          </cell>
          <cell r="U85">
            <v>0</v>
          </cell>
          <cell r="V85">
            <v>0</v>
          </cell>
        </row>
        <row r="86">
          <cell r="C86">
            <v>0</v>
          </cell>
          <cell r="D86">
            <v>0</v>
          </cell>
          <cell r="E86">
            <v>0</v>
          </cell>
          <cell r="U86">
            <v>0</v>
          </cell>
          <cell r="V86">
            <v>0</v>
          </cell>
        </row>
        <row r="87">
          <cell r="C87">
            <v>0</v>
          </cell>
          <cell r="D87">
            <v>0</v>
          </cell>
          <cell r="E87">
            <v>0</v>
          </cell>
          <cell r="U87">
            <v>0</v>
          </cell>
          <cell r="V87">
            <v>0</v>
          </cell>
        </row>
        <row r="88">
          <cell r="C88">
            <v>0</v>
          </cell>
          <cell r="D88">
            <v>0</v>
          </cell>
          <cell r="E88">
            <v>0</v>
          </cell>
          <cell r="U88">
            <v>0</v>
          </cell>
          <cell r="V88">
            <v>0</v>
          </cell>
        </row>
        <row r="89">
          <cell r="C89">
            <v>0</v>
          </cell>
          <cell r="D89">
            <v>0</v>
          </cell>
          <cell r="E89">
            <v>0</v>
          </cell>
          <cell r="U89">
            <v>0</v>
          </cell>
          <cell r="V89">
            <v>0</v>
          </cell>
        </row>
        <row r="90">
          <cell r="C90">
            <v>0</v>
          </cell>
          <cell r="D90">
            <v>0</v>
          </cell>
          <cell r="E90">
            <v>0</v>
          </cell>
          <cell r="U90">
            <v>0</v>
          </cell>
          <cell r="V90">
            <v>0</v>
          </cell>
        </row>
        <row r="91">
          <cell r="C91">
            <v>0</v>
          </cell>
          <cell r="D91">
            <v>0</v>
          </cell>
          <cell r="E91">
            <v>0</v>
          </cell>
          <cell r="U91">
            <v>0</v>
          </cell>
          <cell r="V91">
            <v>0</v>
          </cell>
        </row>
        <row r="92">
          <cell r="C92">
            <v>0</v>
          </cell>
          <cell r="D92">
            <v>0</v>
          </cell>
          <cell r="E92">
            <v>0</v>
          </cell>
          <cell r="U92">
            <v>0</v>
          </cell>
          <cell r="V92">
            <v>0</v>
          </cell>
        </row>
        <row r="93">
          <cell r="C93">
            <v>0</v>
          </cell>
          <cell r="D93">
            <v>0</v>
          </cell>
          <cell r="E93">
            <v>0</v>
          </cell>
          <cell r="U93">
            <v>0</v>
          </cell>
          <cell r="V93">
            <v>0</v>
          </cell>
        </row>
        <row r="94">
          <cell r="C94">
            <v>0</v>
          </cell>
          <cell r="D94">
            <v>0</v>
          </cell>
          <cell r="E94">
            <v>0</v>
          </cell>
          <cell r="U94">
            <v>0</v>
          </cell>
          <cell r="V94">
            <v>0</v>
          </cell>
        </row>
        <row r="95">
          <cell r="C95">
            <v>0</v>
          </cell>
          <cell r="D95">
            <v>0</v>
          </cell>
          <cell r="E95">
            <v>0</v>
          </cell>
          <cell r="U95">
            <v>0</v>
          </cell>
          <cell r="V95">
            <v>0</v>
          </cell>
        </row>
        <row r="96">
          <cell r="C96">
            <v>0</v>
          </cell>
          <cell r="D96">
            <v>0</v>
          </cell>
          <cell r="E96">
            <v>0</v>
          </cell>
          <cell r="U96">
            <v>0</v>
          </cell>
          <cell r="V96">
            <v>0</v>
          </cell>
        </row>
        <row r="97">
          <cell r="C97">
            <v>0</v>
          </cell>
          <cell r="D97">
            <v>0</v>
          </cell>
          <cell r="E97">
            <v>0</v>
          </cell>
          <cell r="U97">
            <v>0</v>
          </cell>
          <cell r="V97">
            <v>0</v>
          </cell>
        </row>
        <row r="98">
          <cell r="C98">
            <v>0</v>
          </cell>
          <cell r="D98">
            <v>0</v>
          </cell>
          <cell r="E98">
            <v>0</v>
          </cell>
          <cell r="U98">
            <v>0</v>
          </cell>
          <cell r="V98">
            <v>0</v>
          </cell>
        </row>
        <row r="99">
          <cell r="U99">
            <v>0</v>
          </cell>
          <cell r="V99">
            <v>0</v>
          </cell>
        </row>
        <row r="100">
          <cell r="U100">
            <v>0</v>
          </cell>
          <cell r="V100">
            <v>0</v>
          </cell>
        </row>
        <row r="101">
          <cell r="U101">
            <v>0</v>
          </cell>
          <cell r="V101">
            <v>0</v>
          </cell>
        </row>
        <row r="102">
          <cell r="U102">
            <v>0</v>
          </cell>
          <cell r="V102">
            <v>0</v>
          </cell>
        </row>
        <row r="103">
          <cell r="U103">
            <v>0</v>
          </cell>
          <cell r="V103">
            <v>0</v>
          </cell>
        </row>
        <row r="104">
          <cell r="U104">
            <v>0</v>
          </cell>
          <cell r="V104">
            <v>0</v>
          </cell>
        </row>
        <row r="105">
          <cell r="U105">
            <v>0</v>
          </cell>
          <cell r="V105">
            <v>0</v>
          </cell>
        </row>
        <row r="106">
          <cell r="U106">
            <v>0</v>
          </cell>
          <cell r="V106">
            <v>0</v>
          </cell>
        </row>
        <row r="107">
          <cell r="U107">
            <v>0</v>
          </cell>
          <cell r="V107">
            <v>0</v>
          </cell>
        </row>
        <row r="108">
          <cell r="U108">
            <v>0</v>
          </cell>
          <cell r="V108">
            <v>0</v>
          </cell>
        </row>
        <row r="109">
          <cell r="U109">
            <v>0</v>
          </cell>
          <cell r="V109">
            <v>0</v>
          </cell>
        </row>
        <row r="110">
          <cell r="U110">
            <v>0</v>
          </cell>
          <cell r="V110">
            <v>0</v>
          </cell>
        </row>
        <row r="113">
          <cell r="U113">
            <v>0</v>
          </cell>
          <cell r="V113">
            <v>0</v>
          </cell>
        </row>
        <row r="114">
          <cell r="U114">
            <v>0</v>
          </cell>
          <cell r="V114">
            <v>0</v>
          </cell>
        </row>
        <row r="115">
          <cell r="U115">
            <v>0</v>
          </cell>
          <cell r="V115">
            <v>0</v>
          </cell>
        </row>
        <row r="116">
          <cell r="U116">
            <v>0</v>
          </cell>
          <cell r="V116">
            <v>0</v>
          </cell>
        </row>
        <row r="117">
          <cell r="U117">
            <v>0</v>
          </cell>
          <cell r="V117">
            <v>0</v>
          </cell>
        </row>
        <row r="118">
          <cell r="U118">
            <v>0</v>
          </cell>
          <cell r="V118">
            <v>0</v>
          </cell>
        </row>
        <row r="119">
          <cell r="U119">
            <v>0</v>
          </cell>
          <cell r="V119">
            <v>0</v>
          </cell>
        </row>
        <row r="120">
          <cell r="U120">
            <v>0</v>
          </cell>
          <cell r="V120">
            <v>0</v>
          </cell>
        </row>
        <row r="121">
          <cell r="U121">
            <v>0</v>
          </cell>
          <cell r="V121">
            <v>0</v>
          </cell>
        </row>
        <row r="122">
          <cell r="U122">
            <v>0</v>
          </cell>
          <cell r="V122">
            <v>0</v>
          </cell>
        </row>
        <row r="123">
          <cell r="U123">
            <v>0</v>
          </cell>
          <cell r="V123">
            <v>0</v>
          </cell>
        </row>
        <row r="124">
          <cell r="U124">
            <v>0</v>
          </cell>
          <cell r="V124">
            <v>0</v>
          </cell>
        </row>
        <row r="125">
          <cell r="U125">
            <v>0</v>
          </cell>
          <cell r="V125">
            <v>0</v>
          </cell>
        </row>
        <row r="126">
          <cell r="U126">
            <v>0</v>
          </cell>
          <cell r="V126">
            <v>0</v>
          </cell>
          <cell r="Z126">
            <v>0</v>
          </cell>
          <cell r="AF126">
            <v>0</v>
          </cell>
        </row>
        <row r="127">
          <cell r="U127">
            <v>0</v>
          </cell>
          <cell r="V127">
            <v>0</v>
          </cell>
          <cell r="AF127">
            <v>0</v>
          </cell>
        </row>
        <row r="128">
          <cell r="U128">
            <v>0</v>
          </cell>
          <cell r="V128">
            <v>0</v>
          </cell>
          <cell r="AF128">
            <v>0</v>
          </cell>
        </row>
        <row r="129">
          <cell r="U129">
            <v>0</v>
          </cell>
          <cell r="V129">
            <v>0</v>
          </cell>
        </row>
        <row r="130">
          <cell r="U130">
            <v>0</v>
          </cell>
          <cell r="V130">
            <v>0</v>
          </cell>
          <cell r="AF130">
            <v>0</v>
          </cell>
        </row>
        <row r="131">
          <cell r="U131">
            <v>0</v>
          </cell>
          <cell r="V131">
            <v>0</v>
          </cell>
        </row>
        <row r="132">
          <cell r="U132">
            <v>0</v>
          </cell>
          <cell r="V132">
            <v>0</v>
          </cell>
        </row>
        <row r="133">
          <cell r="U133">
            <v>0</v>
          </cell>
          <cell r="V133">
            <v>0</v>
          </cell>
        </row>
        <row r="134">
          <cell r="U134">
            <v>0</v>
          </cell>
          <cell r="V134">
            <v>0</v>
          </cell>
        </row>
        <row r="135">
          <cell r="U135">
            <v>0</v>
          </cell>
          <cell r="V135">
            <v>0</v>
          </cell>
        </row>
        <row r="136">
          <cell r="U136">
            <v>0</v>
          </cell>
          <cell r="V136">
            <v>0</v>
          </cell>
        </row>
        <row r="137">
          <cell r="U137">
            <v>0</v>
          </cell>
          <cell r="V137">
            <v>0</v>
          </cell>
        </row>
        <row r="138">
          <cell r="U138">
            <v>0</v>
          </cell>
          <cell r="V138">
            <v>0</v>
          </cell>
        </row>
        <row r="144">
          <cell r="U144">
            <v>0</v>
          </cell>
          <cell r="V144">
            <v>0</v>
          </cell>
        </row>
        <row r="147">
          <cell r="U147">
            <v>0</v>
          </cell>
          <cell r="V147">
            <v>0</v>
          </cell>
        </row>
        <row r="149">
          <cell r="P149">
            <v>0</v>
          </cell>
          <cell r="S149">
            <v>0</v>
          </cell>
        </row>
        <row r="150">
          <cell r="P150">
            <v>0</v>
          </cell>
          <cell r="S150">
            <v>0</v>
          </cell>
          <cell r="T150">
            <v>0</v>
          </cell>
          <cell r="U150">
            <v>0</v>
          </cell>
          <cell r="V150">
            <v>0</v>
          </cell>
        </row>
        <row r="151">
          <cell r="D151">
            <v>0</v>
          </cell>
          <cell r="E151">
            <v>0</v>
          </cell>
          <cell r="F151">
            <v>0</v>
          </cell>
          <cell r="G151">
            <v>0</v>
          </cell>
          <cell r="H151">
            <v>0</v>
          </cell>
          <cell r="I151">
            <v>0</v>
          </cell>
          <cell r="J151">
            <v>0</v>
          </cell>
          <cell r="K151">
            <v>0</v>
          </cell>
          <cell r="L151">
            <v>0</v>
          </cell>
          <cell r="P151">
            <v>0</v>
          </cell>
          <cell r="Q151">
            <v>0</v>
          </cell>
          <cell r="R151">
            <v>0</v>
          </cell>
          <cell r="S151">
            <v>0</v>
          </cell>
          <cell r="T151">
            <v>0</v>
          </cell>
          <cell r="U151">
            <v>0</v>
          </cell>
          <cell r="V151">
            <v>0</v>
          </cell>
        </row>
        <row r="152">
          <cell r="P152">
            <v>0</v>
          </cell>
          <cell r="S152">
            <v>0</v>
          </cell>
          <cell r="T152">
            <v>0</v>
          </cell>
          <cell r="U152">
            <v>0</v>
          </cell>
          <cell r="V152">
            <v>0</v>
          </cell>
        </row>
        <row r="153">
          <cell r="S153">
            <v>0</v>
          </cell>
        </row>
        <row r="154">
          <cell r="T154">
            <v>0</v>
          </cell>
          <cell r="U154">
            <v>0</v>
          </cell>
          <cell r="V154">
            <v>0</v>
          </cell>
        </row>
        <row r="155">
          <cell r="D155">
            <v>0</v>
          </cell>
          <cell r="E155">
            <v>0</v>
          </cell>
          <cell r="F155">
            <v>0</v>
          </cell>
          <cell r="G155">
            <v>0</v>
          </cell>
          <cell r="H155">
            <v>0</v>
          </cell>
          <cell r="I155">
            <v>0</v>
          </cell>
          <cell r="J155">
            <v>0</v>
          </cell>
          <cell r="K155">
            <v>0</v>
          </cell>
          <cell r="L155">
            <v>0</v>
          </cell>
          <cell r="M155">
            <v>0</v>
          </cell>
          <cell r="N155">
            <v>0</v>
          </cell>
          <cell r="O155">
            <v>0</v>
          </cell>
          <cell r="P155">
            <v>0</v>
          </cell>
          <cell r="Q155">
            <v>0</v>
          </cell>
          <cell r="R155">
            <v>0</v>
          </cell>
          <cell r="S155">
            <v>0</v>
          </cell>
          <cell r="T155">
            <v>0</v>
          </cell>
          <cell r="U155">
            <v>0</v>
          </cell>
          <cell r="V155">
            <v>0</v>
          </cell>
        </row>
        <row r="156">
          <cell r="S156">
            <v>0</v>
          </cell>
        </row>
        <row r="157">
          <cell r="S157">
            <v>0</v>
          </cell>
        </row>
        <row r="158">
          <cell r="T158">
            <v>0</v>
          </cell>
          <cell r="U158">
            <v>0</v>
          </cell>
          <cell r="V158">
            <v>0</v>
          </cell>
        </row>
        <row r="159">
          <cell r="D159">
            <v>0</v>
          </cell>
          <cell r="E159">
            <v>0</v>
          </cell>
          <cell r="F159">
            <v>0</v>
          </cell>
          <cell r="G159">
            <v>0</v>
          </cell>
          <cell r="H159">
            <v>0</v>
          </cell>
          <cell r="I159">
            <v>0</v>
          </cell>
          <cell r="J159">
            <v>0</v>
          </cell>
          <cell r="K159">
            <v>0</v>
          </cell>
          <cell r="L159">
            <v>0</v>
          </cell>
          <cell r="M159">
            <v>0</v>
          </cell>
          <cell r="N159">
            <v>0</v>
          </cell>
          <cell r="O159">
            <v>0</v>
          </cell>
          <cell r="P159">
            <v>0</v>
          </cell>
          <cell r="Q159">
            <v>0</v>
          </cell>
          <cell r="R159">
            <v>0</v>
          </cell>
          <cell r="S159">
            <v>0</v>
          </cell>
          <cell r="T159">
            <v>0</v>
          </cell>
          <cell r="U159">
            <v>0</v>
          </cell>
          <cell r="V159">
            <v>0</v>
          </cell>
        </row>
        <row r="160">
          <cell r="S160">
            <v>0</v>
          </cell>
        </row>
        <row r="161">
          <cell r="S161">
            <v>0</v>
          </cell>
        </row>
        <row r="162">
          <cell r="T162">
            <v>0</v>
          </cell>
          <cell r="U162">
            <v>0</v>
          </cell>
          <cell r="V162">
            <v>0</v>
          </cell>
        </row>
        <row r="163">
          <cell r="D163">
            <v>0</v>
          </cell>
          <cell r="E163">
            <v>0</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row>
        <row r="164">
          <cell r="S164">
            <v>0</v>
          </cell>
        </row>
        <row r="165">
          <cell r="S165">
            <v>0</v>
          </cell>
        </row>
        <row r="166">
          <cell r="D166">
            <v>0</v>
          </cell>
          <cell r="E166">
            <v>0</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row>
        <row r="167">
          <cell r="D167">
            <v>0</v>
          </cell>
          <cell r="E167">
            <v>0</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row>
        <row r="168">
          <cell r="S168">
            <v>0</v>
          </cell>
        </row>
        <row r="169">
          <cell r="S169">
            <v>0</v>
          </cell>
        </row>
        <row r="170">
          <cell r="D170">
            <v>0</v>
          </cell>
          <cell r="E170">
            <v>0</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row>
        <row r="171">
          <cell r="D171">
            <v>0</v>
          </cell>
          <cell r="E171">
            <v>0</v>
          </cell>
          <cell r="F171">
            <v>0</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row>
        <row r="172">
          <cell r="S172">
            <v>0</v>
          </cell>
        </row>
        <row r="173">
          <cell r="S173">
            <v>0</v>
          </cell>
          <cell r="T173">
            <v>0</v>
          </cell>
          <cell r="U173">
            <v>0</v>
          </cell>
          <cell r="V173">
            <v>0</v>
          </cell>
        </row>
        <row r="174">
          <cell r="S174">
            <v>0</v>
          </cell>
        </row>
        <row r="175">
          <cell r="S175">
            <v>0</v>
          </cell>
        </row>
        <row r="178">
          <cell r="D178">
            <v>0</v>
          </cell>
          <cell r="E178">
            <v>0</v>
          </cell>
        </row>
        <row r="179">
          <cell r="D179">
            <v>0</v>
          </cell>
          <cell r="E179">
            <v>0</v>
          </cell>
        </row>
        <row r="180">
          <cell r="D180">
            <v>0</v>
          </cell>
          <cell r="E180">
            <v>0</v>
          </cell>
        </row>
        <row r="181">
          <cell r="D181">
            <v>0</v>
          </cell>
          <cell r="E181">
            <v>0</v>
          </cell>
        </row>
        <row r="182">
          <cell r="D182">
            <v>0</v>
          </cell>
          <cell r="E182">
            <v>0</v>
          </cell>
        </row>
        <row r="183">
          <cell r="D183">
            <v>0</v>
          </cell>
          <cell r="E183">
            <v>0</v>
          </cell>
        </row>
        <row r="184">
          <cell r="D184">
            <v>0</v>
          </cell>
          <cell r="E184">
            <v>0</v>
          </cell>
        </row>
        <row r="185">
          <cell r="D185">
            <v>0</v>
          </cell>
          <cell r="E185">
            <v>0</v>
          </cell>
        </row>
        <row r="186">
          <cell r="D186">
            <v>0</v>
          </cell>
          <cell r="E186">
            <v>0</v>
          </cell>
        </row>
      </sheetData>
      <sheetData sheetId="6"/>
      <sheetData sheetId="7"/>
      <sheetData sheetId="8">
        <row r="1">
          <cell r="A1">
            <v>0</v>
          </cell>
          <cell r="B1">
            <v>0</v>
          </cell>
          <cell r="C1" t="str">
            <v>ACCUMULATED DEPRECIATION RECONCILIATION</v>
          </cell>
          <cell r="D1">
            <v>0</v>
          </cell>
          <cell r="E1">
            <v>0</v>
          </cell>
          <cell r="F1">
            <v>0</v>
          </cell>
          <cell r="G1">
            <v>0</v>
          </cell>
          <cell r="H1">
            <v>0</v>
          </cell>
          <cell r="I1">
            <v>0</v>
          </cell>
          <cell r="J1">
            <v>0</v>
          </cell>
          <cell r="K1">
            <v>0</v>
          </cell>
          <cell r="L1">
            <v>0</v>
          </cell>
          <cell r="M1">
            <v>0</v>
          </cell>
          <cell r="N1">
            <v>0</v>
          </cell>
          <cell r="O1">
            <v>0</v>
          </cell>
          <cell r="P1">
            <v>0</v>
          </cell>
          <cell r="Q1">
            <v>0</v>
          </cell>
          <cell r="R1">
            <v>0</v>
          </cell>
          <cell r="S1">
            <v>0</v>
          </cell>
          <cell r="T1">
            <v>0</v>
          </cell>
        </row>
        <row r="2">
          <cell r="A2">
            <v>0</v>
          </cell>
          <cell r="B2">
            <v>0</v>
          </cell>
          <cell r="C2">
            <v>43738</v>
          </cell>
          <cell r="D2">
            <v>0</v>
          </cell>
          <cell r="E2">
            <v>0</v>
          </cell>
          <cell r="F2">
            <v>0</v>
          </cell>
          <cell r="G2">
            <v>0</v>
          </cell>
          <cell r="H2">
            <v>0</v>
          </cell>
          <cell r="I2">
            <v>0</v>
          </cell>
          <cell r="J2">
            <v>0</v>
          </cell>
          <cell r="K2">
            <v>0</v>
          </cell>
          <cell r="L2">
            <v>0</v>
          </cell>
          <cell r="M2">
            <v>0</v>
          </cell>
          <cell r="N2">
            <v>0</v>
          </cell>
          <cell r="O2">
            <v>0</v>
          </cell>
          <cell r="P2">
            <v>0</v>
          </cell>
          <cell r="Q2">
            <v>0</v>
          </cell>
          <cell r="R2">
            <v>0</v>
          </cell>
          <cell r="S2">
            <v>0</v>
          </cell>
          <cell r="T2">
            <v>0</v>
          </cell>
        </row>
        <row r="3">
          <cell r="A3">
            <v>0</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0</v>
          </cell>
        </row>
        <row r="4">
          <cell r="A4">
            <v>0</v>
          </cell>
          <cell r="B4">
            <v>0</v>
          </cell>
          <cell r="C4" t="str">
            <v>A/D</v>
          </cell>
          <cell r="D4" t="str">
            <v>G/L</v>
          </cell>
          <cell r="E4">
            <v>0</v>
          </cell>
          <cell r="F4">
            <v>0</v>
          </cell>
          <cell r="G4">
            <v>0</v>
          </cell>
          <cell r="H4" t="str">
            <v>A/D</v>
          </cell>
          <cell r="I4" t="str">
            <v>A/D</v>
          </cell>
          <cell r="J4" t="str">
            <v>A/D</v>
          </cell>
          <cell r="K4">
            <v>0</v>
          </cell>
          <cell r="L4">
            <v>0</v>
          </cell>
          <cell r="M4">
            <v>0</v>
          </cell>
          <cell r="N4">
            <v>0</v>
          </cell>
          <cell r="O4">
            <v>0</v>
          </cell>
          <cell r="P4">
            <v>0</v>
          </cell>
          <cell r="Q4">
            <v>0</v>
          </cell>
          <cell r="R4" t="str">
            <v>Depr Life</v>
          </cell>
          <cell r="S4">
            <v>0</v>
          </cell>
          <cell r="T4" t="str">
            <v>Remaining</v>
          </cell>
        </row>
        <row r="5">
          <cell r="A5" t="str">
            <v>ACCT</v>
          </cell>
          <cell r="B5" t="str">
            <v>DESCRIPTION</v>
          </cell>
          <cell r="C5" t="str">
            <v>BALANCE</v>
          </cell>
          <cell r="D5">
            <v>2019</v>
          </cell>
          <cell r="E5" t="str">
            <v>RETIREMENTS</v>
          </cell>
          <cell r="F5" t="str">
            <v xml:space="preserve">COST OF </v>
          </cell>
          <cell r="G5" t="str">
            <v>SALVAGE</v>
          </cell>
          <cell r="H5" t="str">
            <v>TRANSFERS</v>
          </cell>
          <cell r="I5" t="str">
            <v>TRANSFERS</v>
          </cell>
          <cell r="J5" t="str">
            <v>BALANCE</v>
          </cell>
          <cell r="K5">
            <v>0</v>
          </cell>
          <cell r="L5" t="str">
            <v>G/L</v>
          </cell>
          <cell r="M5">
            <v>0</v>
          </cell>
          <cell r="N5" t="str">
            <v>Variance</v>
          </cell>
          <cell r="O5">
            <v>0</v>
          </cell>
          <cell r="P5" t="str">
            <v>Net Book</v>
          </cell>
          <cell r="Q5">
            <v>0</v>
          </cell>
          <cell r="R5" t="str">
            <v>Years</v>
          </cell>
          <cell r="S5">
            <v>0</v>
          </cell>
          <cell r="T5" t="str">
            <v>Life</v>
          </cell>
        </row>
        <row r="6">
          <cell r="A6" t="str">
            <v>NO.</v>
          </cell>
          <cell r="B6">
            <v>0</v>
          </cell>
          <cell r="C6">
            <v>43100</v>
          </cell>
          <cell r="D6" t="str">
            <v>PROVISION</v>
          </cell>
          <cell r="E6" t="str">
            <v>TOTAL</v>
          </cell>
          <cell r="F6" t="str">
            <v>REMOVAL</v>
          </cell>
          <cell r="G6" t="str">
            <v>VALUE</v>
          </cell>
          <cell r="H6" t="str">
            <v>AND ADJ</v>
          </cell>
          <cell r="I6" t="str">
            <v>to FPU</v>
          </cell>
          <cell r="J6">
            <v>43738</v>
          </cell>
          <cell r="K6">
            <v>0</v>
          </cell>
          <cell r="L6">
            <v>0</v>
          </cell>
          <cell r="M6">
            <v>0</v>
          </cell>
          <cell r="N6" t="str">
            <v>to G/L</v>
          </cell>
          <cell r="O6">
            <v>0</v>
          </cell>
          <cell r="P6">
            <v>0</v>
          </cell>
          <cell r="Q6">
            <v>0</v>
          </cell>
          <cell r="R6">
            <v>0</v>
          </cell>
          <cell r="S6">
            <v>0</v>
          </cell>
          <cell r="T6" t="str">
            <v>Years</v>
          </cell>
        </row>
        <row r="7">
          <cell r="A7">
            <v>0</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row>
        <row r="8">
          <cell r="A8">
            <v>3010</v>
          </cell>
          <cell r="B8" t="str">
            <v>Organization</v>
          </cell>
          <cell r="C8">
            <v>-23328.06</v>
          </cell>
          <cell r="D8">
            <v>0</v>
          </cell>
          <cell r="E8">
            <v>0</v>
          </cell>
          <cell r="F8">
            <v>0</v>
          </cell>
          <cell r="G8">
            <v>0</v>
          </cell>
          <cell r="H8">
            <v>0</v>
          </cell>
          <cell r="I8">
            <v>0</v>
          </cell>
          <cell r="J8">
            <v>-23328.06</v>
          </cell>
          <cell r="K8">
            <v>0</v>
          </cell>
          <cell r="L8">
            <v>-23328.06</v>
          </cell>
          <cell r="M8">
            <v>0</v>
          </cell>
          <cell r="N8">
            <v>0</v>
          </cell>
          <cell r="O8">
            <v>0</v>
          </cell>
          <cell r="P8">
            <v>0</v>
          </cell>
          <cell r="Q8">
            <v>0</v>
          </cell>
          <cell r="R8" t="e">
            <v>#REF!</v>
          </cell>
          <cell r="S8">
            <v>0</v>
          </cell>
          <cell r="T8" t="e">
            <v>#REF!</v>
          </cell>
          <cell r="U8">
            <v>0</v>
          </cell>
        </row>
        <row r="9">
          <cell r="A9">
            <v>3020</v>
          </cell>
          <cell r="B9" t="str">
            <v>Franchises &amp; Consents</v>
          </cell>
          <cell r="C9">
            <v>-13390.59</v>
          </cell>
          <cell r="D9">
            <v>-315</v>
          </cell>
          <cell r="E9">
            <v>0</v>
          </cell>
          <cell r="F9">
            <v>0</v>
          </cell>
          <cell r="G9">
            <v>0</v>
          </cell>
          <cell r="H9">
            <v>0</v>
          </cell>
          <cell r="I9">
            <v>0</v>
          </cell>
          <cell r="J9">
            <v>-13705.59</v>
          </cell>
          <cell r="K9">
            <v>0</v>
          </cell>
          <cell r="L9">
            <v>-13705.59</v>
          </cell>
          <cell r="M9">
            <v>0</v>
          </cell>
          <cell r="N9">
            <v>0</v>
          </cell>
          <cell r="O9">
            <v>0</v>
          </cell>
          <cell r="P9">
            <v>426.70000000000073</v>
          </cell>
          <cell r="Q9">
            <v>0</v>
          </cell>
          <cell r="R9" t="e">
            <v>#REF!</v>
          </cell>
          <cell r="S9">
            <v>0</v>
          </cell>
          <cell r="T9" t="e">
            <v>#REF!</v>
          </cell>
          <cell r="U9">
            <v>315</v>
          </cell>
        </row>
        <row r="10">
          <cell r="A10">
            <v>3030</v>
          </cell>
          <cell r="B10" t="str">
            <v>Misc Intangible Plant</v>
          </cell>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row>
        <row r="11">
          <cell r="A11">
            <v>3030</v>
          </cell>
          <cell r="B11" t="str">
            <v>Misc Intangible Plant</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row>
        <row r="12">
          <cell r="A12">
            <v>3740</v>
          </cell>
          <cell r="B12" t="str">
            <v>Land and Land Rights</v>
          </cell>
          <cell r="C12">
            <v>0</v>
          </cell>
          <cell r="D12">
            <v>0</v>
          </cell>
          <cell r="E12">
            <v>0</v>
          </cell>
          <cell r="F12">
            <v>0</v>
          </cell>
          <cell r="G12">
            <v>0</v>
          </cell>
          <cell r="H12">
            <v>0</v>
          </cell>
          <cell r="I12">
            <v>0</v>
          </cell>
          <cell r="J12">
            <v>0</v>
          </cell>
          <cell r="K12">
            <v>0</v>
          </cell>
          <cell r="L12">
            <v>0</v>
          </cell>
          <cell r="M12">
            <v>0</v>
          </cell>
          <cell r="N12">
            <v>0</v>
          </cell>
          <cell r="O12">
            <v>0</v>
          </cell>
          <cell r="P12">
            <v>212190.55</v>
          </cell>
          <cell r="Q12">
            <v>0</v>
          </cell>
          <cell r="R12">
            <v>0</v>
          </cell>
          <cell r="S12">
            <v>0</v>
          </cell>
          <cell r="T12">
            <v>0</v>
          </cell>
          <cell r="U12">
            <v>0</v>
          </cell>
        </row>
        <row r="13">
          <cell r="A13">
            <v>3750</v>
          </cell>
          <cell r="B13" t="str">
            <v>Structures &amp; Improvements</v>
          </cell>
          <cell r="C13">
            <v>-208478.16</v>
          </cell>
          <cell r="D13">
            <v>-13104</v>
          </cell>
          <cell r="E13">
            <v>0</v>
          </cell>
          <cell r="F13">
            <v>0</v>
          </cell>
          <cell r="G13">
            <v>0</v>
          </cell>
          <cell r="H13">
            <v>0</v>
          </cell>
          <cell r="I13">
            <v>0</v>
          </cell>
          <cell r="J13">
            <v>-221582.16</v>
          </cell>
          <cell r="K13">
            <v>0</v>
          </cell>
          <cell r="L13">
            <v>-221582.16</v>
          </cell>
          <cell r="M13">
            <v>0</v>
          </cell>
          <cell r="N13">
            <v>0</v>
          </cell>
          <cell r="O13">
            <v>0</v>
          </cell>
          <cell r="P13">
            <v>280792.16000000003</v>
          </cell>
          <cell r="Q13">
            <v>0</v>
          </cell>
          <cell r="R13" t="e">
            <v>#REF!</v>
          </cell>
          <cell r="S13">
            <v>0</v>
          </cell>
          <cell r="T13" t="e">
            <v>#REF!</v>
          </cell>
          <cell r="U13">
            <v>13104</v>
          </cell>
        </row>
        <row r="14">
          <cell r="A14" t="str">
            <v>376G</v>
          </cell>
          <cell r="B14" t="str">
            <v>Mains (GRIP)</v>
          </cell>
          <cell r="C14">
            <v>-1849743.51</v>
          </cell>
          <cell r="D14">
            <v>-515513</v>
          </cell>
          <cell r="E14">
            <v>0</v>
          </cell>
          <cell r="F14">
            <v>0</v>
          </cell>
          <cell r="G14">
            <v>0</v>
          </cell>
          <cell r="H14">
            <v>0</v>
          </cell>
          <cell r="I14">
            <v>0</v>
          </cell>
          <cell r="J14">
            <v>-2365256.5099999998</v>
          </cell>
          <cell r="K14">
            <v>0</v>
          </cell>
          <cell r="L14">
            <v>-2365256.5099999998</v>
          </cell>
          <cell r="M14">
            <v>0</v>
          </cell>
          <cell r="N14">
            <v>0</v>
          </cell>
          <cell r="O14">
            <v>0</v>
          </cell>
          <cell r="P14">
            <v>12964745.300000001</v>
          </cell>
          <cell r="Q14">
            <v>0</v>
          </cell>
          <cell r="R14" t="e">
            <v>#REF!</v>
          </cell>
          <cell r="S14">
            <v>0</v>
          </cell>
          <cell r="T14" t="e">
            <v>#REF!</v>
          </cell>
          <cell r="U14">
            <v>515512.99999999977</v>
          </cell>
        </row>
        <row r="15">
          <cell r="A15">
            <v>3761</v>
          </cell>
          <cell r="B15" t="str">
            <v>Mains (Plastic)</v>
          </cell>
          <cell r="C15">
            <v>-7049935.1600000001</v>
          </cell>
          <cell r="D15">
            <v>-494551</v>
          </cell>
          <cell r="E15">
            <v>13981.9</v>
          </cell>
          <cell r="F15">
            <v>0</v>
          </cell>
          <cell r="G15">
            <v>0</v>
          </cell>
          <cell r="H15">
            <v>0</v>
          </cell>
          <cell r="I15">
            <v>0</v>
          </cell>
          <cell r="J15">
            <v>-7530504.2599999998</v>
          </cell>
          <cell r="K15">
            <v>0</v>
          </cell>
          <cell r="L15">
            <v>-7530504.2599999998</v>
          </cell>
          <cell r="M15">
            <v>0</v>
          </cell>
          <cell r="N15">
            <v>0</v>
          </cell>
          <cell r="O15">
            <v>0</v>
          </cell>
          <cell r="P15">
            <v>16427054.040000001</v>
          </cell>
          <cell r="Q15">
            <v>0</v>
          </cell>
          <cell r="R15" t="e">
            <v>#REF!</v>
          </cell>
          <cell r="S15">
            <v>0</v>
          </cell>
          <cell r="T15" t="e">
            <v>#REF!</v>
          </cell>
          <cell r="U15">
            <v>480569.09999999963</v>
          </cell>
        </row>
        <row r="16">
          <cell r="A16">
            <v>3762</v>
          </cell>
          <cell r="B16" t="str">
            <v>Mains (Steel)</v>
          </cell>
          <cell r="C16">
            <v>-6217245.0999999996</v>
          </cell>
          <cell r="D16">
            <v>-358951</v>
          </cell>
          <cell r="E16">
            <v>499342.33</v>
          </cell>
          <cell r="F16">
            <v>0</v>
          </cell>
          <cell r="G16">
            <v>0</v>
          </cell>
          <cell r="H16">
            <v>0</v>
          </cell>
          <cell r="I16">
            <v>0</v>
          </cell>
          <cell r="J16">
            <v>-6076853.7699999996</v>
          </cell>
          <cell r="K16">
            <v>0</v>
          </cell>
          <cell r="L16">
            <v>-6076853.7699999996</v>
          </cell>
          <cell r="M16">
            <v>0</v>
          </cell>
          <cell r="N16">
            <v>0</v>
          </cell>
          <cell r="O16">
            <v>0</v>
          </cell>
          <cell r="P16">
            <v>8967104</v>
          </cell>
          <cell r="Q16">
            <v>0</v>
          </cell>
          <cell r="R16" t="e">
            <v>#REF!</v>
          </cell>
          <cell r="S16">
            <v>0</v>
          </cell>
          <cell r="T16" t="e">
            <v>#REF!</v>
          </cell>
          <cell r="U16">
            <v>-140391.33000000007</v>
          </cell>
        </row>
        <row r="17">
          <cell r="A17">
            <v>3780</v>
          </cell>
          <cell r="B17" t="str">
            <v>M &amp; R Equipment - General</v>
          </cell>
          <cell r="C17">
            <v>-730487.08</v>
          </cell>
          <cell r="D17">
            <v>-61513</v>
          </cell>
          <cell r="E17">
            <v>0</v>
          </cell>
          <cell r="F17">
            <v>0</v>
          </cell>
          <cell r="G17">
            <v>0</v>
          </cell>
          <cell r="H17">
            <v>0</v>
          </cell>
          <cell r="I17">
            <v>0</v>
          </cell>
          <cell r="J17">
            <v>-792000.08</v>
          </cell>
          <cell r="K17">
            <v>0</v>
          </cell>
          <cell r="L17">
            <v>-792000.08</v>
          </cell>
          <cell r="M17">
            <v>0</v>
          </cell>
          <cell r="N17">
            <v>0</v>
          </cell>
          <cell r="O17">
            <v>0</v>
          </cell>
          <cell r="P17">
            <v>806114.83</v>
          </cell>
          <cell r="Q17">
            <v>0</v>
          </cell>
          <cell r="R17">
            <v>0</v>
          </cell>
          <cell r="S17">
            <v>0</v>
          </cell>
          <cell r="T17">
            <v>0</v>
          </cell>
          <cell r="U17">
            <v>61513</v>
          </cell>
        </row>
        <row r="18">
          <cell r="A18">
            <v>3790</v>
          </cell>
          <cell r="B18" t="str">
            <v xml:space="preserve">M &amp; R Equipment - City </v>
          </cell>
          <cell r="C18">
            <v>-2373547.56</v>
          </cell>
          <cell r="D18">
            <v>-177095</v>
          </cell>
          <cell r="E18">
            <v>0</v>
          </cell>
          <cell r="F18">
            <v>0</v>
          </cell>
          <cell r="G18">
            <v>0</v>
          </cell>
          <cell r="H18">
            <v>0</v>
          </cell>
          <cell r="I18">
            <v>0</v>
          </cell>
          <cell r="J18">
            <v>-2550642.56</v>
          </cell>
          <cell r="K18">
            <v>0</v>
          </cell>
          <cell r="L18">
            <v>-2550642.56</v>
          </cell>
          <cell r="M18">
            <v>0</v>
          </cell>
          <cell r="N18">
            <v>0</v>
          </cell>
          <cell r="O18">
            <v>0</v>
          </cell>
          <cell r="P18">
            <v>2800384.0100000002</v>
          </cell>
          <cell r="Q18">
            <v>0</v>
          </cell>
          <cell r="R18" t="e">
            <v>#REF!</v>
          </cell>
          <cell r="S18">
            <v>0</v>
          </cell>
          <cell r="T18" t="e">
            <v>#REF!</v>
          </cell>
          <cell r="U18">
            <v>177095</v>
          </cell>
        </row>
        <row r="19">
          <cell r="A19">
            <v>379</v>
          </cell>
          <cell r="B19" t="str">
            <v>M &amp; R Equipment - City (CIAC)</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row>
        <row r="20">
          <cell r="A20">
            <v>3800</v>
          </cell>
          <cell r="B20" t="str">
            <v>Dist Plant - Services (CIAC)</v>
          </cell>
          <cell r="C20">
            <v>22.65</v>
          </cell>
          <cell r="D20">
            <v>0</v>
          </cell>
          <cell r="E20">
            <v>0</v>
          </cell>
          <cell r="F20">
            <v>0</v>
          </cell>
          <cell r="G20">
            <v>0</v>
          </cell>
          <cell r="H20">
            <v>0</v>
          </cell>
          <cell r="I20">
            <v>0</v>
          </cell>
          <cell r="J20">
            <v>22.65</v>
          </cell>
          <cell r="K20">
            <v>0</v>
          </cell>
          <cell r="L20">
            <v>22.65</v>
          </cell>
          <cell r="M20">
            <v>0</v>
          </cell>
          <cell r="N20">
            <v>0</v>
          </cell>
          <cell r="O20">
            <v>0</v>
          </cell>
          <cell r="P20">
            <v>22.65</v>
          </cell>
          <cell r="Q20">
            <v>0</v>
          </cell>
          <cell r="R20" t="e">
            <v>#REF!</v>
          </cell>
          <cell r="S20">
            <v>0</v>
          </cell>
          <cell r="T20">
            <v>0</v>
          </cell>
          <cell r="U20">
            <v>0</v>
          </cell>
        </row>
        <row r="21">
          <cell r="A21">
            <v>3801</v>
          </cell>
          <cell r="B21" t="str">
            <v>Dist Plant - Services (Plastic)</v>
          </cell>
          <cell r="C21">
            <v>-2123648.3199999998</v>
          </cell>
          <cell r="D21">
            <v>-224128</v>
          </cell>
          <cell r="E21">
            <v>41836.03</v>
          </cell>
          <cell r="F21">
            <v>0</v>
          </cell>
          <cell r="G21">
            <v>0</v>
          </cell>
          <cell r="H21">
            <v>0</v>
          </cell>
          <cell r="I21">
            <v>0</v>
          </cell>
          <cell r="J21">
            <v>-2305940.29</v>
          </cell>
          <cell r="K21">
            <v>0</v>
          </cell>
          <cell r="L21">
            <v>-2305940.29</v>
          </cell>
          <cell r="M21">
            <v>0</v>
          </cell>
          <cell r="N21">
            <v>0</v>
          </cell>
          <cell r="O21">
            <v>0</v>
          </cell>
          <cell r="P21">
            <v>8391662.9400000013</v>
          </cell>
          <cell r="Q21">
            <v>0</v>
          </cell>
          <cell r="R21" t="e">
            <v>#REF!</v>
          </cell>
          <cell r="S21">
            <v>0</v>
          </cell>
          <cell r="T21" t="e">
            <v>#REF!</v>
          </cell>
          <cell r="U21">
            <v>182291.9700000002</v>
          </cell>
        </row>
        <row r="22">
          <cell r="A22">
            <v>3802</v>
          </cell>
          <cell r="B22" t="str">
            <v>Dist Plant - Services (Steel)</v>
          </cell>
          <cell r="C22">
            <v>420427.02</v>
          </cell>
          <cell r="D22">
            <v>0</v>
          </cell>
          <cell r="E22">
            <v>0</v>
          </cell>
          <cell r="F22">
            <v>0</v>
          </cell>
          <cell r="G22">
            <v>0</v>
          </cell>
          <cell r="H22">
            <v>0</v>
          </cell>
          <cell r="I22">
            <v>0</v>
          </cell>
          <cell r="J22">
            <v>420427.02</v>
          </cell>
          <cell r="K22">
            <v>0</v>
          </cell>
          <cell r="L22">
            <v>420427.02000000101</v>
          </cell>
          <cell r="M22">
            <v>0</v>
          </cell>
          <cell r="N22">
            <v>-9.8953023552894592E-10</v>
          </cell>
          <cell r="O22">
            <v>0</v>
          </cell>
          <cell r="P22">
            <v>707810.47000000102</v>
          </cell>
          <cell r="Q22">
            <v>0</v>
          </cell>
          <cell r="R22" t="e">
            <v>#REF!</v>
          </cell>
          <cell r="S22">
            <v>0</v>
          </cell>
          <cell r="T22" t="e">
            <v>#REF!</v>
          </cell>
          <cell r="U22">
            <v>-9.8953023552894592E-10</v>
          </cell>
        </row>
        <row r="23">
          <cell r="A23" t="str">
            <v>380G</v>
          </cell>
          <cell r="B23" t="str">
            <v>Dist Plant - Services (GRIP)</v>
          </cell>
          <cell r="C23">
            <v>-154480.32999999999</v>
          </cell>
          <cell r="D23">
            <v>-47499</v>
          </cell>
          <cell r="E23">
            <v>0</v>
          </cell>
          <cell r="F23">
            <v>0</v>
          </cell>
          <cell r="G23">
            <v>0</v>
          </cell>
          <cell r="H23">
            <v>0</v>
          </cell>
          <cell r="I23">
            <v>0</v>
          </cell>
          <cell r="J23">
            <v>-201979.33</v>
          </cell>
          <cell r="K23">
            <v>0</v>
          </cell>
          <cell r="L23">
            <v>-201979.33</v>
          </cell>
          <cell r="M23">
            <v>0</v>
          </cell>
          <cell r="N23">
            <v>0</v>
          </cell>
          <cell r="O23">
            <v>0</v>
          </cell>
          <cell r="P23">
            <v>963913.91</v>
          </cell>
          <cell r="Q23">
            <v>0</v>
          </cell>
          <cell r="R23" t="e">
            <v>#REF!</v>
          </cell>
          <cell r="S23">
            <v>0</v>
          </cell>
          <cell r="T23">
            <v>0</v>
          </cell>
          <cell r="U23">
            <v>47499</v>
          </cell>
        </row>
        <row r="24">
          <cell r="A24">
            <v>3810</v>
          </cell>
          <cell r="B24" t="str">
            <v>Meters</v>
          </cell>
          <cell r="C24">
            <v>-1447743.03</v>
          </cell>
          <cell r="D24">
            <v>-124700</v>
          </cell>
          <cell r="E24">
            <v>213307.5</v>
          </cell>
          <cell r="F24">
            <v>45</v>
          </cell>
          <cell r="G24">
            <v>0</v>
          </cell>
          <cell r="H24">
            <v>7272</v>
          </cell>
          <cell r="I24">
            <v>0</v>
          </cell>
          <cell r="J24">
            <v>-1351818.53</v>
          </cell>
          <cell r="K24">
            <v>0</v>
          </cell>
          <cell r="L24">
            <v>-1351818.53</v>
          </cell>
          <cell r="M24">
            <v>0</v>
          </cell>
          <cell r="N24">
            <v>0</v>
          </cell>
          <cell r="O24">
            <v>0</v>
          </cell>
          <cell r="P24">
            <v>1804119.3800000001</v>
          </cell>
          <cell r="Q24">
            <v>0</v>
          </cell>
          <cell r="R24">
            <v>0</v>
          </cell>
          <cell r="S24">
            <v>0</v>
          </cell>
          <cell r="T24">
            <v>0</v>
          </cell>
          <cell r="U24">
            <v>-95924.5</v>
          </cell>
        </row>
        <row r="25">
          <cell r="A25">
            <v>3811</v>
          </cell>
          <cell r="B25" t="str">
            <v>Meters MTU/DCU</v>
          </cell>
          <cell r="C25">
            <v>-1061582.8</v>
          </cell>
          <cell r="D25">
            <v>-74808</v>
          </cell>
          <cell r="E25">
            <v>0</v>
          </cell>
          <cell r="F25">
            <v>0</v>
          </cell>
          <cell r="G25">
            <v>0</v>
          </cell>
          <cell r="H25">
            <v>0</v>
          </cell>
          <cell r="I25">
            <v>0</v>
          </cell>
          <cell r="J25">
            <v>-1136390.8</v>
          </cell>
          <cell r="K25">
            <v>0</v>
          </cell>
          <cell r="L25">
            <v>-1136390.8</v>
          </cell>
          <cell r="M25">
            <v>0</v>
          </cell>
          <cell r="N25">
            <v>0</v>
          </cell>
          <cell r="O25">
            <v>0</v>
          </cell>
          <cell r="P25">
            <v>1080019.9599999997</v>
          </cell>
          <cell r="Q25">
            <v>0</v>
          </cell>
          <cell r="R25">
            <v>0</v>
          </cell>
          <cell r="S25">
            <v>0</v>
          </cell>
          <cell r="T25">
            <v>0</v>
          </cell>
          <cell r="U25">
            <v>74808</v>
          </cell>
        </row>
        <row r="26">
          <cell r="A26">
            <v>3820</v>
          </cell>
          <cell r="B26" t="str">
            <v>Meter Installations</v>
          </cell>
          <cell r="C26">
            <v>-1182812.6399999999</v>
          </cell>
          <cell r="D26">
            <v>-96349</v>
          </cell>
          <cell r="E26">
            <v>16447.5</v>
          </cell>
          <cell r="F26">
            <v>0</v>
          </cell>
          <cell r="G26">
            <v>0</v>
          </cell>
          <cell r="H26">
            <v>1002</v>
          </cell>
          <cell r="I26">
            <v>0</v>
          </cell>
          <cell r="J26">
            <v>-1261712.1399999999</v>
          </cell>
          <cell r="K26">
            <v>0</v>
          </cell>
          <cell r="L26">
            <v>-1261712.1399999999</v>
          </cell>
          <cell r="M26">
            <v>0</v>
          </cell>
          <cell r="N26">
            <v>0</v>
          </cell>
          <cell r="O26">
            <v>0</v>
          </cell>
          <cell r="P26">
            <v>1612924.8300000003</v>
          </cell>
          <cell r="Q26">
            <v>0</v>
          </cell>
          <cell r="R26" t="e">
            <v>#REF!</v>
          </cell>
          <cell r="S26">
            <v>0</v>
          </cell>
          <cell r="T26">
            <v>0</v>
          </cell>
          <cell r="U26">
            <v>78899.5</v>
          </cell>
        </row>
        <row r="27">
          <cell r="A27">
            <v>3821</v>
          </cell>
          <cell r="B27" t="str">
            <v>Meter Installations-MTU/DCU's</v>
          </cell>
          <cell r="C27">
            <v>-214747.99</v>
          </cell>
          <cell r="D27">
            <v>-10512</v>
          </cell>
          <cell r="E27">
            <v>0</v>
          </cell>
          <cell r="F27">
            <v>0</v>
          </cell>
          <cell r="G27">
            <v>0</v>
          </cell>
          <cell r="H27">
            <v>0</v>
          </cell>
          <cell r="I27">
            <v>0</v>
          </cell>
          <cell r="J27">
            <v>-225259.99</v>
          </cell>
          <cell r="K27">
            <v>0</v>
          </cell>
          <cell r="L27">
            <v>-225259.99</v>
          </cell>
          <cell r="M27">
            <v>0</v>
          </cell>
          <cell r="N27">
            <v>0</v>
          </cell>
          <cell r="O27">
            <v>0</v>
          </cell>
          <cell r="P27">
            <v>367780.10000000009</v>
          </cell>
          <cell r="Q27">
            <v>0</v>
          </cell>
          <cell r="R27" t="e">
            <v>#REF!</v>
          </cell>
          <cell r="S27">
            <v>0</v>
          </cell>
          <cell r="T27" t="e">
            <v>#REF!</v>
          </cell>
          <cell r="U27">
            <v>10512</v>
          </cell>
        </row>
        <row r="28">
          <cell r="A28">
            <v>3830</v>
          </cell>
          <cell r="B28" t="str">
            <v>Regulators</v>
          </cell>
          <cell r="C28">
            <v>-802294.53</v>
          </cell>
          <cell r="D28">
            <v>-41680</v>
          </cell>
          <cell r="E28">
            <v>0</v>
          </cell>
          <cell r="F28">
            <v>0</v>
          </cell>
          <cell r="G28">
            <v>0</v>
          </cell>
          <cell r="H28">
            <v>0</v>
          </cell>
          <cell r="I28">
            <v>0</v>
          </cell>
          <cell r="J28">
            <v>-843974.53</v>
          </cell>
          <cell r="K28">
            <v>0</v>
          </cell>
          <cell r="L28">
            <v>-843974.53</v>
          </cell>
          <cell r="M28">
            <v>0</v>
          </cell>
          <cell r="N28">
            <v>0</v>
          </cell>
          <cell r="O28">
            <v>0</v>
          </cell>
          <cell r="P28">
            <v>885810.79</v>
          </cell>
          <cell r="Q28">
            <v>0</v>
          </cell>
          <cell r="R28" t="e">
            <v>#REF!</v>
          </cell>
          <cell r="S28">
            <v>0</v>
          </cell>
          <cell r="T28" t="e">
            <v>#REF!</v>
          </cell>
          <cell r="U28">
            <v>41680</v>
          </cell>
        </row>
        <row r="29">
          <cell r="A29">
            <v>3840</v>
          </cell>
          <cell r="B29" t="str">
            <v>Regulstor Install House</v>
          </cell>
          <cell r="C29">
            <v>-4.8499999999999996</v>
          </cell>
          <cell r="D29">
            <v>0</v>
          </cell>
          <cell r="E29">
            <v>0</v>
          </cell>
          <cell r="F29">
            <v>0</v>
          </cell>
          <cell r="G29">
            <v>0</v>
          </cell>
          <cell r="H29">
            <v>0</v>
          </cell>
          <cell r="I29">
            <v>0</v>
          </cell>
          <cell r="J29">
            <v>-4.8499999999999996</v>
          </cell>
          <cell r="K29">
            <v>0</v>
          </cell>
          <cell r="L29">
            <v>-4.8499999999999996</v>
          </cell>
          <cell r="M29">
            <v>0</v>
          </cell>
          <cell r="N29">
            <v>0</v>
          </cell>
          <cell r="O29">
            <v>0</v>
          </cell>
          <cell r="P29">
            <v>-4.8499999999999996</v>
          </cell>
          <cell r="Q29">
            <v>0</v>
          </cell>
          <cell r="R29">
            <v>0</v>
          </cell>
          <cell r="S29">
            <v>0</v>
          </cell>
          <cell r="T29">
            <v>0</v>
          </cell>
          <cell r="U29">
            <v>0</v>
          </cell>
        </row>
        <row r="30">
          <cell r="A30">
            <v>3850</v>
          </cell>
          <cell r="B30" t="str">
            <v>M &amp; R Equipment - Industrial</v>
          </cell>
          <cell r="C30">
            <v>-1003177.37</v>
          </cell>
          <cell r="D30">
            <v>-43191</v>
          </cell>
          <cell r="E30">
            <v>0</v>
          </cell>
          <cell r="F30">
            <v>0</v>
          </cell>
          <cell r="G30">
            <v>0</v>
          </cell>
          <cell r="H30">
            <v>0</v>
          </cell>
          <cell r="I30">
            <v>0</v>
          </cell>
          <cell r="J30">
            <v>-1046368.37</v>
          </cell>
          <cell r="K30">
            <v>0</v>
          </cell>
          <cell r="L30">
            <v>-1046368.37</v>
          </cell>
          <cell r="M30">
            <v>0</v>
          </cell>
          <cell r="N30">
            <v>0</v>
          </cell>
          <cell r="O30">
            <v>0</v>
          </cell>
          <cell r="P30">
            <v>638631.22000000009</v>
          </cell>
          <cell r="Q30">
            <v>0</v>
          </cell>
          <cell r="R30" t="e">
            <v>#REF!</v>
          </cell>
          <cell r="S30">
            <v>0</v>
          </cell>
          <cell r="T30" t="e">
            <v>#REF!</v>
          </cell>
          <cell r="U30">
            <v>43191</v>
          </cell>
        </row>
        <row r="31">
          <cell r="A31">
            <v>385</v>
          </cell>
          <cell r="B31" t="str">
            <v>M &amp; R Equipment - Industrial (CIAC)</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row>
        <row r="32">
          <cell r="A32">
            <v>3870</v>
          </cell>
          <cell r="B32" t="str">
            <v>Other Equipment</v>
          </cell>
          <cell r="C32">
            <v>-542296.09</v>
          </cell>
          <cell r="D32">
            <v>-32808</v>
          </cell>
          <cell r="E32">
            <v>0</v>
          </cell>
          <cell r="F32">
            <v>0</v>
          </cell>
          <cell r="G32">
            <v>0</v>
          </cell>
          <cell r="H32">
            <v>0</v>
          </cell>
          <cell r="I32">
            <v>0</v>
          </cell>
          <cell r="J32">
            <v>-575104.09</v>
          </cell>
          <cell r="K32">
            <v>0</v>
          </cell>
          <cell r="L32">
            <v>-575104.09</v>
          </cell>
          <cell r="M32">
            <v>0</v>
          </cell>
          <cell r="N32">
            <v>0</v>
          </cell>
          <cell r="O32">
            <v>0</v>
          </cell>
          <cell r="P32">
            <v>299113.44000000006</v>
          </cell>
          <cell r="Q32">
            <v>0</v>
          </cell>
          <cell r="R32" t="e">
            <v>#REF!</v>
          </cell>
          <cell r="S32">
            <v>0</v>
          </cell>
          <cell r="T32" t="e">
            <v>#REF!</v>
          </cell>
          <cell r="U32">
            <v>32808</v>
          </cell>
        </row>
        <row r="33">
          <cell r="A33">
            <v>3890</v>
          </cell>
          <cell r="B33" t="str">
            <v>Land and Land Rights</v>
          </cell>
          <cell r="C33">
            <v>-1318.13</v>
          </cell>
          <cell r="D33">
            <v>0</v>
          </cell>
          <cell r="E33">
            <v>0</v>
          </cell>
          <cell r="F33">
            <v>0</v>
          </cell>
          <cell r="G33">
            <v>0</v>
          </cell>
          <cell r="H33">
            <v>0</v>
          </cell>
          <cell r="I33">
            <v>0</v>
          </cell>
          <cell r="J33">
            <v>-1318.13</v>
          </cell>
          <cell r="K33">
            <v>0</v>
          </cell>
          <cell r="L33">
            <v>-1318.13</v>
          </cell>
          <cell r="M33">
            <v>0</v>
          </cell>
          <cell r="N33">
            <v>0</v>
          </cell>
          <cell r="O33">
            <v>0</v>
          </cell>
          <cell r="P33">
            <v>-1318.13</v>
          </cell>
          <cell r="Q33">
            <v>0</v>
          </cell>
          <cell r="R33" t="e">
            <v>#REF!</v>
          </cell>
          <cell r="S33">
            <v>0</v>
          </cell>
          <cell r="T33" t="e">
            <v>#REF!</v>
          </cell>
          <cell r="U33">
            <v>0</v>
          </cell>
        </row>
        <row r="34">
          <cell r="A34" t="str">
            <v>389A</v>
          </cell>
          <cell r="B34" t="str">
            <v>Land and Land Rights FB</v>
          </cell>
          <cell r="C34">
            <v>0</v>
          </cell>
          <cell r="D34">
            <v>0</v>
          </cell>
          <cell r="E34">
            <v>0</v>
          </cell>
          <cell r="F34">
            <v>0</v>
          </cell>
          <cell r="G34">
            <v>0</v>
          </cell>
          <cell r="H34">
            <v>0</v>
          </cell>
          <cell r="I34">
            <v>0</v>
          </cell>
          <cell r="J34">
            <v>0</v>
          </cell>
          <cell r="K34">
            <v>0</v>
          </cell>
          <cell r="L34">
            <v>0</v>
          </cell>
          <cell r="M34">
            <v>0</v>
          </cell>
          <cell r="N34">
            <v>0</v>
          </cell>
          <cell r="O34">
            <v>0</v>
          </cell>
          <cell r="P34">
            <v>16463.04</v>
          </cell>
          <cell r="Q34">
            <v>0</v>
          </cell>
          <cell r="R34">
            <v>0</v>
          </cell>
          <cell r="S34">
            <v>0</v>
          </cell>
          <cell r="T34">
            <v>0</v>
          </cell>
          <cell r="U34">
            <v>0</v>
          </cell>
        </row>
        <row r="35">
          <cell r="A35">
            <v>3900</v>
          </cell>
          <cell r="B35" t="str">
            <v>Structures &amp; Improvements</v>
          </cell>
          <cell r="C35">
            <v>183730.16</v>
          </cell>
          <cell r="D35">
            <v>-1026</v>
          </cell>
          <cell r="E35">
            <v>0</v>
          </cell>
          <cell r="F35">
            <v>0</v>
          </cell>
          <cell r="G35">
            <v>0</v>
          </cell>
          <cell r="H35">
            <v>0</v>
          </cell>
          <cell r="I35">
            <v>0</v>
          </cell>
          <cell r="J35">
            <v>182704.16</v>
          </cell>
          <cell r="K35">
            <v>0</v>
          </cell>
          <cell r="L35">
            <v>182704.16</v>
          </cell>
          <cell r="M35">
            <v>0</v>
          </cell>
          <cell r="N35">
            <v>0</v>
          </cell>
          <cell r="O35">
            <v>0</v>
          </cell>
          <cell r="P35">
            <v>192634.48</v>
          </cell>
          <cell r="Q35">
            <v>0</v>
          </cell>
          <cell r="R35" t="e">
            <v>#REF!</v>
          </cell>
          <cell r="S35">
            <v>0</v>
          </cell>
          <cell r="T35" t="e">
            <v>#REF!</v>
          </cell>
          <cell r="U35">
            <v>1026</v>
          </cell>
        </row>
        <row r="36">
          <cell r="A36" t="str">
            <v>390A</v>
          </cell>
          <cell r="B36" t="str">
            <v>Fernandina Office Building</v>
          </cell>
          <cell r="C36">
            <v>-5201</v>
          </cell>
          <cell r="D36">
            <v>-783</v>
          </cell>
          <cell r="E36">
            <v>0</v>
          </cell>
          <cell r="F36">
            <v>0</v>
          </cell>
          <cell r="G36">
            <v>0</v>
          </cell>
          <cell r="H36">
            <v>0</v>
          </cell>
          <cell r="I36">
            <v>0</v>
          </cell>
          <cell r="J36">
            <v>-5984</v>
          </cell>
          <cell r="K36">
            <v>0</v>
          </cell>
          <cell r="L36">
            <v>-5984</v>
          </cell>
          <cell r="M36">
            <v>0</v>
          </cell>
          <cell r="N36">
            <v>0</v>
          </cell>
          <cell r="O36">
            <v>0</v>
          </cell>
          <cell r="P36">
            <v>46148.36</v>
          </cell>
          <cell r="Q36">
            <v>0</v>
          </cell>
          <cell r="R36">
            <v>0</v>
          </cell>
          <cell r="S36">
            <v>0</v>
          </cell>
          <cell r="T36">
            <v>0</v>
          </cell>
          <cell r="U36">
            <v>783</v>
          </cell>
        </row>
        <row r="37">
          <cell r="A37">
            <v>3910</v>
          </cell>
          <cell r="B37" t="str">
            <v>Plant Office Furniture &amp; Equipment</v>
          </cell>
          <cell r="C37">
            <v>-126283.15</v>
          </cell>
          <cell r="D37">
            <v>-14724</v>
          </cell>
          <cell r="E37">
            <v>0</v>
          </cell>
          <cell r="F37">
            <v>0</v>
          </cell>
          <cell r="G37">
            <v>0</v>
          </cell>
          <cell r="H37">
            <v>0</v>
          </cell>
          <cell r="I37">
            <v>0</v>
          </cell>
          <cell r="J37">
            <v>-141007.15</v>
          </cell>
          <cell r="K37">
            <v>0</v>
          </cell>
          <cell r="L37">
            <v>-141007.15</v>
          </cell>
          <cell r="M37">
            <v>0</v>
          </cell>
          <cell r="N37">
            <v>0</v>
          </cell>
          <cell r="O37">
            <v>0</v>
          </cell>
          <cell r="P37">
            <v>808079.29999999993</v>
          </cell>
          <cell r="Q37">
            <v>0</v>
          </cell>
          <cell r="R37" t="e">
            <v>#REF!</v>
          </cell>
          <cell r="S37">
            <v>0</v>
          </cell>
          <cell r="T37" t="e">
            <v>#REF!</v>
          </cell>
          <cell r="U37">
            <v>14724</v>
          </cell>
        </row>
        <row r="38">
          <cell r="A38">
            <v>3912</v>
          </cell>
          <cell r="B38" t="str">
            <v>Plant Computer Hardware</v>
          </cell>
          <cell r="C38">
            <v>-178578.72</v>
          </cell>
          <cell r="D38">
            <v>-11979</v>
          </cell>
          <cell r="E38">
            <v>0</v>
          </cell>
          <cell r="F38">
            <v>0</v>
          </cell>
          <cell r="G38">
            <v>0</v>
          </cell>
          <cell r="H38">
            <v>0</v>
          </cell>
          <cell r="I38">
            <v>0</v>
          </cell>
          <cell r="J38">
            <v>-190557.72</v>
          </cell>
          <cell r="K38">
            <v>0</v>
          </cell>
          <cell r="L38">
            <v>-190557.72</v>
          </cell>
          <cell r="M38">
            <v>0</v>
          </cell>
          <cell r="N38">
            <v>0</v>
          </cell>
          <cell r="O38">
            <v>0</v>
          </cell>
          <cell r="P38">
            <v>0</v>
          </cell>
          <cell r="Q38">
            <v>0</v>
          </cell>
          <cell r="R38">
            <v>0</v>
          </cell>
          <cell r="S38">
            <v>0</v>
          </cell>
          <cell r="T38">
            <v>0</v>
          </cell>
          <cell r="U38">
            <v>0</v>
          </cell>
        </row>
        <row r="39">
          <cell r="A39" t="str">
            <v>391A</v>
          </cell>
          <cell r="B39" t="str">
            <v>Office Furniture FB</v>
          </cell>
          <cell r="C39">
            <v>0</v>
          </cell>
          <cell r="D39">
            <v>0</v>
          </cell>
          <cell r="E39">
            <v>0</v>
          </cell>
          <cell r="F39">
            <v>0</v>
          </cell>
          <cell r="G39">
            <v>0</v>
          </cell>
          <cell r="H39">
            <v>0</v>
          </cell>
          <cell r="I39">
            <v>0</v>
          </cell>
          <cell r="J39">
            <v>0</v>
          </cell>
          <cell r="K39">
            <v>0</v>
          </cell>
          <cell r="L39">
            <v>0</v>
          </cell>
          <cell r="M39">
            <v>0</v>
          </cell>
          <cell r="N39">
            <v>0</v>
          </cell>
          <cell r="O39">
            <v>0</v>
          </cell>
          <cell r="P39">
            <v>4862.8900000000003</v>
          </cell>
          <cell r="Q39">
            <v>0</v>
          </cell>
          <cell r="R39">
            <v>0</v>
          </cell>
          <cell r="S39">
            <v>0</v>
          </cell>
          <cell r="T39">
            <v>0</v>
          </cell>
          <cell r="U39">
            <v>0</v>
          </cell>
        </row>
        <row r="40">
          <cell r="A40" t="str">
            <v>391S</v>
          </cell>
          <cell r="B40" t="str">
            <v>Allocated System Software</v>
          </cell>
          <cell r="C40">
            <v>-10295</v>
          </cell>
          <cell r="D40">
            <v>-6831</v>
          </cell>
          <cell r="E40">
            <v>0</v>
          </cell>
          <cell r="F40">
            <v>0</v>
          </cell>
          <cell r="G40">
            <v>0</v>
          </cell>
          <cell r="H40">
            <v>0</v>
          </cell>
          <cell r="I40">
            <v>0</v>
          </cell>
          <cell r="J40">
            <v>-17126</v>
          </cell>
          <cell r="K40">
            <v>0</v>
          </cell>
          <cell r="L40">
            <v>-17126</v>
          </cell>
          <cell r="M40">
            <v>0</v>
          </cell>
          <cell r="N40">
            <v>0</v>
          </cell>
          <cell r="O40">
            <v>0</v>
          </cell>
          <cell r="P40">
            <v>0</v>
          </cell>
          <cell r="Q40">
            <v>0</v>
          </cell>
          <cell r="R40">
            <v>0</v>
          </cell>
          <cell r="S40">
            <v>0</v>
          </cell>
          <cell r="T40">
            <v>0</v>
          </cell>
          <cell r="U40">
            <v>6831</v>
          </cell>
        </row>
        <row r="41">
          <cell r="A41">
            <v>3913</v>
          </cell>
          <cell r="B41" t="str">
            <v>Plant Furniture &amp; Fixtures</v>
          </cell>
          <cell r="C41">
            <v>-115546.22</v>
          </cell>
          <cell r="D41">
            <v>-11881</v>
          </cell>
          <cell r="E41">
            <v>0</v>
          </cell>
          <cell r="F41">
            <v>0</v>
          </cell>
          <cell r="G41">
            <v>0</v>
          </cell>
          <cell r="H41">
            <v>0</v>
          </cell>
          <cell r="I41">
            <v>0</v>
          </cell>
          <cell r="J41">
            <v>-127427.22</v>
          </cell>
          <cell r="K41">
            <v>0</v>
          </cell>
          <cell r="L41">
            <v>-127427.22</v>
          </cell>
          <cell r="M41">
            <v>0</v>
          </cell>
          <cell r="N41">
            <v>0</v>
          </cell>
          <cell r="O41">
            <v>0</v>
          </cell>
          <cell r="P41">
            <v>0</v>
          </cell>
          <cell r="Q41">
            <v>0</v>
          </cell>
          <cell r="R41">
            <v>0</v>
          </cell>
          <cell r="S41">
            <v>0</v>
          </cell>
          <cell r="T41">
            <v>0</v>
          </cell>
          <cell r="U41">
            <v>11881</v>
          </cell>
        </row>
        <row r="42">
          <cell r="A42">
            <v>3914</v>
          </cell>
          <cell r="B42" t="str">
            <v>Plant System Software (VAX)</v>
          </cell>
          <cell r="C42">
            <v>-98562.880000000005</v>
          </cell>
          <cell r="D42">
            <v>-15048</v>
          </cell>
          <cell r="E42">
            <v>0</v>
          </cell>
          <cell r="F42">
            <v>0</v>
          </cell>
          <cell r="G42">
            <v>0</v>
          </cell>
          <cell r="H42">
            <v>0</v>
          </cell>
          <cell r="I42">
            <v>0</v>
          </cell>
          <cell r="J42">
            <v>-113610.88</v>
          </cell>
          <cell r="K42">
            <v>0</v>
          </cell>
          <cell r="L42">
            <v>-113610.88</v>
          </cell>
          <cell r="M42">
            <v>0</v>
          </cell>
          <cell r="N42">
            <v>0</v>
          </cell>
          <cell r="O42">
            <v>0</v>
          </cell>
          <cell r="P42">
            <v>0</v>
          </cell>
          <cell r="Q42">
            <v>0</v>
          </cell>
          <cell r="R42">
            <v>0</v>
          </cell>
          <cell r="S42">
            <v>0</v>
          </cell>
          <cell r="T42">
            <v>0</v>
          </cell>
          <cell r="U42">
            <v>15048</v>
          </cell>
        </row>
        <row r="43">
          <cell r="A43">
            <v>3940</v>
          </cell>
          <cell r="B43" t="str">
            <v>Plant Tools/Shop Equip</v>
          </cell>
          <cell r="C43">
            <v>-252133.36</v>
          </cell>
          <cell r="D43">
            <v>-20935</v>
          </cell>
          <cell r="E43">
            <v>0</v>
          </cell>
          <cell r="F43">
            <v>0</v>
          </cell>
          <cell r="G43">
            <v>0</v>
          </cell>
          <cell r="H43">
            <v>0</v>
          </cell>
          <cell r="I43">
            <v>0</v>
          </cell>
          <cell r="J43">
            <v>-273068.36</v>
          </cell>
          <cell r="K43">
            <v>0</v>
          </cell>
          <cell r="L43">
            <v>-273068.36</v>
          </cell>
          <cell r="M43">
            <v>0</v>
          </cell>
          <cell r="N43">
            <v>0</v>
          </cell>
          <cell r="O43">
            <v>0</v>
          </cell>
          <cell r="P43">
            <v>-93435.88</v>
          </cell>
          <cell r="Q43">
            <v>0</v>
          </cell>
          <cell r="R43" t="e">
            <v>#REF!</v>
          </cell>
          <cell r="S43">
            <v>0</v>
          </cell>
          <cell r="T43">
            <v>0</v>
          </cell>
          <cell r="U43">
            <v>20935</v>
          </cell>
        </row>
        <row r="44">
          <cell r="A44">
            <v>3960</v>
          </cell>
          <cell r="B44" t="str">
            <v>Plant Power Op Equipment</v>
          </cell>
          <cell r="C44">
            <v>-597933.15</v>
          </cell>
          <cell r="D44">
            <v>0</v>
          </cell>
          <cell r="E44">
            <v>40024.42</v>
          </cell>
          <cell r="F44">
            <v>-4800</v>
          </cell>
          <cell r="G44">
            <v>0</v>
          </cell>
          <cell r="H44">
            <v>0</v>
          </cell>
          <cell r="I44">
            <v>0</v>
          </cell>
          <cell r="J44">
            <v>-562708.73</v>
          </cell>
          <cell r="K44">
            <v>0</v>
          </cell>
          <cell r="L44">
            <v>-562708.73</v>
          </cell>
          <cell r="M44">
            <v>0</v>
          </cell>
          <cell r="N44">
            <v>0</v>
          </cell>
          <cell r="O44">
            <v>0</v>
          </cell>
          <cell r="P44">
            <v>-93909.719999999972</v>
          </cell>
          <cell r="Q44">
            <v>0</v>
          </cell>
          <cell r="R44" t="e">
            <v>#REF!</v>
          </cell>
          <cell r="S44">
            <v>0</v>
          </cell>
          <cell r="T44" t="e">
            <v>#REF!</v>
          </cell>
          <cell r="U44">
            <v>-35224.420000000042</v>
          </cell>
        </row>
        <row r="45">
          <cell r="A45">
            <v>3970</v>
          </cell>
          <cell r="B45" t="str">
            <v>Communication Equipment</v>
          </cell>
          <cell r="C45">
            <v>-907693.44</v>
          </cell>
          <cell r="D45">
            <v>-61638</v>
          </cell>
          <cell r="E45">
            <v>0</v>
          </cell>
          <cell r="F45">
            <v>0</v>
          </cell>
          <cell r="G45">
            <v>0</v>
          </cell>
          <cell r="H45">
            <v>0</v>
          </cell>
          <cell r="I45">
            <v>0</v>
          </cell>
          <cell r="J45">
            <v>-969331.44</v>
          </cell>
          <cell r="K45">
            <v>0</v>
          </cell>
          <cell r="L45">
            <v>-969331.44</v>
          </cell>
          <cell r="M45">
            <v>0</v>
          </cell>
          <cell r="N45">
            <v>0</v>
          </cell>
          <cell r="O45">
            <v>0</v>
          </cell>
          <cell r="P45">
            <v>79716</v>
          </cell>
          <cell r="Q45">
            <v>0</v>
          </cell>
          <cell r="R45" t="e">
            <v>#REF!</v>
          </cell>
          <cell r="S45">
            <v>0</v>
          </cell>
          <cell r="T45" t="e">
            <v>#REF!</v>
          </cell>
          <cell r="U45">
            <v>61638</v>
          </cell>
        </row>
        <row r="46">
          <cell r="A46">
            <v>3971</v>
          </cell>
          <cell r="B46" t="str">
            <v>DCU/AMR</v>
          </cell>
          <cell r="C46">
            <v>-1848</v>
          </cell>
          <cell r="D46">
            <v>-756</v>
          </cell>
          <cell r="E46">
            <v>0</v>
          </cell>
          <cell r="F46">
            <v>0</v>
          </cell>
          <cell r="G46">
            <v>0</v>
          </cell>
          <cell r="H46">
            <v>0</v>
          </cell>
          <cell r="I46">
            <v>0</v>
          </cell>
          <cell r="J46">
            <v>-2604</v>
          </cell>
          <cell r="K46">
            <v>0</v>
          </cell>
          <cell r="L46">
            <v>-2604</v>
          </cell>
          <cell r="M46">
            <v>0</v>
          </cell>
          <cell r="N46">
            <v>0</v>
          </cell>
          <cell r="O46">
            <v>0</v>
          </cell>
          <cell r="P46">
            <v>-2604</v>
          </cell>
          <cell r="Q46">
            <v>0</v>
          </cell>
          <cell r="R46" t="e">
            <v>#REF!</v>
          </cell>
          <cell r="S46">
            <v>0</v>
          </cell>
          <cell r="T46" t="e">
            <v>#REF!</v>
          </cell>
          <cell r="U46">
            <v>756</v>
          </cell>
        </row>
        <row r="47">
          <cell r="A47">
            <v>3980</v>
          </cell>
          <cell r="B47" t="str">
            <v>Misc Equipment</v>
          </cell>
          <cell r="C47">
            <v>-67711.89</v>
          </cell>
          <cell r="D47">
            <v>-54</v>
          </cell>
          <cell r="E47">
            <v>0</v>
          </cell>
          <cell r="F47">
            <v>0</v>
          </cell>
          <cell r="G47">
            <v>0</v>
          </cell>
          <cell r="H47">
            <v>0</v>
          </cell>
          <cell r="I47">
            <v>0</v>
          </cell>
          <cell r="J47">
            <v>-67765.89</v>
          </cell>
          <cell r="K47">
            <v>0</v>
          </cell>
          <cell r="L47">
            <v>-67765.89</v>
          </cell>
          <cell r="M47">
            <v>0</v>
          </cell>
          <cell r="N47">
            <v>0</v>
          </cell>
          <cell r="O47">
            <v>0</v>
          </cell>
          <cell r="P47">
            <v>-54</v>
          </cell>
          <cell r="Q47">
            <v>0</v>
          </cell>
          <cell r="R47" t="e">
            <v>#REF!</v>
          </cell>
          <cell r="S47">
            <v>0</v>
          </cell>
          <cell r="T47" t="e">
            <v>#REF!</v>
          </cell>
          <cell r="U47">
            <v>54</v>
          </cell>
        </row>
        <row r="48">
          <cell r="A48" t="str">
            <v>398A</v>
          </cell>
          <cell r="B48" t="str">
            <v>Misc Equipment</v>
          </cell>
          <cell r="C48">
            <v>-3723</v>
          </cell>
          <cell r="D48">
            <v>-657</v>
          </cell>
          <cell r="E48">
            <v>0</v>
          </cell>
          <cell r="F48">
            <v>0</v>
          </cell>
          <cell r="G48">
            <v>0</v>
          </cell>
          <cell r="H48">
            <v>0</v>
          </cell>
          <cell r="I48">
            <v>0</v>
          </cell>
          <cell r="J48">
            <v>-4380</v>
          </cell>
          <cell r="K48">
            <v>0</v>
          </cell>
          <cell r="L48">
            <v>-4380</v>
          </cell>
          <cell r="M48">
            <v>0</v>
          </cell>
          <cell r="N48">
            <v>0</v>
          </cell>
          <cell r="O48">
            <v>0</v>
          </cell>
          <cell r="P48">
            <v>14694.7</v>
          </cell>
          <cell r="Q48">
            <v>0</v>
          </cell>
          <cell r="R48" t="e">
            <v>#REF!</v>
          </cell>
          <cell r="S48">
            <v>0</v>
          </cell>
          <cell r="T48" t="e">
            <v>#REF!</v>
          </cell>
          <cell r="U48">
            <v>657</v>
          </cell>
          <cell r="V48">
            <v>0</v>
          </cell>
          <cell r="Z48">
            <v>0</v>
          </cell>
        </row>
        <row r="49">
          <cell r="A49">
            <v>0</v>
          </cell>
          <cell r="B49" t="str">
            <v>UTILITY PLANT IN SERVICE-EXC TRANS</v>
          </cell>
          <cell r="C49">
            <v>-28761591.279999997</v>
          </cell>
          <cell r="D49">
            <v>-2463029</v>
          </cell>
          <cell r="E49">
            <v>824939.68</v>
          </cell>
          <cell r="F49">
            <v>-4755</v>
          </cell>
          <cell r="G49">
            <v>0</v>
          </cell>
          <cell r="H49">
            <v>8274</v>
          </cell>
          <cell r="I49">
            <v>0</v>
          </cell>
          <cell r="J49">
            <v>-30396161.599999998</v>
          </cell>
          <cell r="K49">
            <v>0</v>
          </cell>
          <cell r="L49">
            <v>-30396161.599999998</v>
          </cell>
          <cell r="M49">
            <v>0</v>
          </cell>
          <cell r="N49">
            <v>-9.8953023552894592E-10</v>
          </cell>
          <cell r="O49">
            <v>0</v>
          </cell>
          <cell r="P49">
            <v>60181893.469999976</v>
          </cell>
          <cell r="Q49">
            <v>0</v>
          </cell>
          <cell r="R49">
            <v>0</v>
          </cell>
          <cell r="S49">
            <v>0</v>
          </cell>
          <cell r="T49">
            <v>0</v>
          </cell>
          <cell r="U49">
            <v>1622591.3199999984</v>
          </cell>
          <cell r="V49">
            <v>0</v>
          </cell>
          <cell r="Z49">
            <v>0</v>
          </cell>
        </row>
        <row r="50">
          <cell r="A50">
            <v>0</v>
          </cell>
          <cell r="B50">
            <v>0</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V50">
            <v>0</v>
          </cell>
          <cell r="Z50">
            <v>0</v>
          </cell>
        </row>
        <row r="51">
          <cell r="A51">
            <v>3921</v>
          </cell>
          <cell r="B51" t="str">
            <v>Transportation - Equipment</v>
          </cell>
          <cell r="C51">
            <v>-15784.99</v>
          </cell>
          <cell r="D51">
            <v>-1629</v>
          </cell>
          <cell r="E51">
            <v>0</v>
          </cell>
          <cell r="F51">
            <v>0</v>
          </cell>
          <cell r="G51">
            <v>0</v>
          </cell>
          <cell r="H51">
            <v>0</v>
          </cell>
          <cell r="I51">
            <v>0</v>
          </cell>
          <cell r="J51">
            <v>-17413.989999999998</v>
          </cell>
          <cell r="K51">
            <v>0</v>
          </cell>
          <cell r="L51">
            <v>-17413.990000000002</v>
          </cell>
          <cell r="M51">
            <v>0</v>
          </cell>
          <cell r="N51">
            <v>0</v>
          </cell>
          <cell r="O51">
            <v>0</v>
          </cell>
          <cell r="P51">
            <v>921159.35</v>
          </cell>
          <cell r="Q51">
            <v>0</v>
          </cell>
          <cell r="R51" t="e">
            <v>#REF!</v>
          </cell>
          <cell r="S51">
            <v>0</v>
          </cell>
          <cell r="T51" t="e">
            <v>#REF!</v>
          </cell>
          <cell r="U51">
            <v>1629.0000000000018</v>
          </cell>
          <cell r="V51">
            <v>0</v>
          </cell>
          <cell r="Z51">
            <v>0</v>
          </cell>
        </row>
        <row r="52">
          <cell r="A52">
            <v>3920</v>
          </cell>
          <cell r="B52" t="str">
            <v>Transportation - Equipment</v>
          </cell>
          <cell r="C52">
            <v>49075.87</v>
          </cell>
          <cell r="D52">
            <v>0</v>
          </cell>
          <cell r="E52">
            <v>0</v>
          </cell>
          <cell r="F52">
            <v>0</v>
          </cell>
          <cell r="G52">
            <v>0</v>
          </cell>
          <cell r="H52">
            <v>0</v>
          </cell>
          <cell r="I52">
            <v>0</v>
          </cell>
          <cell r="J52">
            <v>49075.87</v>
          </cell>
          <cell r="K52">
            <v>0</v>
          </cell>
          <cell r="L52">
            <v>49075.87</v>
          </cell>
          <cell r="M52">
            <v>0</v>
          </cell>
          <cell r="N52">
            <v>0</v>
          </cell>
          <cell r="O52">
            <v>0</v>
          </cell>
          <cell r="P52">
            <v>0</v>
          </cell>
          <cell r="Q52">
            <v>0</v>
          </cell>
          <cell r="R52">
            <v>0</v>
          </cell>
          <cell r="S52">
            <v>0</v>
          </cell>
          <cell r="T52">
            <v>0</v>
          </cell>
          <cell r="U52">
            <v>0</v>
          </cell>
        </row>
        <row r="53">
          <cell r="A53">
            <v>3922</v>
          </cell>
          <cell r="B53" t="str">
            <v>Transportation - Light Trucks</v>
          </cell>
          <cell r="C53">
            <v>-446659.08</v>
          </cell>
          <cell r="D53">
            <v>-46359</v>
          </cell>
          <cell r="E53">
            <v>17606.28</v>
          </cell>
          <cell r="F53">
            <v>0</v>
          </cell>
          <cell r="G53">
            <v>0</v>
          </cell>
          <cell r="H53">
            <v>5652.8899999999994</v>
          </cell>
          <cell r="I53">
            <v>0</v>
          </cell>
          <cell r="J53">
            <v>-469758.91000000003</v>
          </cell>
          <cell r="K53">
            <v>0</v>
          </cell>
          <cell r="L53">
            <v>-469758.91</v>
          </cell>
          <cell r="M53">
            <v>0</v>
          </cell>
          <cell r="N53">
            <v>0</v>
          </cell>
          <cell r="O53">
            <v>0</v>
          </cell>
          <cell r="P53">
            <v>0</v>
          </cell>
          <cell r="Q53">
            <v>0</v>
          </cell>
          <cell r="R53">
            <v>0</v>
          </cell>
          <cell r="S53">
            <v>0</v>
          </cell>
          <cell r="T53">
            <v>0</v>
          </cell>
          <cell r="U53">
            <v>0</v>
          </cell>
          <cell r="V53">
            <v>0</v>
          </cell>
          <cell r="W53">
            <v>0</v>
          </cell>
          <cell r="X53">
            <v>0</v>
          </cell>
          <cell r="Y53">
            <v>0</v>
          </cell>
        </row>
        <row r="54">
          <cell r="A54">
            <v>3923</v>
          </cell>
          <cell r="B54" t="str">
            <v>Transportation - Heavy Trucks</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row>
        <row r="55">
          <cell r="A55">
            <v>3924</v>
          </cell>
          <cell r="B55" t="str">
            <v>Transportation - Trailers</v>
          </cell>
          <cell r="C55">
            <v>-2690.6</v>
          </cell>
          <cell r="D55">
            <v>-270</v>
          </cell>
          <cell r="E55">
            <v>7855.94</v>
          </cell>
          <cell r="F55">
            <v>0</v>
          </cell>
          <cell r="G55">
            <v>0</v>
          </cell>
          <cell r="H55">
            <v>-2837.89</v>
          </cell>
          <cell r="I55">
            <v>0</v>
          </cell>
          <cell r="J55">
            <v>2057.4500000000003</v>
          </cell>
          <cell r="K55">
            <v>0</v>
          </cell>
          <cell r="L55">
            <v>2057.4499999999998</v>
          </cell>
          <cell r="M55">
            <v>0</v>
          </cell>
          <cell r="N55">
            <v>0</v>
          </cell>
          <cell r="O55">
            <v>0</v>
          </cell>
          <cell r="P55">
            <v>0</v>
          </cell>
          <cell r="Q55">
            <v>0</v>
          </cell>
          <cell r="R55">
            <v>0</v>
          </cell>
          <cell r="S55">
            <v>0</v>
          </cell>
          <cell r="T55">
            <v>0</v>
          </cell>
          <cell r="U55">
            <v>0</v>
          </cell>
          <cell r="V55">
            <v>0</v>
          </cell>
          <cell r="W55">
            <v>0</v>
          </cell>
          <cell r="X55">
            <v>0</v>
          </cell>
          <cell r="Y55">
            <v>0</v>
          </cell>
          <cell r="Z55">
            <v>0</v>
          </cell>
        </row>
        <row r="56">
          <cell r="A56">
            <v>0</v>
          </cell>
          <cell r="B56" t="str">
            <v>SUBTOTAL -  TRANS EQUIPMENT</v>
          </cell>
          <cell r="C56">
            <v>-416058.8</v>
          </cell>
          <cell r="D56">
            <v>-48258</v>
          </cell>
          <cell r="E56">
            <v>25462.219999999998</v>
          </cell>
          <cell r="F56">
            <v>0</v>
          </cell>
          <cell r="G56">
            <v>0</v>
          </cell>
          <cell r="H56">
            <v>2814.9999999999995</v>
          </cell>
          <cell r="I56">
            <v>0</v>
          </cell>
          <cell r="J56">
            <v>-436039.58</v>
          </cell>
          <cell r="K56">
            <v>0</v>
          </cell>
          <cell r="L56">
            <v>-436039.57999999996</v>
          </cell>
          <cell r="M56">
            <v>0</v>
          </cell>
          <cell r="N56">
            <v>0</v>
          </cell>
          <cell r="O56">
            <v>0</v>
          </cell>
          <cell r="P56">
            <v>921159.35</v>
          </cell>
          <cell r="Q56">
            <v>0</v>
          </cell>
          <cell r="R56">
            <v>0</v>
          </cell>
          <cell r="S56">
            <v>0</v>
          </cell>
          <cell r="T56">
            <v>0</v>
          </cell>
          <cell r="U56">
            <v>1629.0000000000018</v>
          </cell>
          <cell r="V56">
            <v>0</v>
          </cell>
          <cell r="Z56">
            <v>0</v>
          </cell>
        </row>
        <row r="57">
          <cell r="A57">
            <v>0</v>
          </cell>
          <cell r="B57">
            <v>0</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V57">
            <v>0</v>
          </cell>
          <cell r="Z57">
            <v>0</v>
          </cell>
        </row>
        <row r="58">
          <cell r="A58">
            <v>0</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V58">
            <v>0</v>
          </cell>
          <cell r="Z58">
            <v>0</v>
          </cell>
        </row>
        <row r="59">
          <cell r="A59">
            <v>0</v>
          </cell>
          <cell r="B59" t="str">
            <v>TOTAL ACCUMULATED DEPRECIATION</v>
          </cell>
          <cell r="C59">
            <v>-29177650.079999998</v>
          </cell>
          <cell r="D59">
            <v>-2511287</v>
          </cell>
          <cell r="E59">
            <v>850401.9</v>
          </cell>
          <cell r="F59">
            <v>-4755</v>
          </cell>
          <cell r="G59">
            <v>0</v>
          </cell>
          <cell r="H59">
            <v>11089</v>
          </cell>
          <cell r="I59">
            <v>0</v>
          </cell>
          <cell r="J59">
            <v>-30832201.179999996</v>
          </cell>
          <cell r="K59">
            <v>0</v>
          </cell>
          <cell r="L59">
            <v>-30832201.179999996</v>
          </cell>
          <cell r="M59">
            <v>0</v>
          </cell>
          <cell r="N59">
            <v>-9.8953023552894592E-10</v>
          </cell>
          <cell r="O59">
            <v>0</v>
          </cell>
          <cell r="P59">
            <v>61103052.819999978</v>
          </cell>
          <cell r="Q59">
            <v>0</v>
          </cell>
          <cell r="R59">
            <v>0</v>
          </cell>
          <cell r="S59">
            <v>0</v>
          </cell>
          <cell r="T59">
            <v>0</v>
          </cell>
          <cell r="U59">
            <v>1624220.3199999984</v>
          </cell>
          <cell r="V59">
            <v>0</v>
          </cell>
          <cell r="Z59">
            <v>0</v>
          </cell>
        </row>
        <row r="60">
          <cell r="A60">
            <v>0</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V60">
            <v>0</v>
          </cell>
          <cell r="Z60">
            <v>0</v>
          </cell>
        </row>
        <row r="61">
          <cell r="A61" t="str">
            <v>108S-3750</v>
          </cell>
          <cell r="B61" t="str">
            <v>Structures &amp; Improvements</v>
          </cell>
          <cell r="C61">
            <v>-23924.92</v>
          </cell>
          <cell r="D61">
            <v>0</v>
          </cell>
          <cell r="E61">
            <v>0</v>
          </cell>
          <cell r="F61">
            <v>0</v>
          </cell>
          <cell r="G61">
            <v>0</v>
          </cell>
          <cell r="H61">
            <v>0</v>
          </cell>
          <cell r="I61">
            <v>0</v>
          </cell>
          <cell r="J61">
            <v>-23924.92</v>
          </cell>
          <cell r="K61">
            <v>0</v>
          </cell>
          <cell r="L61">
            <v>-23924.92</v>
          </cell>
          <cell r="M61">
            <v>0</v>
          </cell>
          <cell r="N61">
            <v>0</v>
          </cell>
          <cell r="O61">
            <v>0</v>
          </cell>
          <cell r="P61">
            <v>-21856052.52</v>
          </cell>
          <cell r="Q61">
            <v>0</v>
          </cell>
          <cell r="R61">
            <v>0</v>
          </cell>
          <cell r="S61">
            <v>0</v>
          </cell>
          <cell r="T61">
            <v>0</v>
          </cell>
          <cell r="U61">
            <v>0</v>
          </cell>
          <cell r="V61">
            <v>0</v>
          </cell>
          <cell r="Z61">
            <v>0</v>
          </cell>
        </row>
        <row r="62">
          <cell r="A62" t="str">
            <v>108S-376G</v>
          </cell>
          <cell r="B62" t="str">
            <v>Mains (GRIP)</v>
          </cell>
          <cell r="C62">
            <v>-67259.14</v>
          </cell>
          <cell r="D62">
            <v>-82583</v>
          </cell>
          <cell r="E62">
            <v>0</v>
          </cell>
          <cell r="F62">
            <v>37328.86</v>
          </cell>
          <cell r="G62">
            <v>0</v>
          </cell>
          <cell r="H62">
            <v>0</v>
          </cell>
          <cell r="I62">
            <v>0</v>
          </cell>
          <cell r="J62">
            <v>-112513.28000000001</v>
          </cell>
          <cell r="K62">
            <v>0</v>
          </cell>
          <cell r="L62">
            <v>-112513.28</v>
          </cell>
          <cell r="N62">
            <v>0</v>
          </cell>
          <cell r="O62">
            <v>0</v>
          </cell>
          <cell r="P62">
            <v>-8976148.6599999964</v>
          </cell>
          <cell r="Q62">
            <v>0</v>
          </cell>
          <cell r="R62">
            <v>0</v>
          </cell>
          <cell r="S62">
            <v>0</v>
          </cell>
          <cell r="T62">
            <v>0</v>
          </cell>
          <cell r="U62">
            <v>45254.14</v>
          </cell>
          <cell r="V62">
            <v>0</v>
          </cell>
          <cell r="Z62">
            <v>0</v>
          </cell>
        </row>
        <row r="63">
          <cell r="A63" t="str">
            <v>108S-3761</v>
          </cell>
          <cell r="B63" t="str">
            <v>Mains (Plastic)</v>
          </cell>
          <cell r="C63">
            <v>-2741044.67</v>
          </cell>
          <cell r="D63">
            <v>-79227</v>
          </cell>
          <cell r="E63">
            <v>0</v>
          </cell>
          <cell r="F63">
            <v>18930.53</v>
          </cell>
          <cell r="G63">
            <v>0</v>
          </cell>
          <cell r="H63">
            <v>0</v>
          </cell>
          <cell r="I63">
            <v>0</v>
          </cell>
          <cell r="J63">
            <v>-2801341.14</v>
          </cell>
          <cell r="K63">
            <v>0</v>
          </cell>
          <cell r="L63">
            <v>-2801341.14</v>
          </cell>
          <cell r="N63">
            <v>0</v>
          </cell>
          <cell r="O63">
            <v>0</v>
          </cell>
          <cell r="P63">
            <v>0</v>
          </cell>
          <cell r="Q63">
            <v>0</v>
          </cell>
          <cell r="R63">
            <v>0</v>
          </cell>
          <cell r="S63">
            <v>0</v>
          </cell>
          <cell r="T63">
            <v>0</v>
          </cell>
          <cell r="U63">
            <v>60296.470000000205</v>
          </cell>
          <cell r="V63">
            <v>0</v>
          </cell>
          <cell r="Z63">
            <v>0</v>
          </cell>
        </row>
        <row r="64">
          <cell r="A64" t="str">
            <v>108S-3762</v>
          </cell>
          <cell r="B64" t="str">
            <v>Mains (Steel)</v>
          </cell>
          <cell r="C64">
            <v>-354042.59</v>
          </cell>
          <cell r="D64">
            <v>-100402</v>
          </cell>
          <cell r="E64">
            <v>0</v>
          </cell>
          <cell r="F64">
            <v>146574.42000000001</v>
          </cell>
          <cell r="G64">
            <v>0</v>
          </cell>
          <cell r="H64">
            <v>0</v>
          </cell>
          <cell r="I64">
            <v>0</v>
          </cell>
          <cell r="J64">
            <v>-307870.17000000004</v>
          </cell>
          <cell r="K64">
            <v>0</v>
          </cell>
          <cell r="L64">
            <v>-307870.17</v>
          </cell>
          <cell r="N64">
            <v>0</v>
          </cell>
          <cell r="O64">
            <v>0</v>
          </cell>
          <cell r="P64">
            <v>0</v>
          </cell>
          <cell r="Q64">
            <v>0</v>
          </cell>
          <cell r="R64">
            <v>0</v>
          </cell>
          <cell r="S64">
            <v>0</v>
          </cell>
          <cell r="T64">
            <v>0</v>
          </cell>
          <cell r="U64">
            <v>-46172.420000000042</v>
          </cell>
          <cell r="V64">
            <v>0</v>
          </cell>
          <cell r="Z64">
            <v>0</v>
          </cell>
        </row>
        <row r="65">
          <cell r="A65" t="str">
            <v>108S-3780</v>
          </cell>
          <cell r="B65" t="str">
            <v>M &amp; R Equipment - General</v>
          </cell>
          <cell r="C65">
            <v>-2416.33</v>
          </cell>
          <cell r="D65">
            <v>-3069</v>
          </cell>
          <cell r="E65">
            <v>0</v>
          </cell>
          <cell r="F65">
            <v>0</v>
          </cell>
          <cell r="G65">
            <v>0</v>
          </cell>
          <cell r="H65">
            <v>0</v>
          </cell>
          <cell r="I65">
            <v>0</v>
          </cell>
          <cell r="J65">
            <v>-5485.33</v>
          </cell>
          <cell r="K65">
            <v>0</v>
          </cell>
          <cell r="L65">
            <v>-5485.33</v>
          </cell>
          <cell r="N65">
            <v>0</v>
          </cell>
          <cell r="O65">
            <v>0</v>
          </cell>
          <cell r="P65">
            <v>0</v>
          </cell>
          <cell r="Q65">
            <v>0</v>
          </cell>
          <cell r="R65">
            <v>0</v>
          </cell>
          <cell r="S65">
            <v>0</v>
          </cell>
          <cell r="T65">
            <v>0</v>
          </cell>
          <cell r="U65">
            <v>3069</v>
          </cell>
          <cell r="V65">
            <v>0</v>
          </cell>
          <cell r="Z65">
            <v>0</v>
          </cell>
        </row>
        <row r="66">
          <cell r="A66" t="str">
            <v>108S-3790</v>
          </cell>
          <cell r="B66" t="str">
            <v xml:space="preserve">M &amp; R Equipment - City </v>
          </cell>
          <cell r="C66">
            <v>-108019.23</v>
          </cell>
          <cell r="D66">
            <v>-8860</v>
          </cell>
          <cell r="E66">
            <v>0</v>
          </cell>
          <cell r="F66">
            <v>0</v>
          </cell>
          <cell r="G66">
            <v>0</v>
          </cell>
          <cell r="H66">
            <v>0</v>
          </cell>
          <cell r="I66">
            <v>0</v>
          </cell>
          <cell r="J66">
            <v>-116879.23</v>
          </cell>
          <cell r="K66">
            <v>0</v>
          </cell>
          <cell r="L66">
            <v>-116879.23</v>
          </cell>
          <cell r="N66">
            <v>0</v>
          </cell>
          <cell r="O66">
            <v>0</v>
          </cell>
          <cell r="P66">
            <v>0</v>
          </cell>
          <cell r="Q66">
            <v>0</v>
          </cell>
          <cell r="R66">
            <v>0</v>
          </cell>
          <cell r="S66">
            <v>0</v>
          </cell>
          <cell r="T66">
            <v>0</v>
          </cell>
          <cell r="U66">
            <v>8860</v>
          </cell>
          <cell r="V66">
            <v>0</v>
          </cell>
          <cell r="Z66">
            <v>0</v>
          </cell>
        </row>
        <row r="67">
          <cell r="A67" t="str">
            <v>108S-3801</v>
          </cell>
          <cell r="B67" t="str">
            <v>Dist Plant - Services (Plastic)</v>
          </cell>
          <cell r="C67">
            <v>-1117432.71</v>
          </cell>
          <cell r="D67">
            <v>-49322</v>
          </cell>
          <cell r="E67">
            <v>0</v>
          </cell>
          <cell r="F67">
            <v>56848.02</v>
          </cell>
          <cell r="G67">
            <v>0</v>
          </cell>
          <cell r="H67">
            <v>0</v>
          </cell>
          <cell r="I67">
            <v>0</v>
          </cell>
          <cell r="J67">
            <v>-1109906.69</v>
          </cell>
          <cell r="K67">
            <v>0</v>
          </cell>
          <cell r="L67">
            <v>-1109906.69</v>
          </cell>
          <cell r="N67">
            <v>0</v>
          </cell>
          <cell r="O67">
            <v>0</v>
          </cell>
          <cell r="P67">
            <v>0</v>
          </cell>
          <cell r="Q67">
            <v>0</v>
          </cell>
          <cell r="R67">
            <v>0</v>
          </cell>
          <cell r="S67">
            <v>0</v>
          </cell>
          <cell r="T67">
            <v>0</v>
          </cell>
          <cell r="U67">
            <v>-7526.0200000000186</v>
          </cell>
          <cell r="V67">
            <v>0</v>
          </cell>
          <cell r="Z67">
            <v>0</v>
          </cell>
        </row>
        <row r="68">
          <cell r="A68" t="str">
            <v>108S-3802</v>
          </cell>
          <cell r="B68" t="str">
            <v>Dist Plant - Services (Steel)</v>
          </cell>
          <cell r="C68">
            <v>-161714.99</v>
          </cell>
          <cell r="D68">
            <v>0</v>
          </cell>
          <cell r="E68">
            <v>0</v>
          </cell>
          <cell r="F68">
            <v>62918</v>
          </cell>
          <cell r="G68">
            <v>0</v>
          </cell>
          <cell r="H68">
            <v>0</v>
          </cell>
          <cell r="I68">
            <v>0</v>
          </cell>
          <cell r="J68">
            <v>-98796.989999999991</v>
          </cell>
          <cell r="K68">
            <v>0</v>
          </cell>
          <cell r="L68">
            <v>-98796.989999999991</v>
          </cell>
          <cell r="N68">
            <v>0</v>
          </cell>
          <cell r="O68">
            <v>0</v>
          </cell>
          <cell r="P68">
            <v>0</v>
          </cell>
          <cell r="Q68">
            <v>0</v>
          </cell>
          <cell r="R68">
            <v>0</v>
          </cell>
          <cell r="S68">
            <v>0</v>
          </cell>
          <cell r="T68">
            <v>0</v>
          </cell>
          <cell r="U68">
            <v>-62918</v>
          </cell>
          <cell r="V68">
            <v>0</v>
          </cell>
          <cell r="Z68">
            <v>0</v>
          </cell>
        </row>
        <row r="69">
          <cell r="A69" t="str">
            <v>108S-380G</v>
          </cell>
          <cell r="B69" t="str">
            <v>Dist Plant - Services (GRIP)</v>
          </cell>
          <cell r="C69">
            <v>-34412.089999999997</v>
          </cell>
          <cell r="D69">
            <v>-10452</v>
          </cell>
          <cell r="E69">
            <v>0</v>
          </cell>
          <cell r="F69">
            <v>0</v>
          </cell>
          <cell r="G69">
            <v>0</v>
          </cell>
          <cell r="H69">
            <v>0</v>
          </cell>
          <cell r="I69">
            <v>0</v>
          </cell>
          <cell r="J69">
            <v>-44864.09</v>
          </cell>
          <cell r="K69">
            <v>0</v>
          </cell>
          <cell r="L69">
            <v>-44864.09</v>
          </cell>
          <cell r="N69">
            <v>0</v>
          </cell>
          <cell r="O69">
            <v>0</v>
          </cell>
          <cell r="P69">
            <v>0</v>
          </cell>
          <cell r="Q69">
            <v>0</v>
          </cell>
          <cell r="R69">
            <v>0</v>
          </cell>
          <cell r="S69">
            <v>0</v>
          </cell>
          <cell r="T69">
            <v>0</v>
          </cell>
          <cell r="U69">
            <v>10452</v>
          </cell>
          <cell r="V69">
            <v>0</v>
          </cell>
          <cell r="Z69">
            <v>0</v>
          </cell>
        </row>
        <row r="70">
          <cell r="A70" t="str">
            <v>108S-3820</v>
          </cell>
          <cell r="B70" t="str">
            <v>Meter Installations</v>
          </cell>
          <cell r="C70">
            <v>950.77</v>
          </cell>
          <cell r="D70">
            <v>-9641</v>
          </cell>
          <cell r="E70">
            <v>0</v>
          </cell>
          <cell r="F70">
            <v>855</v>
          </cell>
          <cell r="G70">
            <v>0</v>
          </cell>
          <cell r="H70">
            <v>99</v>
          </cell>
          <cell r="I70">
            <v>0</v>
          </cell>
          <cell r="J70">
            <v>-7736.23</v>
          </cell>
          <cell r="K70">
            <v>0</v>
          </cell>
          <cell r="L70">
            <v>-7736.23</v>
          </cell>
          <cell r="N70">
            <v>0</v>
          </cell>
          <cell r="O70">
            <v>0</v>
          </cell>
          <cell r="P70">
            <v>0</v>
          </cell>
          <cell r="Q70">
            <v>0</v>
          </cell>
          <cell r="R70">
            <v>0</v>
          </cell>
          <cell r="S70">
            <v>0</v>
          </cell>
          <cell r="T70">
            <v>0</v>
          </cell>
          <cell r="U70">
            <v>8687</v>
          </cell>
          <cell r="V70">
            <v>0</v>
          </cell>
          <cell r="Z70">
            <v>0</v>
          </cell>
        </row>
        <row r="71">
          <cell r="A71" t="str">
            <v>108S-3821</v>
          </cell>
          <cell r="B71" t="str">
            <v>Meter Installations / MTU</v>
          </cell>
          <cell r="C71">
            <v>-7020</v>
          </cell>
          <cell r="D71">
            <v>-1053</v>
          </cell>
          <cell r="E71">
            <v>0</v>
          </cell>
          <cell r="F71">
            <v>0</v>
          </cell>
          <cell r="G71">
            <v>0</v>
          </cell>
          <cell r="H71">
            <v>0</v>
          </cell>
          <cell r="I71">
            <v>0</v>
          </cell>
          <cell r="J71">
            <v>-8073</v>
          </cell>
          <cell r="K71">
            <v>0</v>
          </cell>
          <cell r="L71">
            <v>-8073</v>
          </cell>
          <cell r="N71">
            <v>0</v>
          </cell>
          <cell r="O71">
            <v>0</v>
          </cell>
          <cell r="P71">
            <v>0</v>
          </cell>
          <cell r="Q71">
            <v>0</v>
          </cell>
          <cell r="R71">
            <v>0</v>
          </cell>
          <cell r="S71">
            <v>0</v>
          </cell>
          <cell r="T71">
            <v>0</v>
          </cell>
          <cell r="U71">
            <v>1053</v>
          </cell>
          <cell r="V71">
            <v>0</v>
          </cell>
          <cell r="Z71">
            <v>0</v>
          </cell>
        </row>
        <row r="72">
          <cell r="A72" t="str">
            <v>108S-3850</v>
          </cell>
          <cell r="B72" t="str">
            <v>M &amp; R Equipment - Industrial</v>
          </cell>
          <cell r="C72">
            <v>37671.480000000003</v>
          </cell>
          <cell r="D72">
            <v>0</v>
          </cell>
          <cell r="E72">
            <v>0</v>
          </cell>
          <cell r="F72">
            <v>0</v>
          </cell>
          <cell r="G72">
            <v>0</v>
          </cell>
          <cell r="H72">
            <v>0</v>
          </cell>
          <cell r="I72">
            <v>0</v>
          </cell>
          <cell r="J72">
            <v>37671.480000000003</v>
          </cell>
          <cell r="K72">
            <v>0</v>
          </cell>
          <cell r="L72">
            <v>37671.480000000003</v>
          </cell>
          <cell r="N72">
            <v>0</v>
          </cell>
          <cell r="O72">
            <v>0</v>
          </cell>
          <cell r="P72">
            <v>0</v>
          </cell>
          <cell r="Q72">
            <v>0</v>
          </cell>
          <cell r="R72">
            <v>0</v>
          </cell>
          <cell r="S72">
            <v>0</v>
          </cell>
          <cell r="T72">
            <v>0</v>
          </cell>
          <cell r="U72">
            <v>0</v>
          </cell>
          <cell r="V72">
            <v>0</v>
          </cell>
          <cell r="Z72">
            <v>0</v>
          </cell>
        </row>
        <row r="73">
          <cell r="A73" t="str">
            <v>108S-3870</v>
          </cell>
          <cell r="B73" t="str">
            <v>Other Equipment</v>
          </cell>
          <cell r="C73">
            <v>-3936.04</v>
          </cell>
          <cell r="D73">
            <v>0</v>
          </cell>
          <cell r="E73">
            <v>0</v>
          </cell>
          <cell r="F73">
            <v>0</v>
          </cell>
          <cell r="G73">
            <v>0</v>
          </cell>
          <cell r="H73">
            <v>0</v>
          </cell>
          <cell r="I73">
            <v>0</v>
          </cell>
          <cell r="J73">
            <v>-3936.04</v>
          </cell>
          <cell r="K73">
            <v>0</v>
          </cell>
          <cell r="L73">
            <v>-3936.04</v>
          </cell>
          <cell r="N73">
            <v>0</v>
          </cell>
          <cell r="P73">
            <v>0</v>
          </cell>
          <cell r="U73">
            <v>0</v>
          </cell>
          <cell r="Z73">
            <v>0</v>
          </cell>
        </row>
        <row r="74">
          <cell r="A74">
            <v>0</v>
          </cell>
          <cell r="B74" t="str">
            <v>Subtotal of Accrued Asset Removal Costs</v>
          </cell>
          <cell r="C74">
            <v>-4582600.46</v>
          </cell>
          <cell r="D74">
            <v>-344609</v>
          </cell>
          <cell r="E74">
            <v>0</v>
          </cell>
          <cell r="F74">
            <v>323454.82999999996</v>
          </cell>
          <cell r="G74">
            <v>0</v>
          </cell>
          <cell r="H74">
            <v>99</v>
          </cell>
          <cell r="I74">
            <v>0</v>
          </cell>
          <cell r="J74">
            <v>-4603655.63</v>
          </cell>
          <cell r="K74">
            <v>0</v>
          </cell>
          <cell r="L74">
            <v>-4603655.63</v>
          </cell>
          <cell r="N74">
            <v>0</v>
          </cell>
          <cell r="P74">
            <v>0</v>
          </cell>
          <cell r="U74">
            <v>21055.170000000144</v>
          </cell>
          <cell r="Z74">
            <v>0</v>
          </cell>
        </row>
        <row r="75">
          <cell r="A75">
            <v>0</v>
          </cell>
          <cell r="B75">
            <v>0</v>
          </cell>
          <cell r="C75">
            <v>0</v>
          </cell>
          <cell r="D75">
            <v>0</v>
          </cell>
          <cell r="E75">
            <v>0</v>
          </cell>
          <cell r="F75">
            <v>0</v>
          </cell>
          <cell r="G75">
            <v>0</v>
          </cell>
          <cell r="H75">
            <v>0</v>
          </cell>
          <cell r="I75">
            <v>0</v>
          </cell>
          <cell r="J75">
            <v>0</v>
          </cell>
          <cell r="K75">
            <v>0</v>
          </cell>
          <cell r="L75">
            <v>0</v>
          </cell>
        </row>
        <row r="76">
          <cell r="A76">
            <v>0</v>
          </cell>
          <cell r="B76">
            <v>0</v>
          </cell>
          <cell r="C76">
            <v>0</v>
          </cell>
          <cell r="D76">
            <v>0</v>
          </cell>
          <cell r="E76">
            <v>0</v>
          </cell>
          <cell r="F76">
            <v>0</v>
          </cell>
          <cell r="G76">
            <v>0</v>
          </cell>
          <cell r="H76">
            <v>0</v>
          </cell>
          <cell r="I76">
            <v>0</v>
          </cell>
          <cell r="J76">
            <v>0</v>
          </cell>
          <cell r="K76">
            <v>0</v>
          </cell>
          <cell r="L76">
            <v>0</v>
          </cell>
        </row>
        <row r="77">
          <cell r="A77" t="str">
            <v>Accum Depreciation w/o Accrued Asset</v>
          </cell>
          <cell r="B77">
            <v>0</v>
          </cell>
          <cell r="C77">
            <v>-29177650.079999998</v>
          </cell>
          <cell r="D77">
            <v>-2511287</v>
          </cell>
          <cell r="E77">
            <v>850401.9</v>
          </cell>
          <cell r="F77">
            <v>318699.82999999996</v>
          </cell>
          <cell r="G77">
            <v>0</v>
          </cell>
          <cell r="H77">
            <v>11089</v>
          </cell>
          <cell r="I77">
            <v>0</v>
          </cell>
          <cell r="J77">
            <v>-30832201.179999996</v>
          </cell>
          <cell r="K77">
            <v>0</v>
          </cell>
          <cell r="L77">
            <v>-35435856.809999995</v>
          </cell>
          <cell r="N77">
            <v>-9.8953023552894592E-10</v>
          </cell>
          <cell r="U77">
            <v>1645275.4899999986</v>
          </cell>
        </row>
        <row r="78">
          <cell r="A78">
            <v>0</v>
          </cell>
          <cell r="B78">
            <v>0</v>
          </cell>
          <cell r="C78">
            <v>0</v>
          </cell>
          <cell r="D78">
            <v>0</v>
          </cell>
          <cell r="E78">
            <v>0</v>
          </cell>
          <cell r="F78">
            <v>0</v>
          </cell>
          <cell r="G78">
            <v>0</v>
          </cell>
          <cell r="H78">
            <v>0</v>
          </cell>
          <cell r="I78">
            <v>0</v>
          </cell>
          <cell r="J78">
            <v>0</v>
          </cell>
          <cell r="K78">
            <v>0</v>
          </cell>
          <cell r="L78">
            <v>0</v>
          </cell>
          <cell r="P78">
            <v>0</v>
          </cell>
        </row>
        <row r="79">
          <cell r="A79">
            <v>0</v>
          </cell>
          <cell r="B79">
            <v>0</v>
          </cell>
          <cell r="C79">
            <v>-33760250.539999999</v>
          </cell>
          <cell r="D79">
            <v>-2855896</v>
          </cell>
          <cell r="E79">
            <v>0</v>
          </cell>
          <cell r="F79">
            <v>0</v>
          </cell>
          <cell r="G79">
            <v>0</v>
          </cell>
          <cell r="H79">
            <v>0</v>
          </cell>
          <cell r="I79">
            <v>0</v>
          </cell>
          <cell r="J79" t="str">
            <v>G/L Balance</v>
          </cell>
          <cell r="K79">
            <v>0</v>
          </cell>
          <cell r="L79">
            <v>-35435856.810000002</v>
          </cell>
          <cell r="P79">
            <v>0</v>
          </cell>
        </row>
        <row r="80">
          <cell r="A80">
            <v>0</v>
          </cell>
          <cell r="B80">
            <v>0</v>
          </cell>
          <cell r="C80">
            <v>0</v>
          </cell>
          <cell r="D80">
            <v>0</v>
          </cell>
          <cell r="E80">
            <v>0</v>
          </cell>
          <cell r="F80">
            <v>0</v>
          </cell>
          <cell r="G80">
            <v>0</v>
          </cell>
          <cell r="H80">
            <v>35442289.810000002</v>
          </cell>
          <cell r="I80">
            <v>0</v>
          </cell>
          <cell r="J80" t="str">
            <v>Difference</v>
          </cell>
          <cell r="K80">
            <v>0</v>
          </cell>
          <cell r="L80">
            <v>0</v>
          </cell>
          <cell r="M80">
            <v>0</v>
          </cell>
          <cell r="N80">
            <v>9.8953023552894592E-10</v>
          </cell>
        </row>
        <row r="81">
          <cell r="L81">
            <v>0</v>
          </cell>
          <cell r="M81">
            <v>0</v>
          </cell>
          <cell r="N81">
            <v>0</v>
          </cell>
        </row>
        <row r="82">
          <cell r="C82">
            <v>0</v>
          </cell>
          <cell r="J82">
            <v>0</v>
          </cell>
          <cell r="L82">
            <v>0</v>
          </cell>
          <cell r="N82">
            <v>0</v>
          </cell>
        </row>
        <row r="83">
          <cell r="C83">
            <v>0</v>
          </cell>
          <cell r="J83">
            <v>0</v>
          </cell>
          <cell r="L83">
            <v>0</v>
          </cell>
        </row>
        <row r="84">
          <cell r="B84" t="str">
            <v>See Kathy W-Summary of Comparisons Study to Report to GL for recalculating of A/D on 391 accounts which was entered 12/17</v>
          </cell>
          <cell r="J84">
            <v>0</v>
          </cell>
          <cell r="L84">
            <v>0</v>
          </cell>
          <cell r="N84">
            <v>0</v>
          </cell>
        </row>
        <row r="85">
          <cell r="B85" t="str">
            <v>W:\Accounting\Fixed Assets\Depreciation &amp; Plant Rollforward\CFG\2017\Rate Adjustment for 391 accounts 2014-2017</v>
          </cell>
          <cell r="C85">
            <v>0</v>
          </cell>
          <cell r="D85">
            <v>0</v>
          </cell>
        </row>
        <row r="86">
          <cell r="C86">
            <v>0</v>
          </cell>
          <cell r="M86">
            <v>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DEPR JE "/>
      <sheetName val="2-True Up JE"/>
      <sheetName val="2-True Up JE (2)"/>
      <sheetName val="3-CF Veh Depr JE"/>
      <sheetName val="4-CF Vehicle Ins"/>
      <sheetName val="5-CF COR Depr JE True up"/>
      <sheetName val="Depreciation Calc"/>
      <sheetName val="6-DEPR JE Adjustment"/>
      <sheetName val="New Calc"/>
      <sheetName val="Plant Balance"/>
      <sheetName val="Vehicles"/>
      <sheetName val="Change"/>
      <sheetName val="Vehicle Rec"/>
      <sheetName val="Vehicle Rec Change"/>
      <sheetName val="BALANCE SUMMARY"/>
      <sheetName val="ACCUM DEPR"/>
      <sheetName val="Veh Ins Pivot"/>
      <sheetName val="301"/>
      <sheetName val="302"/>
      <sheetName val="303"/>
      <sheetName val="303x"/>
      <sheetName val="374"/>
      <sheetName val="375"/>
      <sheetName val="376.1 Plastic"/>
      <sheetName val="376.2 Steel"/>
      <sheetName val="376G GRIP"/>
      <sheetName val="378"/>
      <sheetName val="379"/>
      <sheetName val="379 CIAC"/>
      <sheetName val="380 CIAC"/>
      <sheetName val="380.1 Plastic"/>
      <sheetName val="380.2 Steel"/>
      <sheetName val="380G GRIP"/>
      <sheetName val="381"/>
      <sheetName val="381.1"/>
      <sheetName val="382"/>
      <sheetName val="382.1"/>
      <sheetName val="383"/>
      <sheetName val="384"/>
      <sheetName val="385"/>
      <sheetName val="385 CIAC"/>
      <sheetName val="387"/>
      <sheetName val="389"/>
      <sheetName val="389A"/>
      <sheetName val="390"/>
      <sheetName val="390A"/>
      <sheetName val="3910"/>
      <sheetName val="391.2"/>
      <sheetName val="391.A"/>
      <sheetName val="391.S"/>
      <sheetName val="391.3"/>
      <sheetName val="391.4"/>
      <sheetName val="392 Other"/>
      <sheetName val="3920"/>
      <sheetName val="3921"/>
      <sheetName val="3922 "/>
      <sheetName val="3923"/>
      <sheetName val="393"/>
      <sheetName val="394"/>
      <sheetName val="396"/>
      <sheetName val="397"/>
      <sheetName val="397.1"/>
      <sheetName val="398"/>
      <sheetName val="398A"/>
      <sheetName val="399"/>
      <sheetName val="CF10-CF20 Spl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v>0</v>
          </cell>
          <cell r="B1">
            <v>0</v>
          </cell>
          <cell r="C1" t="str">
            <v>ACCUMULATED DEPRECIATION RECONCILIATION</v>
          </cell>
          <cell r="D1">
            <v>0</v>
          </cell>
          <cell r="E1">
            <v>0</v>
          </cell>
          <cell r="F1">
            <v>0</v>
          </cell>
          <cell r="G1">
            <v>0</v>
          </cell>
          <cell r="H1">
            <v>0</v>
          </cell>
          <cell r="I1">
            <v>0</v>
          </cell>
          <cell r="J1">
            <v>0</v>
          </cell>
          <cell r="K1">
            <v>0</v>
          </cell>
          <cell r="L1">
            <v>0</v>
          </cell>
          <cell r="M1">
            <v>0</v>
          </cell>
          <cell r="N1">
            <v>0</v>
          </cell>
          <cell r="O1">
            <v>0</v>
          </cell>
          <cell r="P1">
            <v>0</v>
          </cell>
          <cell r="Q1">
            <v>0</v>
          </cell>
          <cell r="R1">
            <v>0</v>
          </cell>
          <cell r="S1">
            <v>0</v>
          </cell>
          <cell r="T1">
            <v>0</v>
          </cell>
        </row>
        <row r="2">
          <cell r="A2">
            <v>0</v>
          </cell>
          <cell r="B2">
            <v>0</v>
          </cell>
          <cell r="C2">
            <v>43131</v>
          </cell>
          <cell r="D2">
            <v>0</v>
          </cell>
          <cell r="E2">
            <v>0</v>
          </cell>
          <cell r="F2">
            <v>0</v>
          </cell>
          <cell r="G2">
            <v>0</v>
          </cell>
          <cell r="H2">
            <v>0</v>
          </cell>
          <cell r="I2">
            <v>0</v>
          </cell>
          <cell r="J2">
            <v>0</v>
          </cell>
          <cell r="K2">
            <v>0</v>
          </cell>
          <cell r="L2">
            <v>0</v>
          </cell>
          <cell r="M2">
            <v>0</v>
          </cell>
          <cell r="N2">
            <v>0</v>
          </cell>
          <cell r="O2">
            <v>0</v>
          </cell>
          <cell r="P2">
            <v>0</v>
          </cell>
          <cell r="Q2">
            <v>0</v>
          </cell>
          <cell r="R2">
            <v>0</v>
          </cell>
          <cell r="S2">
            <v>0</v>
          </cell>
          <cell r="T2">
            <v>0</v>
          </cell>
        </row>
        <row r="3">
          <cell r="A3">
            <v>0</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0</v>
          </cell>
        </row>
        <row r="4">
          <cell r="A4">
            <v>0</v>
          </cell>
          <cell r="B4">
            <v>0</v>
          </cell>
          <cell r="C4" t="str">
            <v>A/D</v>
          </cell>
          <cell r="D4" t="str">
            <v>G/L</v>
          </cell>
          <cell r="E4">
            <v>0</v>
          </cell>
          <cell r="F4">
            <v>0</v>
          </cell>
          <cell r="G4">
            <v>0</v>
          </cell>
          <cell r="H4" t="str">
            <v>A/D</v>
          </cell>
          <cell r="I4" t="str">
            <v>A/D</v>
          </cell>
          <cell r="J4" t="str">
            <v>A/D</v>
          </cell>
          <cell r="K4">
            <v>0</v>
          </cell>
          <cell r="L4">
            <v>0</v>
          </cell>
          <cell r="M4">
            <v>0</v>
          </cell>
          <cell r="N4">
            <v>0</v>
          </cell>
          <cell r="O4">
            <v>0</v>
          </cell>
          <cell r="P4">
            <v>0</v>
          </cell>
          <cell r="Q4">
            <v>0</v>
          </cell>
          <cell r="R4" t="str">
            <v>Depr Life</v>
          </cell>
          <cell r="S4">
            <v>0</v>
          </cell>
          <cell r="T4" t="str">
            <v>Remaining</v>
          </cell>
        </row>
        <row r="5">
          <cell r="A5" t="str">
            <v>ACCT</v>
          </cell>
          <cell r="B5" t="str">
            <v>DESCRIPTION</v>
          </cell>
          <cell r="C5" t="str">
            <v>BALANCE</v>
          </cell>
          <cell r="D5">
            <v>2018</v>
          </cell>
          <cell r="E5" t="str">
            <v>RETIREMENTS</v>
          </cell>
          <cell r="F5" t="str">
            <v xml:space="preserve">COST OF </v>
          </cell>
          <cell r="G5" t="str">
            <v>SALVAGE</v>
          </cell>
          <cell r="H5" t="str">
            <v>TRANSFERS</v>
          </cell>
          <cell r="I5" t="str">
            <v>TRANSFERS</v>
          </cell>
          <cell r="J5" t="str">
            <v>BALANCE</v>
          </cell>
          <cell r="K5">
            <v>0</v>
          </cell>
          <cell r="L5" t="str">
            <v>G/L</v>
          </cell>
          <cell r="M5">
            <v>0</v>
          </cell>
          <cell r="N5" t="str">
            <v>Variance</v>
          </cell>
          <cell r="O5">
            <v>0</v>
          </cell>
          <cell r="P5" t="str">
            <v>Net Book</v>
          </cell>
          <cell r="Q5">
            <v>0</v>
          </cell>
          <cell r="R5" t="str">
            <v>Years</v>
          </cell>
          <cell r="S5">
            <v>0</v>
          </cell>
          <cell r="T5" t="str">
            <v>Life</v>
          </cell>
        </row>
        <row r="6">
          <cell r="A6" t="str">
            <v>NO.</v>
          </cell>
          <cell r="B6">
            <v>0</v>
          </cell>
          <cell r="C6">
            <v>43100</v>
          </cell>
          <cell r="D6" t="str">
            <v>PROVISION</v>
          </cell>
          <cell r="E6" t="str">
            <v>TOTAL</v>
          </cell>
          <cell r="F6" t="str">
            <v>REMOVAL</v>
          </cell>
          <cell r="G6" t="str">
            <v>VALUE</v>
          </cell>
          <cell r="H6" t="str">
            <v>AND ADJ</v>
          </cell>
          <cell r="I6" t="str">
            <v>to FPU</v>
          </cell>
          <cell r="J6">
            <v>43131</v>
          </cell>
          <cell r="K6">
            <v>0</v>
          </cell>
          <cell r="L6">
            <v>0</v>
          </cell>
          <cell r="M6">
            <v>0</v>
          </cell>
          <cell r="N6" t="str">
            <v>to G/L</v>
          </cell>
          <cell r="O6">
            <v>0</v>
          </cell>
          <cell r="P6">
            <v>0</v>
          </cell>
          <cell r="Q6">
            <v>0</v>
          </cell>
          <cell r="R6">
            <v>0</v>
          </cell>
          <cell r="S6">
            <v>0</v>
          </cell>
          <cell r="T6" t="str">
            <v>Years</v>
          </cell>
        </row>
        <row r="7">
          <cell r="A7">
            <v>0</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row>
        <row r="8">
          <cell r="A8">
            <v>3010</v>
          </cell>
          <cell r="B8" t="str">
            <v>Organization</v>
          </cell>
          <cell r="C8">
            <v>-23328.06</v>
          </cell>
          <cell r="D8">
            <v>0</v>
          </cell>
          <cell r="E8">
            <v>0</v>
          </cell>
          <cell r="F8">
            <v>0</v>
          </cell>
          <cell r="G8">
            <v>0</v>
          </cell>
          <cell r="H8">
            <v>0</v>
          </cell>
          <cell r="I8">
            <v>0</v>
          </cell>
          <cell r="J8">
            <v>-23328.06</v>
          </cell>
          <cell r="K8">
            <v>0</v>
          </cell>
          <cell r="L8">
            <v>-23328.06</v>
          </cell>
          <cell r="M8">
            <v>0</v>
          </cell>
          <cell r="N8">
            <v>0</v>
          </cell>
          <cell r="O8">
            <v>0</v>
          </cell>
          <cell r="P8">
            <v>0</v>
          </cell>
          <cell r="Q8">
            <v>0</v>
          </cell>
          <cell r="R8" t="e">
            <v>#REF!</v>
          </cell>
          <cell r="S8">
            <v>0</v>
          </cell>
          <cell r="T8" t="e">
            <v>#REF!</v>
          </cell>
          <cell r="U8">
            <v>0</v>
          </cell>
        </row>
        <row r="9">
          <cell r="A9">
            <v>3020</v>
          </cell>
          <cell r="B9" t="str">
            <v>Franchises &amp; Consents</v>
          </cell>
          <cell r="C9">
            <v>-12970.59</v>
          </cell>
          <cell r="D9">
            <v>-35</v>
          </cell>
          <cell r="E9">
            <v>0</v>
          </cell>
          <cell r="F9">
            <v>0</v>
          </cell>
          <cell r="G9">
            <v>0</v>
          </cell>
          <cell r="H9">
            <v>0</v>
          </cell>
          <cell r="I9">
            <v>0</v>
          </cell>
          <cell r="J9">
            <v>-13005.59</v>
          </cell>
          <cell r="K9">
            <v>0</v>
          </cell>
          <cell r="L9">
            <v>-13005.59</v>
          </cell>
          <cell r="M9">
            <v>0</v>
          </cell>
          <cell r="N9">
            <v>0</v>
          </cell>
          <cell r="O9">
            <v>0</v>
          </cell>
          <cell r="P9">
            <v>1126.7000000000007</v>
          </cell>
          <cell r="Q9">
            <v>0</v>
          </cell>
          <cell r="R9" t="e">
            <v>#REF!</v>
          </cell>
          <cell r="S9">
            <v>0</v>
          </cell>
          <cell r="T9" t="e">
            <v>#REF!</v>
          </cell>
          <cell r="U9">
            <v>35</v>
          </cell>
          <cell r="Z9">
            <v>0</v>
          </cell>
        </row>
        <row r="10">
          <cell r="A10">
            <v>3030</v>
          </cell>
          <cell r="B10" t="str">
            <v>Misc Intangible Plant</v>
          </cell>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Z10">
            <v>0</v>
          </cell>
        </row>
        <row r="11">
          <cell r="A11">
            <v>3030</v>
          </cell>
          <cell r="B11" t="str">
            <v>Misc Intangible Plant</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Z11">
            <v>0</v>
          </cell>
        </row>
        <row r="12">
          <cell r="A12">
            <v>3740</v>
          </cell>
          <cell r="B12" t="str">
            <v>Land and Land Rights</v>
          </cell>
          <cell r="C12">
            <v>0</v>
          </cell>
          <cell r="D12">
            <v>0</v>
          </cell>
          <cell r="E12">
            <v>0</v>
          </cell>
          <cell r="F12">
            <v>0</v>
          </cell>
          <cell r="G12">
            <v>0</v>
          </cell>
          <cell r="H12">
            <v>0</v>
          </cell>
          <cell r="I12">
            <v>0</v>
          </cell>
          <cell r="J12">
            <v>0</v>
          </cell>
          <cell r="K12">
            <v>0</v>
          </cell>
          <cell r="L12">
            <v>0</v>
          </cell>
          <cell r="M12">
            <v>0</v>
          </cell>
          <cell r="N12">
            <v>0</v>
          </cell>
          <cell r="O12">
            <v>0</v>
          </cell>
          <cell r="P12">
            <v>212190.55</v>
          </cell>
          <cell r="Q12">
            <v>0</v>
          </cell>
          <cell r="R12">
            <v>0</v>
          </cell>
          <cell r="S12">
            <v>0</v>
          </cell>
          <cell r="T12">
            <v>0</v>
          </cell>
          <cell r="U12">
            <v>0</v>
          </cell>
          <cell r="V12">
            <v>0</v>
          </cell>
          <cell r="Z12">
            <v>0</v>
          </cell>
        </row>
        <row r="13">
          <cell r="A13">
            <v>3750</v>
          </cell>
          <cell r="B13" t="str">
            <v>Structures &amp; Improvements</v>
          </cell>
          <cell r="C13">
            <v>-194031.16</v>
          </cell>
          <cell r="D13">
            <v>-1097</v>
          </cell>
          <cell r="E13">
            <v>0</v>
          </cell>
          <cell r="F13">
            <v>0</v>
          </cell>
          <cell r="G13">
            <v>0</v>
          </cell>
          <cell r="H13">
            <v>0</v>
          </cell>
          <cell r="I13">
            <v>0</v>
          </cell>
          <cell r="J13">
            <v>-195128.16</v>
          </cell>
          <cell r="K13">
            <v>0</v>
          </cell>
          <cell r="L13">
            <v>-195128.16</v>
          </cell>
          <cell r="M13">
            <v>0</v>
          </cell>
          <cell r="N13">
            <v>0</v>
          </cell>
          <cell r="O13">
            <v>0</v>
          </cell>
          <cell r="P13">
            <v>307246.16000000003</v>
          </cell>
          <cell r="Q13">
            <v>0</v>
          </cell>
          <cell r="R13" t="e">
            <v>#REF!</v>
          </cell>
          <cell r="S13">
            <v>0</v>
          </cell>
          <cell r="T13" t="e">
            <v>#REF!</v>
          </cell>
          <cell r="U13">
            <v>1097</v>
          </cell>
          <cell r="V13">
            <v>0</v>
          </cell>
          <cell r="Z13">
            <v>0</v>
          </cell>
        </row>
        <row r="14">
          <cell r="A14" t="str">
            <v>376G</v>
          </cell>
          <cell r="B14" t="str">
            <v>Mains (GRIP)</v>
          </cell>
          <cell r="C14">
            <v>-1273985.51</v>
          </cell>
          <cell r="D14">
            <v>-44675</v>
          </cell>
          <cell r="E14">
            <v>0</v>
          </cell>
          <cell r="F14">
            <v>0</v>
          </cell>
          <cell r="G14">
            <v>0</v>
          </cell>
          <cell r="H14">
            <v>0</v>
          </cell>
          <cell r="I14">
            <v>0</v>
          </cell>
          <cell r="J14">
            <v>-1318660.51</v>
          </cell>
          <cell r="K14">
            <v>0</v>
          </cell>
          <cell r="L14">
            <v>-1318660.51</v>
          </cell>
          <cell r="M14">
            <v>0</v>
          </cell>
          <cell r="N14">
            <v>0</v>
          </cell>
          <cell r="O14">
            <v>0</v>
          </cell>
          <cell r="P14">
            <v>14011341.300000001</v>
          </cell>
          <cell r="Q14">
            <v>0</v>
          </cell>
          <cell r="R14" t="e">
            <v>#REF!</v>
          </cell>
          <cell r="S14">
            <v>0</v>
          </cell>
          <cell r="T14" t="e">
            <v>#REF!</v>
          </cell>
          <cell r="U14">
            <v>44675</v>
          </cell>
          <cell r="V14">
            <v>0</v>
          </cell>
          <cell r="Z14">
            <v>0</v>
          </cell>
        </row>
        <row r="15">
          <cell r="A15">
            <v>3761</v>
          </cell>
          <cell r="B15" t="str">
            <v>Mains (Plastic)</v>
          </cell>
          <cell r="C15">
            <v>-6501314.2300000004</v>
          </cell>
          <cell r="D15">
            <v>-50696</v>
          </cell>
          <cell r="E15">
            <v>0</v>
          </cell>
          <cell r="F15">
            <v>0</v>
          </cell>
          <cell r="G15">
            <v>0</v>
          </cell>
          <cell r="H15">
            <v>0</v>
          </cell>
          <cell r="I15">
            <v>0</v>
          </cell>
          <cell r="J15">
            <v>-6552010.2300000004</v>
          </cell>
          <cell r="K15">
            <v>0</v>
          </cell>
          <cell r="L15">
            <v>-6552010.2300000004</v>
          </cell>
          <cell r="M15">
            <v>0</v>
          </cell>
          <cell r="N15">
            <v>0</v>
          </cell>
          <cell r="O15">
            <v>0</v>
          </cell>
          <cell r="P15">
            <v>17405548.07</v>
          </cell>
          <cell r="Q15">
            <v>0</v>
          </cell>
          <cell r="R15" t="e">
            <v>#REF!</v>
          </cell>
          <cell r="S15">
            <v>0</v>
          </cell>
          <cell r="T15" t="e">
            <v>#REF!</v>
          </cell>
          <cell r="U15">
            <v>50696</v>
          </cell>
          <cell r="V15">
            <v>0</v>
          </cell>
          <cell r="Z15">
            <v>0</v>
          </cell>
        </row>
        <row r="16">
          <cell r="A16">
            <v>3762</v>
          </cell>
          <cell r="B16" t="str">
            <v>Mains (Steel)</v>
          </cell>
          <cell r="C16">
            <v>-6158934.8600000003</v>
          </cell>
          <cell r="D16">
            <v>-27050</v>
          </cell>
          <cell r="E16">
            <v>0</v>
          </cell>
          <cell r="F16">
            <v>0</v>
          </cell>
          <cell r="G16">
            <v>0</v>
          </cell>
          <cell r="H16">
            <v>0</v>
          </cell>
          <cell r="I16">
            <v>0</v>
          </cell>
          <cell r="J16">
            <v>-6185984.8600000003</v>
          </cell>
          <cell r="K16">
            <v>0</v>
          </cell>
          <cell r="L16">
            <v>-6185984.8600000003</v>
          </cell>
          <cell r="M16">
            <v>0</v>
          </cell>
          <cell r="N16">
            <v>0</v>
          </cell>
          <cell r="O16">
            <v>0</v>
          </cell>
          <cell r="P16">
            <v>8857972.9100000001</v>
          </cell>
          <cell r="Q16">
            <v>0</v>
          </cell>
          <cell r="R16" t="e">
            <v>#REF!</v>
          </cell>
          <cell r="S16">
            <v>0</v>
          </cell>
          <cell r="T16" t="e">
            <v>#REF!</v>
          </cell>
          <cell r="U16">
            <v>27050</v>
          </cell>
          <cell r="V16">
            <v>0</v>
          </cell>
          <cell r="Z16">
            <v>0</v>
          </cell>
        </row>
        <row r="17">
          <cell r="A17">
            <v>3780</v>
          </cell>
          <cell r="B17" t="str">
            <v>M &amp; R Equipment - General</v>
          </cell>
          <cell r="C17">
            <v>-656669.07999999996</v>
          </cell>
          <cell r="D17">
            <v>-5618</v>
          </cell>
          <cell r="E17">
            <v>0</v>
          </cell>
          <cell r="F17">
            <v>0</v>
          </cell>
          <cell r="G17">
            <v>0</v>
          </cell>
          <cell r="H17">
            <v>-8</v>
          </cell>
          <cell r="I17">
            <v>0</v>
          </cell>
          <cell r="J17">
            <v>-662295.07999999996</v>
          </cell>
          <cell r="K17">
            <v>0</v>
          </cell>
          <cell r="L17">
            <v>-662295.07999999996</v>
          </cell>
          <cell r="M17">
            <v>0</v>
          </cell>
          <cell r="N17">
            <v>0</v>
          </cell>
          <cell r="O17">
            <v>0</v>
          </cell>
          <cell r="P17">
            <v>935819.83</v>
          </cell>
          <cell r="Q17">
            <v>0</v>
          </cell>
          <cell r="R17">
            <v>0</v>
          </cell>
          <cell r="S17">
            <v>0</v>
          </cell>
          <cell r="T17">
            <v>0</v>
          </cell>
          <cell r="U17">
            <v>5626</v>
          </cell>
          <cell r="V17">
            <v>0</v>
          </cell>
          <cell r="Z17">
            <v>0</v>
          </cell>
        </row>
        <row r="18">
          <cell r="A18">
            <v>3790</v>
          </cell>
          <cell r="B18" t="str">
            <v xml:space="preserve">M &amp; R Equipment - City </v>
          </cell>
          <cell r="C18">
            <v>-2158002.56</v>
          </cell>
          <cell r="D18">
            <v>-15740</v>
          </cell>
          <cell r="E18">
            <v>0</v>
          </cell>
          <cell r="F18">
            <v>0</v>
          </cell>
          <cell r="G18">
            <v>0</v>
          </cell>
          <cell r="H18">
            <v>0</v>
          </cell>
          <cell r="I18">
            <v>0</v>
          </cell>
          <cell r="J18">
            <v>-2173742.56</v>
          </cell>
          <cell r="K18">
            <v>0</v>
          </cell>
          <cell r="L18">
            <v>-2173742.56</v>
          </cell>
          <cell r="M18">
            <v>0</v>
          </cell>
          <cell r="N18">
            <v>0</v>
          </cell>
          <cell r="O18">
            <v>0</v>
          </cell>
          <cell r="P18">
            <v>3177284.0100000002</v>
          </cell>
          <cell r="Q18">
            <v>0</v>
          </cell>
          <cell r="R18" t="e">
            <v>#REF!</v>
          </cell>
          <cell r="S18">
            <v>0</v>
          </cell>
          <cell r="T18" t="e">
            <v>#REF!</v>
          </cell>
          <cell r="U18">
            <v>15740</v>
          </cell>
          <cell r="V18">
            <v>0</v>
          </cell>
          <cell r="Z18">
            <v>0</v>
          </cell>
        </row>
        <row r="19">
          <cell r="A19">
            <v>379</v>
          </cell>
          <cell r="B19" t="str">
            <v>M &amp; R Equipment - City (CIAC)</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Z19">
            <v>0</v>
          </cell>
        </row>
        <row r="20">
          <cell r="A20">
            <v>3800</v>
          </cell>
          <cell r="B20" t="str">
            <v>Dist Plant - Services (CIAC)</v>
          </cell>
          <cell r="C20">
            <v>22.65</v>
          </cell>
          <cell r="D20">
            <v>0</v>
          </cell>
          <cell r="E20">
            <v>0</v>
          </cell>
          <cell r="F20">
            <v>0</v>
          </cell>
          <cell r="G20">
            <v>0</v>
          </cell>
          <cell r="H20">
            <v>0</v>
          </cell>
          <cell r="I20">
            <v>0</v>
          </cell>
          <cell r="J20">
            <v>22.65</v>
          </cell>
          <cell r="K20">
            <v>0</v>
          </cell>
          <cell r="L20">
            <v>22.65</v>
          </cell>
          <cell r="M20">
            <v>0</v>
          </cell>
          <cell r="N20">
            <v>0</v>
          </cell>
          <cell r="O20">
            <v>0</v>
          </cell>
          <cell r="P20">
            <v>22.65</v>
          </cell>
          <cell r="Q20">
            <v>0</v>
          </cell>
          <cell r="R20" t="e">
            <v>#REF!</v>
          </cell>
          <cell r="S20">
            <v>0</v>
          </cell>
          <cell r="T20">
            <v>0</v>
          </cell>
          <cell r="U20">
            <v>0</v>
          </cell>
          <cell r="V20">
            <v>0</v>
          </cell>
          <cell r="Z20">
            <v>0</v>
          </cell>
        </row>
        <row r="21">
          <cell r="A21">
            <v>3801</v>
          </cell>
          <cell r="B21" t="str">
            <v>Dist Plant - Services (Plastic)</v>
          </cell>
          <cell r="C21">
            <v>-1923593.68</v>
          </cell>
          <cell r="D21">
            <v>-22500</v>
          </cell>
          <cell r="E21">
            <v>0</v>
          </cell>
          <cell r="F21">
            <v>0</v>
          </cell>
          <cell r="G21">
            <v>0</v>
          </cell>
          <cell r="H21">
            <v>0</v>
          </cell>
          <cell r="I21">
            <v>0</v>
          </cell>
          <cell r="J21">
            <v>-1946093.68</v>
          </cell>
          <cell r="K21">
            <v>0</v>
          </cell>
          <cell r="L21">
            <v>-1946093.68</v>
          </cell>
          <cell r="M21">
            <v>0</v>
          </cell>
          <cell r="N21">
            <v>0</v>
          </cell>
          <cell r="O21">
            <v>0</v>
          </cell>
          <cell r="P21">
            <v>8751509.5500000007</v>
          </cell>
          <cell r="Q21">
            <v>0</v>
          </cell>
          <cell r="R21" t="e">
            <v>#REF!</v>
          </cell>
          <cell r="S21">
            <v>0</v>
          </cell>
          <cell r="T21" t="e">
            <v>#REF!</v>
          </cell>
          <cell r="U21">
            <v>22500</v>
          </cell>
          <cell r="V21">
            <v>0</v>
          </cell>
          <cell r="Z21">
            <v>0</v>
          </cell>
        </row>
        <row r="22">
          <cell r="A22">
            <v>3802</v>
          </cell>
          <cell r="B22" t="str">
            <v>Dist Plant - Services (Steel)</v>
          </cell>
          <cell r="C22">
            <v>430435.9</v>
          </cell>
          <cell r="D22">
            <v>0</v>
          </cell>
          <cell r="E22">
            <v>0</v>
          </cell>
          <cell r="F22">
            <v>0</v>
          </cell>
          <cell r="G22">
            <v>0</v>
          </cell>
          <cell r="H22">
            <v>0</v>
          </cell>
          <cell r="I22">
            <v>0</v>
          </cell>
          <cell r="J22">
            <v>430435.9</v>
          </cell>
          <cell r="K22">
            <v>0</v>
          </cell>
          <cell r="L22">
            <v>430435.9</v>
          </cell>
          <cell r="M22">
            <v>0</v>
          </cell>
          <cell r="N22">
            <v>0</v>
          </cell>
          <cell r="O22">
            <v>0</v>
          </cell>
          <cell r="P22">
            <v>717819.35000000009</v>
          </cell>
          <cell r="Q22">
            <v>0</v>
          </cell>
          <cell r="R22" t="e">
            <v>#REF!</v>
          </cell>
          <cell r="S22">
            <v>0</v>
          </cell>
          <cell r="T22" t="e">
            <v>#REF!</v>
          </cell>
          <cell r="U22">
            <v>0</v>
          </cell>
          <cell r="V22">
            <v>0</v>
          </cell>
          <cell r="Z22">
            <v>0</v>
          </cell>
        </row>
        <row r="23">
          <cell r="A23" t="str">
            <v>380G</v>
          </cell>
          <cell r="B23" t="str">
            <v>Dist Plant - Services (GRIP)</v>
          </cell>
          <cell r="C23">
            <v>-103050.33</v>
          </cell>
          <cell r="D23">
            <v>-3923</v>
          </cell>
          <cell r="E23">
            <v>0</v>
          </cell>
          <cell r="F23">
            <v>0</v>
          </cell>
          <cell r="G23">
            <v>0</v>
          </cell>
          <cell r="H23">
            <v>0</v>
          </cell>
          <cell r="I23">
            <v>0</v>
          </cell>
          <cell r="J23">
            <v>-106973.33</v>
          </cell>
          <cell r="K23">
            <v>0</v>
          </cell>
          <cell r="L23">
            <v>-106973.33</v>
          </cell>
          <cell r="M23">
            <v>0</v>
          </cell>
          <cell r="N23">
            <v>0</v>
          </cell>
          <cell r="O23">
            <v>0</v>
          </cell>
          <cell r="P23">
            <v>1058919.9099999999</v>
          </cell>
          <cell r="Q23">
            <v>0</v>
          </cell>
          <cell r="R23" t="e">
            <v>#REF!</v>
          </cell>
          <cell r="S23">
            <v>0</v>
          </cell>
          <cell r="T23">
            <v>0</v>
          </cell>
          <cell r="U23">
            <v>3923</v>
          </cell>
          <cell r="V23">
            <v>0</v>
          </cell>
          <cell r="Z23">
            <v>0</v>
          </cell>
        </row>
        <row r="24">
          <cell r="A24">
            <v>3810</v>
          </cell>
          <cell r="B24" t="str">
            <v>Meters</v>
          </cell>
          <cell r="C24">
            <v>-1300640.03</v>
          </cell>
          <cell r="D24">
            <v>-11071</v>
          </cell>
          <cell r="E24">
            <v>0</v>
          </cell>
          <cell r="F24">
            <v>0</v>
          </cell>
          <cell r="G24">
            <v>0</v>
          </cell>
          <cell r="H24">
            <v>0</v>
          </cell>
          <cell r="I24">
            <v>0</v>
          </cell>
          <cell r="J24">
            <v>-1311711.03</v>
          </cell>
          <cell r="K24">
            <v>0</v>
          </cell>
          <cell r="L24">
            <v>-1311711.03</v>
          </cell>
          <cell r="M24">
            <v>0</v>
          </cell>
          <cell r="N24">
            <v>0</v>
          </cell>
          <cell r="O24">
            <v>0</v>
          </cell>
          <cell r="P24">
            <v>1844226.8800000001</v>
          </cell>
          <cell r="Q24">
            <v>0</v>
          </cell>
          <cell r="R24">
            <v>0</v>
          </cell>
          <cell r="S24">
            <v>0</v>
          </cell>
          <cell r="T24">
            <v>0</v>
          </cell>
          <cell r="U24">
            <v>11071</v>
          </cell>
          <cell r="V24">
            <v>0</v>
          </cell>
          <cell r="Z24">
            <v>0</v>
          </cell>
        </row>
        <row r="25">
          <cell r="A25">
            <v>3811</v>
          </cell>
          <cell r="B25" t="str">
            <v>Meters MTU/DCU</v>
          </cell>
          <cell r="C25">
            <v>-961838.8</v>
          </cell>
          <cell r="D25">
            <v>-8312</v>
          </cell>
          <cell r="E25">
            <v>0</v>
          </cell>
          <cell r="F25">
            <v>0</v>
          </cell>
          <cell r="G25">
            <v>0</v>
          </cell>
          <cell r="H25">
            <v>0</v>
          </cell>
          <cell r="I25">
            <v>0</v>
          </cell>
          <cell r="J25">
            <v>-970150.8</v>
          </cell>
          <cell r="K25">
            <v>0</v>
          </cell>
          <cell r="L25">
            <v>-970150.8000000004</v>
          </cell>
          <cell r="M25">
            <v>0</v>
          </cell>
          <cell r="N25">
            <v>0</v>
          </cell>
          <cell r="O25">
            <v>0</v>
          </cell>
          <cell r="P25">
            <v>1246259.9599999995</v>
          </cell>
          <cell r="Q25">
            <v>0</v>
          </cell>
          <cell r="R25">
            <v>0</v>
          </cell>
          <cell r="S25">
            <v>0</v>
          </cell>
          <cell r="T25">
            <v>0</v>
          </cell>
          <cell r="U25">
            <v>8312.0000000003492</v>
          </cell>
          <cell r="V25">
            <v>0</v>
          </cell>
          <cell r="Z25">
            <v>0</v>
          </cell>
        </row>
        <row r="26">
          <cell r="A26">
            <v>3820</v>
          </cell>
          <cell r="B26" t="str">
            <v>Meter Installations</v>
          </cell>
          <cell r="C26">
            <v>-1069605.8899999999</v>
          </cell>
          <cell r="D26">
            <v>-9433</v>
          </cell>
          <cell r="E26">
            <v>0</v>
          </cell>
          <cell r="F26">
            <v>0</v>
          </cell>
          <cell r="G26">
            <v>0</v>
          </cell>
          <cell r="H26">
            <v>0</v>
          </cell>
          <cell r="I26">
            <v>0</v>
          </cell>
          <cell r="J26">
            <v>-1079038.8899999999</v>
          </cell>
          <cell r="K26">
            <v>0</v>
          </cell>
          <cell r="L26">
            <v>-1079038.8899999999</v>
          </cell>
          <cell r="M26">
            <v>0</v>
          </cell>
          <cell r="N26">
            <v>0</v>
          </cell>
          <cell r="O26">
            <v>0</v>
          </cell>
          <cell r="P26">
            <v>1795598.0800000003</v>
          </cell>
          <cell r="Q26">
            <v>0</v>
          </cell>
          <cell r="R26" t="e">
            <v>#REF!</v>
          </cell>
          <cell r="S26">
            <v>0</v>
          </cell>
          <cell r="T26">
            <v>0</v>
          </cell>
          <cell r="U26">
            <v>9433</v>
          </cell>
          <cell r="V26">
            <v>0</v>
          </cell>
          <cell r="Z26">
            <v>0</v>
          </cell>
        </row>
        <row r="27">
          <cell r="A27">
            <v>3821</v>
          </cell>
          <cell r="B27" t="str">
            <v>Meter Installations-MTU/DCU's</v>
          </cell>
          <cell r="C27">
            <v>-200731.99</v>
          </cell>
          <cell r="D27">
            <v>-1168</v>
          </cell>
          <cell r="E27">
            <v>0</v>
          </cell>
          <cell r="F27">
            <v>0</v>
          </cell>
          <cell r="G27">
            <v>0</v>
          </cell>
          <cell r="H27">
            <v>0</v>
          </cell>
          <cell r="I27">
            <v>0</v>
          </cell>
          <cell r="J27">
            <v>-201899.99</v>
          </cell>
          <cell r="K27">
            <v>0</v>
          </cell>
          <cell r="L27">
            <v>-201899.9900000004</v>
          </cell>
          <cell r="M27">
            <v>0</v>
          </cell>
          <cell r="N27">
            <v>4.0745362639427185E-10</v>
          </cell>
          <cell r="O27">
            <v>0</v>
          </cell>
          <cell r="P27">
            <v>391140.09999999969</v>
          </cell>
          <cell r="Q27">
            <v>0</v>
          </cell>
          <cell r="R27" t="e">
            <v>#REF!</v>
          </cell>
          <cell r="S27">
            <v>0</v>
          </cell>
          <cell r="T27" t="e">
            <v>#REF!</v>
          </cell>
          <cell r="U27">
            <v>1168.0000000004075</v>
          </cell>
          <cell r="V27">
            <v>0</v>
          </cell>
          <cell r="Z27">
            <v>0</v>
          </cell>
        </row>
        <row r="28">
          <cell r="A28">
            <v>3830</v>
          </cell>
          <cell r="B28" t="str">
            <v>Regulators</v>
          </cell>
          <cell r="C28">
            <v>-773246.6</v>
          </cell>
          <cell r="D28">
            <v>-4514</v>
          </cell>
          <cell r="E28">
            <v>0</v>
          </cell>
          <cell r="F28">
            <v>0</v>
          </cell>
          <cell r="G28">
            <v>0</v>
          </cell>
          <cell r="H28">
            <v>0</v>
          </cell>
          <cell r="I28">
            <v>0</v>
          </cell>
          <cell r="J28">
            <v>-777760.6</v>
          </cell>
          <cell r="K28">
            <v>0</v>
          </cell>
          <cell r="L28">
            <v>-777760.6</v>
          </cell>
          <cell r="M28">
            <v>0</v>
          </cell>
          <cell r="N28">
            <v>0</v>
          </cell>
          <cell r="O28">
            <v>0</v>
          </cell>
          <cell r="P28">
            <v>952024.72000000009</v>
          </cell>
          <cell r="Q28">
            <v>0</v>
          </cell>
          <cell r="R28" t="e">
            <v>#REF!</v>
          </cell>
          <cell r="S28">
            <v>0</v>
          </cell>
          <cell r="T28" t="e">
            <v>#REF!</v>
          </cell>
          <cell r="U28">
            <v>4514</v>
          </cell>
          <cell r="V28">
            <v>0</v>
          </cell>
          <cell r="Z28">
            <v>0</v>
          </cell>
        </row>
        <row r="29">
          <cell r="A29">
            <v>3840</v>
          </cell>
          <cell r="B29" t="str">
            <v>Regulstor Install House</v>
          </cell>
          <cell r="C29">
            <v>-4.8499999999999996</v>
          </cell>
          <cell r="D29">
            <v>0</v>
          </cell>
          <cell r="E29">
            <v>0</v>
          </cell>
          <cell r="F29">
            <v>0</v>
          </cell>
          <cell r="G29">
            <v>0</v>
          </cell>
          <cell r="H29">
            <v>0</v>
          </cell>
          <cell r="I29">
            <v>0</v>
          </cell>
          <cell r="J29">
            <v>-4.8499999999999996</v>
          </cell>
          <cell r="K29">
            <v>0</v>
          </cell>
          <cell r="L29">
            <v>-4.8499999999999996</v>
          </cell>
          <cell r="M29">
            <v>0</v>
          </cell>
          <cell r="N29">
            <v>0</v>
          </cell>
          <cell r="O29">
            <v>0</v>
          </cell>
          <cell r="P29">
            <v>-4.8499999999999996</v>
          </cell>
          <cell r="Q29">
            <v>0</v>
          </cell>
          <cell r="R29">
            <v>0</v>
          </cell>
          <cell r="S29">
            <v>0</v>
          </cell>
          <cell r="T29">
            <v>0</v>
          </cell>
          <cell r="U29">
            <v>0</v>
          </cell>
          <cell r="V29">
            <v>0</v>
          </cell>
          <cell r="Z29">
            <v>0</v>
          </cell>
        </row>
        <row r="30">
          <cell r="A30">
            <v>3850</v>
          </cell>
          <cell r="B30" t="str">
            <v>M &amp; R Equipment - Industrial</v>
          </cell>
          <cell r="C30">
            <v>-945589.37</v>
          </cell>
          <cell r="D30">
            <v>-4799</v>
          </cell>
          <cell r="E30">
            <v>0</v>
          </cell>
          <cell r="F30">
            <v>0</v>
          </cell>
          <cell r="G30">
            <v>0</v>
          </cell>
          <cell r="H30">
            <v>0</v>
          </cell>
          <cell r="I30">
            <v>0</v>
          </cell>
          <cell r="J30">
            <v>-950388.37</v>
          </cell>
          <cell r="K30">
            <v>0</v>
          </cell>
          <cell r="L30">
            <v>-950388.36999999825</v>
          </cell>
          <cell r="M30">
            <v>0</v>
          </cell>
          <cell r="N30">
            <v>-1.7462298274040222E-9</v>
          </cell>
          <cell r="O30">
            <v>0</v>
          </cell>
          <cell r="P30">
            <v>734611.22000000183</v>
          </cell>
          <cell r="Q30">
            <v>0</v>
          </cell>
          <cell r="R30" t="e">
            <v>#REF!</v>
          </cell>
          <cell r="S30">
            <v>0</v>
          </cell>
          <cell r="T30" t="e">
            <v>#REF!</v>
          </cell>
          <cell r="U30">
            <v>4798.9999999982538</v>
          </cell>
          <cell r="V30">
            <v>0</v>
          </cell>
          <cell r="Z30">
            <v>0</v>
          </cell>
        </row>
        <row r="31">
          <cell r="A31">
            <v>385</v>
          </cell>
          <cell r="B31" t="str">
            <v>M &amp; R Equipment - Industrial (CIAC)</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Z31">
            <v>0</v>
          </cell>
        </row>
        <row r="32">
          <cell r="A32">
            <v>3870</v>
          </cell>
          <cell r="B32" t="str">
            <v>Other Equipment</v>
          </cell>
          <cell r="C32">
            <v>-501232.09</v>
          </cell>
          <cell r="D32">
            <v>-3312</v>
          </cell>
          <cell r="E32">
            <v>0</v>
          </cell>
          <cell r="F32">
            <v>0</v>
          </cell>
          <cell r="G32">
            <v>0</v>
          </cell>
          <cell r="H32">
            <v>0</v>
          </cell>
          <cell r="I32">
            <v>0</v>
          </cell>
          <cell r="J32">
            <v>-504544.09</v>
          </cell>
          <cell r="K32">
            <v>0</v>
          </cell>
          <cell r="L32">
            <v>-504544.09000000055</v>
          </cell>
          <cell r="M32">
            <v>0</v>
          </cell>
          <cell r="N32">
            <v>5.2386894822120667E-10</v>
          </cell>
          <cell r="O32">
            <v>0</v>
          </cell>
          <cell r="P32">
            <v>369673.43999999948</v>
          </cell>
          <cell r="Q32">
            <v>0</v>
          </cell>
          <cell r="R32" t="e">
            <v>#REF!</v>
          </cell>
          <cell r="S32">
            <v>0</v>
          </cell>
          <cell r="T32" t="e">
            <v>#REF!</v>
          </cell>
          <cell r="U32">
            <v>3312.0000000005239</v>
          </cell>
          <cell r="V32">
            <v>0</v>
          </cell>
          <cell r="Z32">
            <v>0</v>
          </cell>
        </row>
        <row r="33">
          <cell r="A33">
            <v>3890</v>
          </cell>
          <cell r="B33" t="str">
            <v>Land and Land Rights</v>
          </cell>
          <cell r="C33">
            <v>-1318.13</v>
          </cell>
          <cell r="D33">
            <v>0</v>
          </cell>
          <cell r="E33">
            <v>0</v>
          </cell>
          <cell r="F33">
            <v>0</v>
          </cell>
          <cell r="G33">
            <v>0</v>
          </cell>
          <cell r="H33">
            <v>0</v>
          </cell>
          <cell r="I33">
            <v>0</v>
          </cell>
          <cell r="J33">
            <v>-1318.13</v>
          </cell>
          <cell r="K33">
            <v>0</v>
          </cell>
          <cell r="L33">
            <v>-1318.13</v>
          </cell>
          <cell r="M33">
            <v>0</v>
          </cell>
          <cell r="N33">
            <v>0</v>
          </cell>
          <cell r="O33">
            <v>0</v>
          </cell>
          <cell r="P33">
            <v>-1318.13</v>
          </cell>
          <cell r="Q33">
            <v>0</v>
          </cell>
          <cell r="R33" t="e">
            <v>#REF!</v>
          </cell>
          <cell r="S33">
            <v>0</v>
          </cell>
          <cell r="T33" t="e">
            <v>#REF!</v>
          </cell>
          <cell r="U33">
            <v>0</v>
          </cell>
          <cell r="V33">
            <v>0</v>
          </cell>
          <cell r="Z33">
            <v>0</v>
          </cell>
        </row>
        <row r="34">
          <cell r="A34" t="str">
            <v>389A</v>
          </cell>
          <cell r="B34" t="str">
            <v>Land and Land Rights FB</v>
          </cell>
          <cell r="C34">
            <v>0</v>
          </cell>
          <cell r="D34">
            <v>0</v>
          </cell>
          <cell r="E34">
            <v>0</v>
          </cell>
          <cell r="F34">
            <v>0</v>
          </cell>
          <cell r="G34">
            <v>0</v>
          </cell>
          <cell r="H34">
            <v>0</v>
          </cell>
          <cell r="I34">
            <v>0</v>
          </cell>
          <cell r="J34">
            <v>0</v>
          </cell>
          <cell r="K34">
            <v>0</v>
          </cell>
          <cell r="L34">
            <v>0</v>
          </cell>
          <cell r="M34">
            <v>0</v>
          </cell>
          <cell r="N34">
            <v>0</v>
          </cell>
          <cell r="O34">
            <v>0</v>
          </cell>
          <cell r="P34">
            <v>16463.04</v>
          </cell>
          <cell r="Q34">
            <v>0</v>
          </cell>
          <cell r="R34">
            <v>0</v>
          </cell>
          <cell r="S34">
            <v>0</v>
          </cell>
          <cell r="T34">
            <v>0</v>
          </cell>
          <cell r="U34">
            <v>0</v>
          </cell>
          <cell r="V34">
            <v>0</v>
          </cell>
          <cell r="Z34">
            <v>0</v>
          </cell>
        </row>
        <row r="35">
          <cell r="A35">
            <v>3900</v>
          </cell>
          <cell r="B35" t="str">
            <v>Structures &amp; Improvements</v>
          </cell>
          <cell r="C35">
            <v>185098.16</v>
          </cell>
          <cell r="D35">
            <v>-114</v>
          </cell>
          <cell r="E35">
            <v>0</v>
          </cell>
          <cell r="F35">
            <v>0</v>
          </cell>
          <cell r="G35">
            <v>0</v>
          </cell>
          <cell r="H35">
            <v>0</v>
          </cell>
          <cell r="I35">
            <v>0</v>
          </cell>
          <cell r="J35">
            <v>184984.16</v>
          </cell>
          <cell r="K35">
            <v>0</v>
          </cell>
          <cell r="L35">
            <v>184984.15999999974</v>
          </cell>
          <cell r="M35">
            <v>0</v>
          </cell>
          <cell r="N35">
            <v>2.6193447411060333E-10</v>
          </cell>
          <cell r="O35">
            <v>0</v>
          </cell>
          <cell r="P35">
            <v>194914.47999999975</v>
          </cell>
          <cell r="Q35">
            <v>0</v>
          </cell>
          <cell r="R35" t="e">
            <v>#REF!</v>
          </cell>
          <cell r="S35">
            <v>0</v>
          </cell>
          <cell r="T35" t="e">
            <v>#REF!</v>
          </cell>
          <cell r="U35">
            <v>114.00000000026193</v>
          </cell>
          <cell r="V35">
            <v>0</v>
          </cell>
          <cell r="Z35">
            <v>0</v>
          </cell>
        </row>
        <row r="36">
          <cell r="A36" t="str">
            <v>390A</v>
          </cell>
          <cell r="B36" t="str">
            <v>Fernandina Office Building</v>
          </cell>
          <cell r="C36">
            <v>-4157</v>
          </cell>
          <cell r="D36">
            <v>-87</v>
          </cell>
          <cell r="E36">
            <v>0</v>
          </cell>
          <cell r="F36">
            <v>0</v>
          </cell>
          <cell r="G36">
            <v>0</v>
          </cell>
          <cell r="H36">
            <v>0</v>
          </cell>
          <cell r="I36">
            <v>0</v>
          </cell>
          <cell r="J36">
            <v>-4244</v>
          </cell>
          <cell r="K36">
            <v>0</v>
          </cell>
          <cell r="L36">
            <v>-4244</v>
          </cell>
          <cell r="M36">
            <v>0</v>
          </cell>
          <cell r="N36">
            <v>0</v>
          </cell>
          <cell r="O36">
            <v>0</v>
          </cell>
          <cell r="P36">
            <v>47888.36</v>
          </cell>
          <cell r="Q36">
            <v>0</v>
          </cell>
          <cell r="R36">
            <v>0</v>
          </cell>
          <cell r="S36">
            <v>0</v>
          </cell>
          <cell r="T36">
            <v>0</v>
          </cell>
          <cell r="U36">
            <v>87</v>
          </cell>
          <cell r="V36">
            <v>0</v>
          </cell>
          <cell r="Z36">
            <v>0</v>
          </cell>
        </row>
        <row r="37">
          <cell r="A37">
            <v>3910</v>
          </cell>
          <cell r="B37" t="str">
            <v>Plant Office Furniture &amp; Equipment</v>
          </cell>
          <cell r="C37">
            <v>-108075.15</v>
          </cell>
          <cell r="D37">
            <v>-1462</v>
          </cell>
          <cell r="E37">
            <v>0</v>
          </cell>
          <cell r="F37">
            <v>0</v>
          </cell>
          <cell r="G37">
            <v>0</v>
          </cell>
          <cell r="H37">
            <v>0</v>
          </cell>
          <cell r="I37">
            <v>0</v>
          </cell>
          <cell r="J37">
            <v>-109537.15</v>
          </cell>
          <cell r="K37">
            <v>0</v>
          </cell>
          <cell r="L37">
            <v>-109537.15000000078</v>
          </cell>
          <cell r="M37">
            <v>0</v>
          </cell>
          <cell r="N37">
            <v>7.8580342233181E-10</v>
          </cell>
          <cell r="O37">
            <v>0</v>
          </cell>
          <cell r="P37">
            <v>839549.29999999912</v>
          </cell>
          <cell r="Q37">
            <v>0</v>
          </cell>
          <cell r="R37" t="e">
            <v>#REF!</v>
          </cell>
          <cell r="S37">
            <v>0</v>
          </cell>
          <cell r="T37" t="e">
            <v>#REF!</v>
          </cell>
          <cell r="U37">
            <v>1462.0000000007858</v>
          </cell>
          <cell r="V37">
            <v>0</v>
          </cell>
          <cell r="Z37">
            <v>0</v>
          </cell>
        </row>
        <row r="38">
          <cell r="A38">
            <v>3912</v>
          </cell>
          <cell r="B38" t="str">
            <v>Plant Computer Hardware</v>
          </cell>
          <cell r="C38">
            <v>-162606.72</v>
          </cell>
          <cell r="D38">
            <v>-1331</v>
          </cell>
          <cell r="E38">
            <v>0</v>
          </cell>
          <cell r="F38">
            <v>0</v>
          </cell>
          <cell r="G38">
            <v>0</v>
          </cell>
          <cell r="H38">
            <v>0</v>
          </cell>
          <cell r="I38">
            <v>0</v>
          </cell>
          <cell r="J38">
            <v>-163937.72</v>
          </cell>
          <cell r="K38">
            <v>0</v>
          </cell>
          <cell r="L38">
            <v>-163937.71999999997</v>
          </cell>
          <cell r="M38">
            <v>0</v>
          </cell>
          <cell r="N38">
            <v>0</v>
          </cell>
          <cell r="O38">
            <v>0</v>
          </cell>
          <cell r="P38">
            <v>0</v>
          </cell>
          <cell r="Q38">
            <v>0</v>
          </cell>
          <cell r="R38">
            <v>0</v>
          </cell>
          <cell r="S38">
            <v>0</v>
          </cell>
          <cell r="T38">
            <v>0</v>
          </cell>
          <cell r="U38">
            <v>0</v>
          </cell>
          <cell r="V38">
            <v>0</v>
          </cell>
          <cell r="Z38">
            <v>0</v>
          </cell>
        </row>
        <row r="39">
          <cell r="A39" t="str">
            <v>391A</v>
          </cell>
          <cell r="B39" t="str">
            <v>Office Furniture FB</v>
          </cell>
          <cell r="C39">
            <v>0</v>
          </cell>
          <cell r="D39">
            <v>0</v>
          </cell>
          <cell r="E39">
            <v>0</v>
          </cell>
          <cell r="F39">
            <v>0</v>
          </cell>
          <cell r="G39">
            <v>0</v>
          </cell>
          <cell r="H39">
            <v>0</v>
          </cell>
          <cell r="I39">
            <v>0</v>
          </cell>
          <cell r="J39">
            <v>0</v>
          </cell>
          <cell r="K39">
            <v>0</v>
          </cell>
          <cell r="L39">
            <v>0</v>
          </cell>
          <cell r="M39">
            <v>0</v>
          </cell>
          <cell r="N39">
            <v>0</v>
          </cell>
          <cell r="O39">
            <v>0</v>
          </cell>
          <cell r="P39">
            <v>4862.8900000000003</v>
          </cell>
          <cell r="Q39">
            <v>0</v>
          </cell>
          <cell r="R39">
            <v>0</v>
          </cell>
          <cell r="S39">
            <v>0</v>
          </cell>
          <cell r="T39">
            <v>0</v>
          </cell>
          <cell r="U39">
            <v>0</v>
          </cell>
          <cell r="V39">
            <v>0</v>
          </cell>
          <cell r="Z39">
            <v>0</v>
          </cell>
        </row>
        <row r="40">
          <cell r="A40" t="str">
            <v>391S</v>
          </cell>
          <cell r="B40" t="str">
            <v>Allocated System Software</v>
          </cell>
          <cell r="C40">
            <v>-2890</v>
          </cell>
          <cell r="D40">
            <v>-578</v>
          </cell>
          <cell r="E40">
            <v>0</v>
          </cell>
          <cell r="F40">
            <v>0</v>
          </cell>
          <cell r="G40">
            <v>0</v>
          </cell>
          <cell r="H40">
            <v>0</v>
          </cell>
          <cell r="I40">
            <v>0</v>
          </cell>
          <cell r="J40">
            <v>-3468</v>
          </cell>
          <cell r="K40">
            <v>0</v>
          </cell>
          <cell r="L40">
            <v>-3468</v>
          </cell>
          <cell r="M40">
            <v>0</v>
          </cell>
          <cell r="N40">
            <v>0</v>
          </cell>
          <cell r="O40">
            <v>0</v>
          </cell>
          <cell r="P40">
            <v>0</v>
          </cell>
          <cell r="Q40">
            <v>0</v>
          </cell>
          <cell r="R40">
            <v>0</v>
          </cell>
          <cell r="S40">
            <v>0</v>
          </cell>
          <cell r="T40">
            <v>0</v>
          </cell>
          <cell r="U40">
            <v>578</v>
          </cell>
          <cell r="V40">
            <v>0</v>
          </cell>
          <cell r="Z40">
            <v>0</v>
          </cell>
        </row>
        <row r="41">
          <cell r="A41">
            <v>3913</v>
          </cell>
          <cell r="B41" t="str">
            <v>Plant Furniture &amp; Fixtures</v>
          </cell>
          <cell r="C41">
            <v>-99826.22</v>
          </cell>
          <cell r="D41">
            <v>-1310</v>
          </cell>
          <cell r="E41">
            <v>0</v>
          </cell>
          <cell r="F41">
            <v>0</v>
          </cell>
          <cell r="G41">
            <v>0</v>
          </cell>
          <cell r="H41">
            <v>0</v>
          </cell>
          <cell r="I41">
            <v>0</v>
          </cell>
          <cell r="J41">
            <v>-101136.22</v>
          </cell>
          <cell r="K41">
            <v>0</v>
          </cell>
          <cell r="L41">
            <v>-101136.22</v>
          </cell>
          <cell r="M41">
            <v>0</v>
          </cell>
          <cell r="N41">
            <v>0</v>
          </cell>
          <cell r="O41">
            <v>0</v>
          </cell>
          <cell r="P41">
            <v>0</v>
          </cell>
          <cell r="Q41">
            <v>0</v>
          </cell>
          <cell r="R41">
            <v>0</v>
          </cell>
          <cell r="S41">
            <v>0</v>
          </cell>
          <cell r="T41">
            <v>0</v>
          </cell>
          <cell r="U41">
            <v>1310</v>
          </cell>
          <cell r="V41">
            <v>0</v>
          </cell>
          <cell r="Z41">
            <v>0</v>
          </cell>
        </row>
        <row r="42">
          <cell r="A42">
            <v>3914</v>
          </cell>
          <cell r="B42" t="str">
            <v>Plant System Software (VAX)</v>
          </cell>
          <cell r="C42">
            <v>-78498.880000000005</v>
          </cell>
          <cell r="D42">
            <v>-1672</v>
          </cell>
          <cell r="E42">
            <v>0</v>
          </cell>
          <cell r="F42">
            <v>0</v>
          </cell>
          <cell r="G42">
            <v>0</v>
          </cell>
          <cell r="H42">
            <v>0</v>
          </cell>
          <cell r="I42">
            <v>0</v>
          </cell>
          <cell r="J42">
            <v>-80170.880000000005</v>
          </cell>
          <cell r="K42">
            <v>0</v>
          </cell>
          <cell r="L42">
            <v>-80170.880000000005</v>
          </cell>
          <cell r="M42">
            <v>0</v>
          </cell>
          <cell r="N42">
            <v>0</v>
          </cell>
          <cell r="O42">
            <v>0</v>
          </cell>
          <cell r="P42">
            <v>0</v>
          </cell>
          <cell r="Q42">
            <v>0</v>
          </cell>
          <cell r="R42">
            <v>0</v>
          </cell>
          <cell r="S42">
            <v>0</v>
          </cell>
          <cell r="T42">
            <v>0</v>
          </cell>
          <cell r="U42">
            <v>1672</v>
          </cell>
          <cell r="V42">
            <v>0</v>
          </cell>
          <cell r="Z42">
            <v>0</v>
          </cell>
        </row>
        <row r="43">
          <cell r="A43">
            <v>3940</v>
          </cell>
          <cell r="B43" t="str">
            <v>Plant Tools/Shop Equip</v>
          </cell>
          <cell r="C43">
            <v>-229127.36</v>
          </cell>
          <cell r="D43">
            <v>-1871</v>
          </cell>
          <cell r="E43">
            <v>0</v>
          </cell>
          <cell r="F43">
            <v>0</v>
          </cell>
          <cell r="G43">
            <v>0</v>
          </cell>
          <cell r="H43">
            <v>0</v>
          </cell>
          <cell r="I43">
            <v>0</v>
          </cell>
          <cell r="J43">
            <v>-230998.36</v>
          </cell>
          <cell r="K43">
            <v>0</v>
          </cell>
          <cell r="L43">
            <v>-230998.3599999994</v>
          </cell>
          <cell r="M43">
            <v>0</v>
          </cell>
          <cell r="N43">
            <v>-5.8207660913467407E-10</v>
          </cell>
          <cell r="O43">
            <v>0</v>
          </cell>
          <cell r="P43">
            <v>-51365.879999999423</v>
          </cell>
          <cell r="Q43">
            <v>0</v>
          </cell>
          <cell r="R43" t="e">
            <v>#REF!</v>
          </cell>
          <cell r="S43">
            <v>0</v>
          </cell>
          <cell r="T43">
            <v>0</v>
          </cell>
          <cell r="U43">
            <v>1870.9999999994179</v>
          </cell>
          <cell r="V43">
            <v>0</v>
          </cell>
          <cell r="Z43">
            <v>0</v>
          </cell>
        </row>
        <row r="44">
          <cell r="A44">
            <v>3960</v>
          </cell>
          <cell r="B44" t="str">
            <v>Plant Power Op Equipment</v>
          </cell>
          <cell r="C44">
            <v>-597933.15</v>
          </cell>
          <cell r="D44">
            <v>0</v>
          </cell>
          <cell r="E44">
            <v>0</v>
          </cell>
          <cell r="F44">
            <v>0</v>
          </cell>
          <cell r="G44">
            <v>0</v>
          </cell>
          <cell r="H44">
            <v>0</v>
          </cell>
          <cell r="I44">
            <v>0</v>
          </cell>
          <cell r="J44">
            <v>-597933.15</v>
          </cell>
          <cell r="K44">
            <v>0</v>
          </cell>
          <cell r="L44">
            <v>-597933.15000000061</v>
          </cell>
          <cell r="M44">
            <v>0</v>
          </cell>
          <cell r="N44">
            <v>0</v>
          </cell>
          <cell r="O44">
            <v>0</v>
          </cell>
          <cell r="P44">
            <v>-129134.1400000006</v>
          </cell>
          <cell r="Q44">
            <v>0</v>
          </cell>
          <cell r="R44" t="e">
            <v>#REF!</v>
          </cell>
          <cell r="S44">
            <v>0</v>
          </cell>
          <cell r="T44" t="e">
            <v>#REF!</v>
          </cell>
          <cell r="U44">
            <v>0</v>
          </cell>
          <cell r="V44">
            <v>0</v>
          </cell>
          <cell r="Z44">
            <v>0</v>
          </cell>
        </row>
        <row r="45">
          <cell r="A45">
            <v>3970</v>
          </cell>
          <cell r="B45" t="str">
            <v>Communication Equipment</v>
          </cell>
          <cell r="C45">
            <v>-827073.44</v>
          </cell>
          <cell r="D45">
            <v>-6613</v>
          </cell>
          <cell r="E45">
            <v>0</v>
          </cell>
          <cell r="F45">
            <v>0</v>
          </cell>
          <cell r="G45">
            <v>0</v>
          </cell>
          <cell r="H45">
            <v>0</v>
          </cell>
          <cell r="I45">
            <v>0</v>
          </cell>
          <cell r="J45">
            <v>-833686.44</v>
          </cell>
          <cell r="K45">
            <v>0</v>
          </cell>
          <cell r="L45">
            <v>-833686.44000000122</v>
          </cell>
          <cell r="M45">
            <v>0</v>
          </cell>
          <cell r="N45">
            <v>1.280568540096283E-9</v>
          </cell>
          <cell r="O45">
            <v>0</v>
          </cell>
          <cell r="P45">
            <v>215360.99999999872</v>
          </cell>
          <cell r="Q45">
            <v>0</v>
          </cell>
          <cell r="R45" t="e">
            <v>#REF!</v>
          </cell>
          <cell r="S45">
            <v>0</v>
          </cell>
          <cell r="T45" t="e">
            <v>#REF!</v>
          </cell>
          <cell r="U45">
            <v>6613.0000000012806</v>
          </cell>
          <cell r="V45">
            <v>0</v>
          </cell>
          <cell r="Z45">
            <v>0</v>
          </cell>
        </row>
        <row r="46">
          <cell r="A46">
            <v>3971</v>
          </cell>
          <cell r="B46" t="str">
            <v>DCU/AMR</v>
          </cell>
          <cell r="C46">
            <v>-840</v>
          </cell>
          <cell r="D46">
            <v>-84</v>
          </cell>
          <cell r="E46">
            <v>0</v>
          </cell>
          <cell r="F46">
            <v>0</v>
          </cell>
          <cell r="G46">
            <v>0</v>
          </cell>
          <cell r="H46">
            <v>0</v>
          </cell>
          <cell r="I46">
            <v>0</v>
          </cell>
          <cell r="J46">
            <v>-924</v>
          </cell>
          <cell r="K46">
            <v>0</v>
          </cell>
          <cell r="L46">
            <v>-924</v>
          </cell>
          <cell r="M46">
            <v>0</v>
          </cell>
          <cell r="N46">
            <v>0</v>
          </cell>
          <cell r="O46">
            <v>0</v>
          </cell>
          <cell r="P46">
            <v>-924</v>
          </cell>
          <cell r="Q46">
            <v>0</v>
          </cell>
          <cell r="R46" t="e">
            <v>#REF!</v>
          </cell>
          <cell r="S46">
            <v>0</v>
          </cell>
          <cell r="T46" t="e">
            <v>#REF!</v>
          </cell>
          <cell r="U46">
            <v>84</v>
          </cell>
          <cell r="V46">
            <v>0</v>
          </cell>
          <cell r="Z46">
            <v>0</v>
          </cell>
        </row>
        <row r="47">
          <cell r="A47">
            <v>3980</v>
          </cell>
          <cell r="B47" t="str">
            <v>Misc Equipment</v>
          </cell>
          <cell r="C47">
            <v>-81992.58</v>
          </cell>
          <cell r="D47">
            <v>0</v>
          </cell>
          <cell r="E47">
            <v>0</v>
          </cell>
          <cell r="F47">
            <v>0</v>
          </cell>
          <cell r="G47">
            <v>0</v>
          </cell>
          <cell r="H47">
            <v>0</v>
          </cell>
          <cell r="I47">
            <v>0</v>
          </cell>
          <cell r="J47">
            <v>-81992.58</v>
          </cell>
          <cell r="K47">
            <v>0</v>
          </cell>
          <cell r="L47">
            <v>-81992.580000000264</v>
          </cell>
          <cell r="M47">
            <v>0</v>
          </cell>
          <cell r="N47">
            <v>2.6193447411060333E-10</v>
          </cell>
          <cell r="O47">
            <v>0</v>
          </cell>
          <cell r="P47">
            <v>-14280.690000000264</v>
          </cell>
          <cell r="Q47">
            <v>0</v>
          </cell>
          <cell r="R47" t="e">
            <v>#REF!</v>
          </cell>
          <cell r="S47">
            <v>0</v>
          </cell>
          <cell r="T47" t="e">
            <v>#REF!</v>
          </cell>
          <cell r="U47">
            <v>2.6193447411060333E-10</v>
          </cell>
          <cell r="V47">
            <v>0</v>
          </cell>
          <cell r="Z47">
            <v>0</v>
          </cell>
        </row>
        <row r="48">
          <cell r="A48" t="str">
            <v>398A</v>
          </cell>
          <cell r="B48" t="str">
            <v>Misc Equipment</v>
          </cell>
          <cell r="C48">
            <v>-2847</v>
          </cell>
          <cell r="D48">
            <v>-73</v>
          </cell>
          <cell r="E48">
            <v>0</v>
          </cell>
          <cell r="F48">
            <v>0</v>
          </cell>
          <cell r="G48">
            <v>0</v>
          </cell>
          <cell r="H48">
            <v>0</v>
          </cell>
          <cell r="I48">
            <v>0</v>
          </cell>
          <cell r="J48">
            <v>-2920</v>
          </cell>
          <cell r="K48">
            <v>0</v>
          </cell>
          <cell r="L48">
            <v>-2920</v>
          </cell>
          <cell r="M48">
            <v>0</v>
          </cell>
          <cell r="N48">
            <v>0</v>
          </cell>
          <cell r="O48">
            <v>0</v>
          </cell>
          <cell r="P48">
            <v>16154.7</v>
          </cell>
          <cell r="Q48">
            <v>0</v>
          </cell>
          <cell r="R48" t="e">
            <v>#REF!</v>
          </cell>
          <cell r="S48">
            <v>0</v>
          </cell>
          <cell r="T48" t="e">
            <v>#REF!</v>
          </cell>
          <cell r="U48">
            <v>73</v>
          </cell>
          <cell r="V48">
            <v>0</v>
          </cell>
          <cell r="Z48">
            <v>0</v>
          </cell>
        </row>
        <row r="49">
          <cell r="A49">
            <v>0</v>
          </cell>
          <cell r="B49" t="str">
            <v>UTILITY PLANT IN SERVICE-EXC TRANS</v>
          </cell>
          <cell r="C49">
            <v>-26340398.599999998</v>
          </cell>
          <cell r="D49">
            <v>-229138</v>
          </cell>
          <cell r="E49">
            <v>0</v>
          </cell>
          <cell r="F49">
            <v>0</v>
          </cell>
          <cell r="G49">
            <v>0</v>
          </cell>
          <cell r="H49">
            <v>-8</v>
          </cell>
          <cell r="I49">
            <v>0</v>
          </cell>
          <cell r="J49">
            <v>-26569544.599999998</v>
          </cell>
          <cell r="K49">
            <v>0</v>
          </cell>
          <cell r="L49">
            <v>-26569544.600000009</v>
          </cell>
          <cell r="M49">
            <v>0</v>
          </cell>
          <cell r="N49">
            <v>1.1932570487260818E-9</v>
          </cell>
          <cell r="O49">
            <v>0</v>
          </cell>
          <cell r="P49">
            <v>63908501.469999976</v>
          </cell>
          <cell r="Q49">
            <v>0</v>
          </cell>
          <cell r="R49">
            <v>0</v>
          </cell>
          <cell r="S49">
            <v>0</v>
          </cell>
          <cell r="T49">
            <v>0</v>
          </cell>
          <cell r="U49">
            <v>227815.00000000154</v>
          </cell>
          <cell r="V49">
            <v>0</v>
          </cell>
          <cell r="Z49">
            <v>0</v>
          </cell>
        </row>
        <row r="50">
          <cell r="A50">
            <v>0</v>
          </cell>
          <cell r="B50">
            <v>0</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V50">
            <v>0</v>
          </cell>
          <cell r="Z50">
            <v>0</v>
          </cell>
        </row>
        <row r="51">
          <cell r="A51">
            <v>3921</v>
          </cell>
          <cell r="B51" t="str">
            <v>Transportation - Equipment</v>
          </cell>
          <cell r="C51">
            <v>-45562.559999999998</v>
          </cell>
          <cell r="D51">
            <v>-678</v>
          </cell>
          <cell r="E51">
            <v>0</v>
          </cell>
          <cell r="F51">
            <v>0</v>
          </cell>
          <cell r="G51">
            <v>0</v>
          </cell>
          <cell r="H51">
            <v>0</v>
          </cell>
          <cell r="I51">
            <v>0</v>
          </cell>
          <cell r="J51">
            <v>-46240.56</v>
          </cell>
          <cell r="K51">
            <v>0</v>
          </cell>
          <cell r="L51">
            <v>-46240.56</v>
          </cell>
          <cell r="M51">
            <v>0</v>
          </cell>
          <cell r="N51">
            <v>0</v>
          </cell>
          <cell r="O51">
            <v>0</v>
          </cell>
          <cell r="P51">
            <v>892332.78</v>
          </cell>
          <cell r="Q51">
            <v>0</v>
          </cell>
          <cell r="R51" t="e">
            <v>#REF!</v>
          </cell>
          <cell r="S51">
            <v>0</v>
          </cell>
          <cell r="T51" t="e">
            <v>#REF!</v>
          </cell>
          <cell r="U51">
            <v>678</v>
          </cell>
          <cell r="V51">
            <v>0</v>
          </cell>
          <cell r="Z51">
            <v>0</v>
          </cell>
        </row>
        <row r="52">
          <cell r="A52">
            <v>3920</v>
          </cell>
          <cell r="B52" t="str">
            <v>Transportation - Equipment</v>
          </cell>
          <cell r="C52">
            <v>49375.87</v>
          </cell>
          <cell r="D52">
            <v>0</v>
          </cell>
          <cell r="E52">
            <v>0</v>
          </cell>
          <cell r="F52">
            <v>0</v>
          </cell>
          <cell r="G52">
            <v>0</v>
          </cell>
          <cell r="H52">
            <v>0</v>
          </cell>
          <cell r="I52">
            <v>0</v>
          </cell>
          <cell r="J52">
            <v>49375.87</v>
          </cell>
          <cell r="K52">
            <v>0</v>
          </cell>
          <cell r="L52">
            <v>49375.870000001392</v>
          </cell>
          <cell r="M52">
            <v>0</v>
          </cell>
          <cell r="N52">
            <v>-1.3897079043090343E-9</v>
          </cell>
          <cell r="O52">
            <v>0</v>
          </cell>
          <cell r="P52">
            <v>0</v>
          </cell>
          <cell r="Q52">
            <v>0</v>
          </cell>
          <cell r="R52">
            <v>0</v>
          </cell>
          <cell r="S52">
            <v>0</v>
          </cell>
          <cell r="T52">
            <v>0</v>
          </cell>
          <cell r="U52">
            <v>0</v>
          </cell>
          <cell r="V52">
            <v>0</v>
          </cell>
          <cell r="Z52">
            <v>0</v>
          </cell>
        </row>
        <row r="53">
          <cell r="A53">
            <v>3922</v>
          </cell>
          <cell r="B53" t="str">
            <v>Transportation - Light Trucks</v>
          </cell>
          <cell r="C53">
            <v>-594166.68999999994</v>
          </cell>
          <cell r="D53">
            <v>-6991</v>
          </cell>
          <cell r="E53">
            <v>0</v>
          </cell>
          <cell r="F53">
            <v>0</v>
          </cell>
          <cell r="G53">
            <v>0</v>
          </cell>
          <cell r="H53">
            <v>0</v>
          </cell>
          <cell r="I53">
            <v>0</v>
          </cell>
          <cell r="J53">
            <v>-601157.68999999994</v>
          </cell>
          <cell r="K53">
            <v>0</v>
          </cell>
          <cell r="L53">
            <v>-601157.68999999994</v>
          </cell>
          <cell r="M53">
            <v>0</v>
          </cell>
          <cell r="N53">
            <v>0</v>
          </cell>
          <cell r="O53">
            <v>0</v>
          </cell>
          <cell r="P53">
            <v>0</v>
          </cell>
          <cell r="Q53">
            <v>0</v>
          </cell>
          <cell r="R53">
            <v>0</v>
          </cell>
          <cell r="S53">
            <v>0</v>
          </cell>
          <cell r="T53">
            <v>0</v>
          </cell>
          <cell r="U53">
            <v>0</v>
          </cell>
          <cell r="V53">
            <v>0</v>
          </cell>
          <cell r="Z53">
            <v>0</v>
          </cell>
        </row>
        <row r="54">
          <cell r="A54">
            <v>3923</v>
          </cell>
          <cell r="B54" t="str">
            <v>Transportation - Heavy Trucks</v>
          </cell>
          <cell r="C54">
            <v>-5058.1400000000003</v>
          </cell>
          <cell r="D54">
            <v>-54</v>
          </cell>
          <cell r="E54">
            <v>0</v>
          </cell>
          <cell r="F54">
            <v>0</v>
          </cell>
          <cell r="G54">
            <v>0</v>
          </cell>
          <cell r="H54">
            <v>0</v>
          </cell>
          <cell r="I54">
            <v>0</v>
          </cell>
          <cell r="J54">
            <v>-5112.1400000000003</v>
          </cell>
          <cell r="K54">
            <v>0</v>
          </cell>
          <cell r="L54">
            <v>-5112.1400000000003</v>
          </cell>
          <cell r="M54">
            <v>0</v>
          </cell>
          <cell r="N54">
            <v>0</v>
          </cell>
          <cell r="O54">
            <v>0</v>
          </cell>
          <cell r="P54">
            <v>0</v>
          </cell>
          <cell r="Q54">
            <v>0</v>
          </cell>
          <cell r="R54">
            <v>0</v>
          </cell>
          <cell r="S54">
            <v>0</v>
          </cell>
          <cell r="T54">
            <v>0</v>
          </cell>
          <cell r="U54">
            <v>0</v>
          </cell>
          <cell r="V54">
            <v>0</v>
          </cell>
          <cell r="Z54">
            <v>0</v>
          </cell>
        </row>
        <row r="55">
          <cell r="A55">
            <v>0</v>
          </cell>
          <cell r="B55" t="str">
            <v>SUBTOTAL -  TRANS EQUIPMENT</v>
          </cell>
          <cell r="C55">
            <v>-595411.5199999999</v>
          </cell>
          <cell r="D55">
            <v>-7723</v>
          </cell>
          <cell r="E55">
            <v>0</v>
          </cell>
          <cell r="F55">
            <v>0</v>
          </cell>
          <cell r="G55">
            <v>0</v>
          </cell>
          <cell r="H55">
            <v>0</v>
          </cell>
          <cell r="I55">
            <v>0</v>
          </cell>
          <cell r="J55">
            <v>-603134.5199999999</v>
          </cell>
          <cell r="K55">
            <v>0</v>
          </cell>
          <cell r="L55">
            <v>-603134.51999999851</v>
          </cell>
          <cell r="M55">
            <v>0</v>
          </cell>
          <cell r="N55">
            <v>-1.3897079043090343E-9</v>
          </cell>
          <cell r="O55">
            <v>0</v>
          </cell>
          <cell r="P55">
            <v>892332.78</v>
          </cell>
          <cell r="Q55">
            <v>0</v>
          </cell>
          <cell r="R55">
            <v>0</v>
          </cell>
          <cell r="S55">
            <v>0</v>
          </cell>
          <cell r="T55">
            <v>0</v>
          </cell>
          <cell r="U55">
            <v>678</v>
          </cell>
          <cell r="V55">
            <v>0</v>
          </cell>
          <cell r="Z55">
            <v>0</v>
          </cell>
        </row>
        <row r="56">
          <cell r="A56">
            <v>0</v>
          </cell>
          <cell r="B56">
            <v>0</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V56">
            <v>0</v>
          </cell>
          <cell r="Z56">
            <v>0</v>
          </cell>
        </row>
        <row r="57">
          <cell r="A57">
            <v>0</v>
          </cell>
          <cell r="B57">
            <v>0</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V57">
            <v>0</v>
          </cell>
          <cell r="Z57">
            <v>0</v>
          </cell>
        </row>
        <row r="58">
          <cell r="A58">
            <v>0</v>
          </cell>
          <cell r="B58" t="str">
            <v>TOTAL ACCUMULATED DEPRECIATION</v>
          </cell>
          <cell r="C58">
            <v>-26935810.119999997</v>
          </cell>
          <cell r="D58">
            <v>-236861</v>
          </cell>
          <cell r="E58">
            <v>0</v>
          </cell>
          <cell r="F58">
            <v>0</v>
          </cell>
          <cell r="G58">
            <v>0</v>
          </cell>
          <cell r="H58">
            <v>-8</v>
          </cell>
          <cell r="I58">
            <v>0</v>
          </cell>
          <cell r="J58">
            <v>-27172679.119999997</v>
          </cell>
          <cell r="K58">
            <v>0</v>
          </cell>
          <cell r="L58">
            <v>-27172679.120000008</v>
          </cell>
          <cell r="M58">
            <v>0</v>
          </cell>
          <cell r="N58">
            <v>-1.964508555829525E-10</v>
          </cell>
          <cell r="O58">
            <v>0</v>
          </cell>
          <cell r="P58">
            <v>64800834.249999978</v>
          </cell>
          <cell r="Q58">
            <v>0</v>
          </cell>
          <cell r="R58">
            <v>0</v>
          </cell>
          <cell r="S58">
            <v>0</v>
          </cell>
          <cell r="T58">
            <v>0</v>
          </cell>
          <cell r="U58">
            <v>228493.00000000154</v>
          </cell>
          <cell r="V58">
            <v>0</v>
          </cell>
          <cell r="Z58">
            <v>0</v>
          </cell>
        </row>
        <row r="59">
          <cell r="A59">
            <v>0</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V59">
            <v>0</v>
          </cell>
          <cell r="Z59">
            <v>0</v>
          </cell>
        </row>
        <row r="60">
          <cell r="A60" t="str">
            <v>108S-375</v>
          </cell>
          <cell r="B60" t="str">
            <v>Structures &amp; Improvements</v>
          </cell>
          <cell r="C60">
            <v>-23924.92</v>
          </cell>
          <cell r="D60">
            <v>0</v>
          </cell>
          <cell r="E60">
            <v>0</v>
          </cell>
          <cell r="F60">
            <v>0</v>
          </cell>
          <cell r="G60">
            <v>0</v>
          </cell>
          <cell r="H60">
            <v>0</v>
          </cell>
          <cell r="I60">
            <v>0</v>
          </cell>
          <cell r="J60">
            <v>-23924.92</v>
          </cell>
          <cell r="K60">
            <v>0</v>
          </cell>
          <cell r="L60">
            <v>-23924.92</v>
          </cell>
          <cell r="M60">
            <v>0</v>
          </cell>
          <cell r="N60">
            <v>0</v>
          </cell>
          <cell r="O60">
            <v>0</v>
          </cell>
          <cell r="P60">
            <v>-21856052.52</v>
          </cell>
          <cell r="Q60">
            <v>0</v>
          </cell>
          <cell r="R60">
            <v>0</v>
          </cell>
          <cell r="S60">
            <v>0</v>
          </cell>
          <cell r="T60">
            <v>0</v>
          </cell>
          <cell r="U60">
            <v>0</v>
          </cell>
          <cell r="V60">
            <v>0</v>
          </cell>
          <cell r="Z60">
            <v>0</v>
          </cell>
        </row>
        <row r="61">
          <cell r="A61" t="str">
            <v>108S-376G</v>
          </cell>
          <cell r="B61" t="str">
            <v>Mains (GRIP)</v>
          </cell>
          <cell r="C61">
            <v>-142726.6</v>
          </cell>
          <cell r="D61">
            <v>-7157</v>
          </cell>
          <cell r="E61">
            <v>0</v>
          </cell>
          <cell r="F61">
            <v>0</v>
          </cell>
          <cell r="G61">
            <v>0</v>
          </cell>
          <cell r="H61">
            <v>0</v>
          </cell>
          <cell r="I61">
            <v>0</v>
          </cell>
          <cell r="J61">
            <v>-149883.6</v>
          </cell>
          <cell r="K61">
            <v>0</v>
          </cell>
          <cell r="L61">
            <v>-149883.59999999998</v>
          </cell>
          <cell r="N61">
            <v>0</v>
          </cell>
          <cell r="O61">
            <v>0</v>
          </cell>
          <cell r="P61">
            <v>-5316626.6000000089</v>
          </cell>
          <cell r="Q61">
            <v>0</v>
          </cell>
          <cell r="R61">
            <v>0</v>
          </cell>
          <cell r="S61">
            <v>0</v>
          </cell>
          <cell r="T61">
            <v>0</v>
          </cell>
          <cell r="U61">
            <v>7156.9999999999709</v>
          </cell>
          <cell r="V61">
            <v>0</v>
          </cell>
          <cell r="Z61">
            <v>0</v>
          </cell>
        </row>
        <row r="62">
          <cell r="A62" t="str">
            <v>108S-3761</v>
          </cell>
          <cell r="B62" t="str">
            <v>Mains (Plastic)</v>
          </cell>
          <cell r="C62">
            <v>-2900472.88</v>
          </cell>
          <cell r="D62">
            <v>-8121</v>
          </cell>
          <cell r="E62">
            <v>0</v>
          </cell>
          <cell r="F62">
            <v>0</v>
          </cell>
          <cell r="G62">
            <v>0</v>
          </cell>
          <cell r="H62">
            <v>0</v>
          </cell>
          <cell r="I62">
            <v>0</v>
          </cell>
          <cell r="J62">
            <v>-2908593.88</v>
          </cell>
          <cell r="K62">
            <v>0</v>
          </cell>
          <cell r="L62">
            <v>-2908593.88</v>
          </cell>
          <cell r="N62">
            <v>0</v>
          </cell>
          <cell r="P62">
            <v>0</v>
          </cell>
          <cell r="U62">
            <v>8121</v>
          </cell>
          <cell r="V62">
            <v>0</v>
          </cell>
          <cell r="Z62">
            <v>0</v>
          </cell>
        </row>
        <row r="63">
          <cell r="A63" t="str">
            <v>108S-3762</v>
          </cell>
          <cell r="B63" t="str">
            <v>Mains (Steel)</v>
          </cell>
          <cell r="C63">
            <v>-312185.32</v>
          </cell>
          <cell r="D63">
            <v>-7566</v>
          </cell>
          <cell r="E63">
            <v>0</v>
          </cell>
          <cell r="F63">
            <v>0</v>
          </cell>
          <cell r="G63">
            <v>0</v>
          </cell>
          <cell r="H63">
            <v>0</v>
          </cell>
          <cell r="I63">
            <v>0</v>
          </cell>
          <cell r="J63">
            <v>-319751.32</v>
          </cell>
          <cell r="K63">
            <v>0</v>
          </cell>
          <cell r="L63">
            <v>-319751.32000000117</v>
          </cell>
          <cell r="N63">
            <v>1.1641532182693481E-9</v>
          </cell>
          <cell r="P63">
            <v>0</v>
          </cell>
          <cell r="U63">
            <v>7566.0000000011642</v>
          </cell>
          <cell r="V63">
            <v>0</v>
          </cell>
          <cell r="Z63">
            <v>0</v>
          </cell>
        </row>
        <row r="64">
          <cell r="A64" t="str">
            <v>108S-378</v>
          </cell>
          <cell r="B64" t="str">
            <v>M &amp; R Equipment - General</v>
          </cell>
          <cell r="C64">
            <v>660.59</v>
          </cell>
          <cell r="D64">
            <v>-281</v>
          </cell>
          <cell r="E64">
            <v>0</v>
          </cell>
          <cell r="F64">
            <v>0</v>
          </cell>
          <cell r="G64">
            <v>0</v>
          </cell>
          <cell r="H64">
            <v>0</v>
          </cell>
          <cell r="I64">
            <v>0</v>
          </cell>
          <cell r="J64">
            <v>379.59000000000003</v>
          </cell>
          <cell r="K64">
            <v>0</v>
          </cell>
          <cell r="L64">
            <v>379.59</v>
          </cell>
          <cell r="N64">
            <v>0</v>
          </cell>
          <cell r="P64">
            <v>0</v>
          </cell>
          <cell r="U64">
            <v>281.00000000000006</v>
          </cell>
          <cell r="V64">
            <v>0</v>
          </cell>
          <cell r="Z64">
            <v>0</v>
          </cell>
        </row>
        <row r="65">
          <cell r="A65" t="str">
            <v>108S-379</v>
          </cell>
          <cell r="B65" t="str">
            <v xml:space="preserve">M &amp; R Equipment - City </v>
          </cell>
          <cell r="C65">
            <v>-97238.23</v>
          </cell>
          <cell r="D65">
            <v>-787</v>
          </cell>
          <cell r="E65">
            <v>0</v>
          </cell>
          <cell r="F65">
            <v>0</v>
          </cell>
          <cell r="G65">
            <v>0</v>
          </cell>
          <cell r="H65">
            <v>0</v>
          </cell>
          <cell r="I65">
            <v>0</v>
          </cell>
          <cell r="J65">
            <v>-98025.23</v>
          </cell>
          <cell r="K65">
            <v>0</v>
          </cell>
          <cell r="L65">
            <v>-98025.229999999909</v>
          </cell>
          <cell r="N65">
            <v>0</v>
          </cell>
          <cell r="P65">
            <v>0</v>
          </cell>
          <cell r="R65">
            <v>0</v>
          </cell>
          <cell r="U65">
            <v>786.99999999991269</v>
          </cell>
          <cell r="V65">
            <v>0</v>
          </cell>
          <cell r="Z65">
            <v>0</v>
          </cell>
        </row>
        <row r="66">
          <cell r="A66" t="str">
            <v>108S-3801</v>
          </cell>
          <cell r="B66" t="str">
            <v>Dist Plant - Services (Plastic)</v>
          </cell>
          <cell r="C66">
            <v>-1173752.5</v>
          </cell>
          <cell r="D66">
            <v>-4951</v>
          </cell>
          <cell r="E66">
            <v>0</v>
          </cell>
          <cell r="F66">
            <v>0</v>
          </cell>
          <cell r="G66">
            <v>0</v>
          </cell>
          <cell r="H66">
            <v>0</v>
          </cell>
          <cell r="I66">
            <v>0</v>
          </cell>
          <cell r="J66">
            <v>-1178703.5</v>
          </cell>
          <cell r="K66">
            <v>0</v>
          </cell>
          <cell r="L66">
            <v>-1178703.5</v>
          </cell>
          <cell r="N66">
            <v>0</v>
          </cell>
          <cell r="P66">
            <v>0</v>
          </cell>
          <cell r="U66">
            <v>4951</v>
          </cell>
          <cell r="Z66">
            <v>0</v>
          </cell>
        </row>
        <row r="67">
          <cell r="A67" t="str">
            <v>108S-3802</v>
          </cell>
          <cell r="B67" t="str">
            <v>Dist Plant - Services (Steel)</v>
          </cell>
          <cell r="C67">
            <v>-265886.24</v>
          </cell>
          <cell r="D67">
            <v>0</v>
          </cell>
          <cell r="E67">
            <v>0</v>
          </cell>
          <cell r="F67">
            <v>0</v>
          </cell>
          <cell r="G67">
            <v>0</v>
          </cell>
          <cell r="H67">
            <v>0</v>
          </cell>
          <cell r="I67">
            <v>0</v>
          </cell>
          <cell r="J67">
            <v>-265886.24</v>
          </cell>
          <cell r="K67">
            <v>0</v>
          </cell>
          <cell r="L67">
            <v>-265886.2400000011</v>
          </cell>
          <cell r="N67">
            <v>1.1059455573558807E-9</v>
          </cell>
          <cell r="P67">
            <v>0</v>
          </cell>
          <cell r="U67">
            <v>1.1059455573558807E-9</v>
          </cell>
          <cell r="Z67">
            <v>0</v>
          </cell>
        </row>
        <row r="68">
          <cell r="A68" t="str">
            <v>108S-380G</v>
          </cell>
          <cell r="B68" t="str">
            <v>Dist Plant - Services (GRIP)</v>
          </cell>
          <cell r="C68">
            <v>-23094.09</v>
          </cell>
          <cell r="D68">
            <v>-863</v>
          </cell>
          <cell r="E68">
            <v>0</v>
          </cell>
          <cell r="F68">
            <v>0</v>
          </cell>
          <cell r="G68">
            <v>0</v>
          </cell>
          <cell r="H68">
            <v>0</v>
          </cell>
          <cell r="I68">
            <v>0</v>
          </cell>
          <cell r="J68">
            <v>-23957.09</v>
          </cell>
          <cell r="K68">
            <v>0</v>
          </cell>
          <cell r="L68">
            <v>-23957.089999999997</v>
          </cell>
          <cell r="N68">
            <v>0</v>
          </cell>
          <cell r="P68">
            <v>0</v>
          </cell>
          <cell r="U68">
            <v>862.99999999999636</v>
          </cell>
          <cell r="Z68">
            <v>0</v>
          </cell>
        </row>
        <row r="69">
          <cell r="A69" t="str">
            <v>108S-382</v>
          </cell>
          <cell r="B69" t="str">
            <v>Meter Installations</v>
          </cell>
          <cell r="C69">
            <v>-7063.8</v>
          </cell>
          <cell r="D69">
            <v>-944</v>
          </cell>
          <cell r="E69">
            <v>0</v>
          </cell>
          <cell r="F69">
            <v>0</v>
          </cell>
          <cell r="G69">
            <v>0</v>
          </cell>
          <cell r="H69">
            <v>0</v>
          </cell>
          <cell r="I69">
            <v>0</v>
          </cell>
          <cell r="J69">
            <v>-8007.8</v>
          </cell>
          <cell r="K69">
            <v>0</v>
          </cell>
          <cell r="L69">
            <v>-8007.8000000000357</v>
          </cell>
          <cell r="N69">
            <v>3.5470293369144201E-11</v>
          </cell>
          <cell r="P69">
            <v>0</v>
          </cell>
          <cell r="U69">
            <v>944.00000000003547</v>
          </cell>
          <cell r="Z69">
            <v>0</v>
          </cell>
        </row>
        <row r="70">
          <cell r="A70" t="str">
            <v>108S-3821</v>
          </cell>
          <cell r="B70" t="str">
            <v>Meter Installations / MTU</v>
          </cell>
          <cell r="C70">
            <v>-5616</v>
          </cell>
          <cell r="D70">
            <v>-117</v>
          </cell>
          <cell r="E70">
            <v>0</v>
          </cell>
          <cell r="F70">
            <v>0</v>
          </cell>
          <cell r="G70">
            <v>0</v>
          </cell>
          <cell r="H70">
            <v>0</v>
          </cell>
          <cell r="I70">
            <v>0</v>
          </cell>
          <cell r="J70">
            <v>-5733</v>
          </cell>
          <cell r="K70">
            <v>0</v>
          </cell>
          <cell r="L70">
            <v>-5732.9999999999964</v>
          </cell>
          <cell r="N70">
            <v>0</v>
          </cell>
          <cell r="P70">
            <v>0</v>
          </cell>
          <cell r="U70">
            <v>116.99999999999636</v>
          </cell>
          <cell r="Z70">
            <v>0</v>
          </cell>
        </row>
        <row r="71">
          <cell r="A71" t="str">
            <v>108S-385</v>
          </cell>
          <cell r="B71" t="str">
            <v>M &amp; R Equipment - Industrial</v>
          </cell>
          <cell r="C71">
            <v>37671.480000000003</v>
          </cell>
          <cell r="D71">
            <v>0</v>
          </cell>
          <cell r="E71">
            <v>0</v>
          </cell>
          <cell r="F71">
            <v>0</v>
          </cell>
          <cell r="G71">
            <v>0</v>
          </cell>
          <cell r="H71">
            <v>0</v>
          </cell>
          <cell r="I71">
            <v>0</v>
          </cell>
          <cell r="J71">
            <v>37671.480000000003</v>
          </cell>
          <cell r="K71">
            <v>0</v>
          </cell>
          <cell r="L71">
            <v>37671.480000000003</v>
          </cell>
          <cell r="N71">
            <v>0</v>
          </cell>
          <cell r="P71">
            <v>0</v>
          </cell>
          <cell r="U71">
            <v>0</v>
          </cell>
          <cell r="Z71">
            <v>0</v>
          </cell>
        </row>
        <row r="72">
          <cell r="A72" t="str">
            <v>108S-387</v>
          </cell>
          <cell r="B72" t="str">
            <v>Other Equipment</v>
          </cell>
          <cell r="C72">
            <v>-3936.04</v>
          </cell>
          <cell r="D72">
            <v>0</v>
          </cell>
          <cell r="E72">
            <v>0</v>
          </cell>
          <cell r="F72">
            <v>0</v>
          </cell>
          <cell r="G72">
            <v>0</v>
          </cell>
          <cell r="H72">
            <v>0</v>
          </cell>
          <cell r="I72">
            <v>0</v>
          </cell>
          <cell r="J72">
            <v>-3936.04</v>
          </cell>
          <cell r="K72">
            <v>0</v>
          </cell>
          <cell r="L72">
            <v>-3936.04</v>
          </cell>
          <cell r="N72">
            <v>0</v>
          </cell>
          <cell r="P72">
            <v>0</v>
          </cell>
          <cell r="U72">
            <v>0</v>
          </cell>
          <cell r="Z72">
            <v>0</v>
          </cell>
        </row>
        <row r="73">
          <cell r="A73">
            <v>0</v>
          </cell>
          <cell r="B73" t="str">
            <v>Subtotal of Accrued Asset Removal Costs</v>
          </cell>
          <cell r="C73">
            <v>-4917564.5499999989</v>
          </cell>
          <cell r="D73">
            <v>-30787</v>
          </cell>
          <cell r="E73">
            <v>0</v>
          </cell>
          <cell r="F73">
            <v>0</v>
          </cell>
          <cell r="G73">
            <v>0</v>
          </cell>
          <cell r="H73">
            <v>0</v>
          </cell>
          <cell r="I73">
            <v>0</v>
          </cell>
          <cell r="J73">
            <v>-4948351.5499999989</v>
          </cell>
          <cell r="K73">
            <v>0</v>
          </cell>
          <cell r="L73">
            <v>-4948351.5500000017</v>
          </cell>
          <cell r="N73">
            <v>2.3055690689943731E-9</v>
          </cell>
          <cell r="P73">
            <v>0</v>
          </cell>
          <cell r="U73">
            <v>30787.000000002183</v>
          </cell>
          <cell r="Z73">
            <v>0</v>
          </cell>
        </row>
        <row r="74">
          <cell r="A74">
            <v>0</v>
          </cell>
          <cell r="B74">
            <v>0</v>
          </cell>
          <cell r="C74">
            <v>0</v>
          </cell>
          <cell r="D74">
            <v>0</v>
          </cell>
          <cell r="E74">
            <v>0</v>
          </cell>
          <cell r="F74">
            <v>0</v>
          </cell>
          <cell r="G74">
            <v>0</v>
          </cell>
          <cell r="H74">
            <v>0</v>
          </cell>
          <cell r="I74">
            <v>0</v>
          </cell>
          <cell r="J74">
            <v>-32121030.669999994</v>
          </cell>
          <cell r="K74">
            <v>0</v>
          </cell>
          <cell r="L74">
            <v>0</v>
          </cell>
        </row>
        <row r="75">
          <cell r="A75">
            <v>0</v>
          </cell>
          <cell r="B75">
            <v>0</v>
          </cell>
          <cell r="C75">
            <v>0</v>
          </cell>
          <cell r="D75">
            <v>0</v>
          </cell>
          <cell r="E75">
            <v>0</v>
          </cell>
          <cell r="F75">
            <v>0</v>
          </cell>
          <cell r="G75">
            <v>0</v>
          </cell>
          <cell r="H75">
            <v>0</v>
          </cell>
          <cell r="I75">
            <v>0</v>
          </cell>
          <cell r="J75">
            <v>0</v>
          </cell>
          <cell r="K75">
            <v>0</v>
          </cell>
          <cell r="L75">
            <v>0</v>
          </cell>
        </row>
        <row r="76">
          <cell r="A76" t="str">
            <v>Accum Depreciation w/o Accrued Asset</v>
          </cell>
          <cell r="B76">
            <v>0</v>
          </cell>
          <cell r="C76">
            <v>-26935810.119999997</v>
          </cell>
          <cell r="D76">
            <v>-236861</v>
          </cell>
          <cell r="E76">
            <v>0</v>
          </cell>
          <cell r="F76">
            <v>0</v>
          </cell>
          <cell r="G76">
            <v>0</v>
          </cell>
          <cell r="H76">
            <v>-8</v>
          </cell>
          <cell r="I76">
            <v>0</v>
          </cell>
          <cell r="J76">
            <v>-27172679.119999997</v>
          </cell>
          <cell r="K76">
            <v>0</v>
          </cell>
          <cell r="L76">
            <v>-32121030.670000009</v>
          </cell>
          <cell r="N76">
            <v>2.1091182134114206E-9</v>
          </cell>
          <cell r="U76">
            <v>259280.00000000373</v>
          </cell>
        </row>
        <row r="77">
          <cell r="A77">
            <v>0</v>
          </cell>
          <cell r="B77">
            <v>0</v>
          </cell>
          <cell r="C77">
            <v>0</v>
          </cell>
          <cell r="D77">
            <v>0</v>
          </cell>
          <cell r="E77">
            <v>0</v>
          </cell>
          <cell r="F77">
            <v>0</v>
          </cell>
          <cell r="G77">
            <v>0</v>
          </cell>
          <cell r="H77">
            <v>0</v>
          </cell>
          <cell r="I77">
            <v>0</v>
          </cell>
          <cell r="J77">
            <v>0</v>
          </cell>
          <cell r="K77">
            <v>0</v>
          </cell>
          <cell r="L77">
            <v>0</v>
          </cell>
          <cell r="P77">
            <v>0</v>
          </cell>
        </row>
        <row r="78">
          <cell r="A78">
            <v>0</v>
          </cell>
          <cell r="B78">
            <v>0</v>
          </cell>
          <cell r="C78">
            <v>-31853374.669999994</v>
          </cell>
          <cell r="D78">
            <v>-267648</v>
          </cell>
          <cell r="E78">
            <v>0</v>
          </cell>
          <cell r="F78">
            <v>0</v>
          </cell>
          <cell r="G78">
            <v>0</v>
          </cell>
          <cell r="H78">
            <v>0</v>
          </cell>
          <cell r="I78">
            <v>0</v>
          </cell>
          <cell r="J78" t="str">
            <v>G/L Balance</v>
          </cell>
          <cell r="K78">
            <v>0</v>
          </cell>
          <cell r="L78">
            <v>-32121030.670000002</v>
          </cell>
          <cell r="P78">
            <v>0</v>
          </cell>
        </row>
        <row r="79">
          <cell r="A79">
            <v>0</v>
          </cell>
          <cell r="B79">
            <v>0</v>
          </cell>
          <cell r="C79">
            <v>0</v>
          </cell>
          <cell r="D79">
            <v>0</v>
          </cell>
          <cell r="E79">
            <v>0</v>
          </cell>
          <cell r="F79">
            <v>0</v>
          </cell>
          <cell r="G79">
            <v>0</v>
          </cell>
          <cell r="H79">
            <v>32121022.669999994</v>
          </cell>
          <cell r="I79">
            <v>0</v>
          </cell>
          <cell r="J79" t="str">
            <v>Difference</v>
          </cell>
          <cell r="K79">
            <v>0</v>
          </cell>
          <cell r="L79">
            <v>0</v>
          </cell>
          <cell r="N79">
            <v>-2.1091182134114206E-9</v>
          </cell>
        </row>
        <row r="80">
          <cell r="L80">
            <v>0</v>
          </cell>
          <cell r="N80">
            <v>0</v>
          </cell>
        </row>
        <row r="81">
          <cell r="C81">
            <v>0</v>
          </cell>
          <cell r="J81">
            <v>0</v>
          </cell>
          <cell r="L81">
            <v>0</v>
          </cell>
          <cell r="N81">
            <v>0</v>
          </cell>
        </row>
        <row r="82">
          <cell r="C82">
            <v>0</v>
          </cell>
          <cell r="J82">
            <v>0</v>
          </cell>
          <cell r="L82">
            <v>0</v>
          </cell>
        </row>
        <row r="83">
          <cell r="B83" t="str">
            <v>See Kathy W-Summary of Comparisons Study to Report to GL for recalculating of A/D on 391 accounts which was entered 12/17</v>
          </cell>
          <cell r="J83">
            <v>0</v>
          </cell>
          <cell r="L83">
            <v>0</v>
          </cell>
          <cell r="N83">
            <v>0</v>
          </cell>
        </row>
        <row r="84">
          <cell r="B84" t="str">
            <v>W:\Accounting\Fixed Assets\Depreciation &amp; Plant Rollforward\CFG\2017\Rate Adjustment for 391 accounts 2014-2017</v>
          </cell>
          <cell r="C84">
            <v>0</v>
          </cell>
          <cell r="D84">
            <v>0</v>
          </cell>
        </row>
        <row r="85">
          <cell r="C85">
            <v>0</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nce"/>
      <sheetName val="NYMEX Variance"/>
      <sheetName val="Other Variances"/>
      <sheetName val="Basis Variance"/>
      <sheetName val="Actuals"/>
      <sheetName val="PlanHedge"/>
      <sheetName val="Plan"/>
      <sheetName val="Assumptions"/>
      <sheetName val="AddtnlHedges"/>
    </sheetNames>
    <sheetDataSet>
      <sheetData sheetId="0" refreshError="1"/>
      <sheetData sheetId="1" refreshError="1"/>
      <sheetData sheetId="2" refreshError="1"/>
      <sheetData sheetId="3" refreshError="1"/>
      <sheetData sheetId="4" refreshError="1"/>
      <sheetData sheetId="5" refreshError="1">
        <row r="4">
          <cell r="C4">
            <v>1</v>
          </cell>
          <cell r="D4">
            <v>2</v>
          </cell>
          <cell r="E4">
            <v>3</v>
          </cell>
          <cell r="F4">
            <v>4</v>
          </cell>
          <cell r="G4">
            <v>5</v>
          </cell>
          <cell r="H4">
            <v>6</v>
          </cell>
          <cell r="I4">
            <v>7</v>
          </cell>
          <cell r="J4">
            <v>8</v>
          </cell>
          <cell r="K4">
            <v>9</v>
          </cell>
          <cell r="L4">
            <v>10</v>
          </cell>
          <cell r="M4">
            <v>11</v>
          </cell>
          <cell r="N4">
            <v>12</v>
          </cell>
        </row>
        <row r="6">
          <cell r="C6">
            <v>5424.9560000000001</v>
          </cell>
          <cell r="D6">
            <v>4928.1859999999997</v>
          </cell>
          <cell r="E6">
            <v>5424.9560000000001</v>
          </cell>
          <cell r="F6">
            <v>5259.366</v>
          </cell>
          <cell r="G6">
            <v>5424.9560000000001</v>
          </cell>
          <cell r="H6">
            <v>5259.366</v>
          </cell>
          <cell r="I6">
            <v>5424.9560000000001</v>
          </cell>
          <cell r="J6">
            <v>5424.9560000000001</v>
          </cell>
          <cell r="K6">
            <v>5259.366</v>
          </cell>
          <cell r="L6">
            <v>5424.9560000000001</v>
          </cell>
          <cell r="M6">
            <v>5259.366</v>
          </cell>
          <cell r="N6">
            <v>5424.9560000000001</v>
          </cell>
        </row>
        <row r="7">
          <cell r="C7">
            <v>4.6397746709835062</v>
          </cell>
          <cell r="D7">
            <v>4.6374849975224164</v>
          </cell>
          <cell r="E7">
            <v>4.6397746709835062</v>
          </cell>
          <cell r="F7">
            <v>4.6426958762710182</v>
          </cell>
          <cell r="G7">
            <v>4.6434175576723566</v>
          </cell>
          <cell r="H7">
            <v>4.6426958762710182</v>
          </cell>
          <cell r="I7">
            <v>4.6434175576723566</v>
          </cell>
          <cell r="J7">
            <v>4.6434175576723566</v>
          </cell>
          <cell r="K7">
            <v>4.6426958762710182</v>
          </cell>
          <cell r="L7">
            <v>4.6434175576723566</v>
          </cell>
          <cell r="M7">
            <v>4.6420541639429542</v>
          </cell>
          <cell r="N7">
            <v>4.6427746953155005</v>
          </cell>
        </row>
        <row r="11">
          <cell r="C11">
            <v>0</v>
          </cell>
          <cell r="D11">
            <v>0</v>
          </cell>
          <cell r="E11">
            <v>0</v>
          </cell>
          <cell r="F11">
            <v>0</v>
          </cell>
          <cell r="G11">
            <v>0</v>
          </cell>
          <cell r="H11">
            <v>0</v>
          </cell>
          <cell r="I11">
            <v>0</v>
          </cell>
          <cell r="J11">
            <v>0</v>
          </cell>
          <cell r="K11">
            <v>0</v>
          </cell>
          <cell r="L11">
            <v>0</v>
          </cell>
          <cell r="M11">
            <v>0</v>
          </cell>
          <cell r="N11">
            <v>0</v>
          </cell>
        </row>
        <row r="12">
          <cell r="C12">
            <v>0</v>
          </cell>
          <cell r="D12">
            <v>0</v>
          </cell>
          <cell r="E12">
            <v>0</v>
          </cell>
          <cell r="F12">
            <v>0</v>
          </cell>
          <cell r="G12">
            <v>0</v>
          </cell>
          <cell r="H12">
            <v>0</v>
          </cell>
          <cell r="I12">
            <v>0</v>
          </cell>
          <cell r="J12">
            <v>0</v>
          </cell>
          <cell r="K12">
            <v>0</v>
          </cell>
          <cell r="L12">
            <v>0</v>
          </cell>
          <cell r="M12">
            <v>0</v>
          </cell>
          <cell r="N12">
            <v>0</v>
          </cell>
        </row>
        <row r="13">
          <cell r="C13">
            <v>0</v>
          </cell>
          <cell r="D13">
            <v>0</v>
          </cell>
          <cell r="E13">
            <v>0</v>
          </cell>
          <cell r="F13">
            <v>0</v>
          </cell>
          <cell r="G13">
            <v>0</v>
          </cell>
          <cell r="H13">
            <v>0</v>
          </cell>
          <cell r="I13">
            <v>0</v>
          </cell>
          <cell r="J13">
            <v>0</v>
          </cell>
          <cell r="K13">
            <v>0</v>
          </cell>
          <cell r="L13">
            <v>0</v>
          </cell>
          <cell r="M13">
            <v>0</v>
          </cell>
          <cell r="N13">
            <v>0</v>
          </cell>
        </row>
        <row r="14">
          <cell r="C14">
            <v>0</v>
          </cell>
          <cell r="D14">
            <v>0</v>
          </cell>
          <cell r="E14">
            <v>0</v>
          </cell>
          <cell r="F14">
            <v>0</v>
          </cell>
          <cell r="G14">
            <v>0</v>
          </cell>
          <cell r="H14">
            <v>0</v>
          </cell>
          <cell r="I14">
            <v>0</v>
          </cell>
          <cell r="J14">
            <v>0</v>
          </cell>
          <cell r="K14">
            <v>0</v>
          </cell>
          <cell r="L14">
            <v>0</v>
          </cell>
          <cell r="M14">
            <v>0</v>
          </cell>
          <cell r="N14">
            <v>0</v>
          </cell>
        </row>
        <row r="15">
          <cell r="C15">
            <v>-0.28250000000000003</v>
          </cell>
          <cell r="D15">
            <v>-0.28250000000000003</v>
          </cell>
          <cell r="E15">
            <v>-0.28250000000000003</v>
          </cell>
          <cell r="F15">
            <v>-0.24</v>
          </cell>
          <cell r="G15">
            <v>-0.24</v>
          </cell>
          <cell r="H15">
            <v>-0.24</v>
          </cell>
          <cell r="I15">
            <v>-0.24</v>
          </cell>
          <cell r="J15">
            <v>-0.24</v>
          </cell>
          <cell r="K15">
            <v>-0.24</v>
          </cell>
          <cell r="L15">
            <v>-0.24</v>
          </cell>
          <cell r="M15">
            <v>-0.2475</v>
          </cell>
          <cell r="N15">
            <v>-0.2475</v>
          </cell>
        </row>
        <row r="16">
          <cell r="C16">
            <v>0.28250000000000003</v>
          </cell>
          <cell r="D16">
            <v>0.28250000000000003</v>
          </cell>
          <cell r="E16">
            <v>0.28250000000000003</v>
          </cell>
          <cell r="F16">
            <v>0.24</v>
          </cell>
          <cell r="G16">
            <v>0.24</v>
          </cell>
          <cell r="H16">
            <v>0.24</v>
          </cell>
          <cell r="I16">
            <v>0.24</v>
          </cell>
          <cell r="J16">
            <v>0.24</v>
          </cell>
          <cell r="K16">
            <v>0.24</v>
          </cell>
          <cell r="L16">
            <v>0.24</v>
          </cell>
          <cell r="M16">
            <v>0.2475</v>
          </cell>
          <cell r="N16">
            <v>0.2475</v>
          </cell>
        </row>
        <row r="19">
          <cell r="C19">
            <v>36.011314505574894</v>
          </cell>
          <cell r="D19">
            <v>45.77142001196912</v>
          </cell>
          <cell r="E19">
            <v>32.864971652685767</v>
          </cell>
          <cell r="F19">
            <v>8.6352800151800899</v>
          </cell>
          <cell r="G19">
            <v>9.8203074340930137</v>
          </cell>
          <cell r="H19">
            <v>3.5635316501000029</v>
          </cell>
          <cell r="I19">
            <v>5.8311375934208991</v>
          </cell>
          <cell r="J19">
            <v>7.7121837904653887</v>
          </cell>
          <cell r="K19">
            <v>8.9500199178860171</v>
          </cell>
          <cell r="L19">
            <v>14.440013254347136</v>
          </cell>
          <cell r="M19">
            <v>18.961494876776928</v>
          </cell>
          <cell r="N19">
            <v>42.579661669763368</v>
          </cell>
        </row>
        <row r="20">
          <cell r="C20">
            <v>4.1992679985185069</v>
          </cell>
          <cell r="D20">
            <v>4.1992679985185069</v>
          </cell>
          <cell r="E20">
            <v>4.1992679985185077</v>
          </cell>
          <cell r="F20">
            <v>4.2417679985185082</v>
          </cell>
          <cell r="G20">
            <v>4.2417679985185064</v>
          </cell>
          <cell r="H20">
            <v>4.2417679985185082</v>
          </cell>
          <cell r="I20">
            <v>4.2417679985185082</v>
          </cell>
          <cell r="J20">
            <v>4.2417679985185073</v>
          </cell>
          <cell r="K20">
            <v>4.2417679985185091</v>
          </cell>
          <cell r="L20">
            <v>4.2417679985185082</v>
          </cell>
          <cell r="M20">
            <v>4.234267998518507</v>
          </cell>
          <cell r="N20">
            <v>4.2342679985185079</v>
          </cell>
        </row>
        <row r="21">
          <cell r="C21">
            <v>3.9167679985185067</v>
          </cell>
          <cell r="D21">
            <v>3.9167679985185067</v>
          </cell>
          <cell r="E21">
            <v>3.9167679985185075</v>
          </cell>
          <cell r="F21">
            <v>4.001767998518508</v>
          </cell>
          <cell r="G21">
            <v>4.0017679985185062</v>
          </cell>
          <cell r="H21">
            <v>4.001767998518508</v>
          </cell>
          <cell r="I21">
            <v>4.001767998518508</v>
          </cell>
          <cell r="J21">
            <v>4.0017679985185071</v>
          </cell>
          <cell r="K21">
            <v>4.0017679985185088</v>
          </cell>
          <cell r="L21">
            <v>4.001767998518508</v>
          </cell>
          <cell r="M21">
            <v>3.9867679985185069</v>
          </cell>
          <cell r="N21">
            <v>3.9867679985185078</v>
          </cell>
        </row>
        <row r="22">
          <cell r="C22">
            <v>0.28250000000000003</v>
          </cell>
          <cell r="D22">
            <v>0.28250000000000003</v>
          </cell>
          <cell r="E22">
            <v>0.28250000000000003</v>
          </cell>
          <cell r="F22">
            <v>0.24</v>
          </cell>
          <cell r="G22">
            <v>0.24</v>
          </cell>
          <cell r="H22">
            <v>0.24</v>
          </cell>
          <cell r="I22">
            <v>0.24</v>
          </cell>
          <cell r="J22">
            <v>0.24</v>
          </cell>
          <cell r="K22">
            <v>0.24</v>
          </cell>
          <cell r="L22">
            <v>0.24</v>
          </cell>
          <cell r="M22">
            <v>0.2475</v>
          </cell>
          <cell r="N22">
            <v>0.2475</v>
          </cell>
        </row>
        <row r="25">
          <cell r="C25">
            <v>368.32246000000004</v>
          </cell>
          <cell r="D25">
            <v>332.07869199999999</v>
          </cell>
          <cell r="E25">
            <v>302.90880400000003</v>
          </cell>
          <cell r="F25">
            <v>205.94402400000001</v>
          </cell>
          <cell r="G25">
            <v>129.2071</v>
          </cell>
          <cell r="H25">
            <v>86.867043999999993</v>
          </cell>
          <cell r="I25">
            <v>49.611275999999997</v>
          </cell>
          <cell r="J25">
            <v>66.981244000000004</v>
          </cell>
          <cell r="K25">
            <v>107.642392</v>
          </cell>
          <cell r="L25">
            <v>187.75939600000001</v>
          </cell>
          <cell r="M25">
            <v>244.60141200000001</v>
          </cell>
          <cell r="N25">
            <v>265.023572</v>
          </cell>
        </row>
        <row r="26">
          <cell r="C26">
            <v>3.1796349663784826</v>
          </cell>
          <cell r="D26">
            <v>3.1796349663784826</v>
          </cell>
          <cell r="E26">
            <v>3.1796349663784826</v>
          </cell>
          <cell r="F26">
            <v>3.1796349663784826</v>
          </cell>
          <cell r="G26">
            <v>3.1796349663784826</v>
          </cell>
          <cell r="H26">
            <v>3.2276657060518734</v>
          </cell>
          <cell r="I26">
            <v>3.2276657060518734</v>
          </cell>
          <cell r="J26">
            <v>3.2276657060518734</v>
          </cell>
          <cell r="K26">
            <v>3.2276657060518734</v>
          </cell>
          <cell r="L26">
            <v>3.2276657060518734</v>
          </cell>
          <cell r="M26">
            <v>3.2276657060518734</v>
          </cell>
          <cell r="N26">
            <v>3.2276657060518734</v>
          </cell>
        </row>
        <row r="27">
          <cell r="C27">
            <v>2.4396349663784829</v>
          </cell>
          <cell r="D27">
            <v>2.4396349663784829</v>
          </cell>
          <cell r="E27">
            <v>2.4396349663784829</v>
          </cell>
          <cell r="F27">
            <v>2.7796349663784827</v>
          </cell>
          <cell r="G27">
            <v>2.7796349663784827</v>
          </cell>
          <cell r="H27">
            <v>2.8276657060518735</v>
          </cell>
          <cell r="I27">
            <v>2.8276657060518735</v>
          </cell>
          <cell r="J27">
            <v>2.8276657060518735</v>
          </cell>
          <cell r="K27">
            <v>2.8276657060518735</v>
          </cell>
          <cell r="L27">
            <v>2.8276657060518735</v>
          </cell>
          <cell r="M27">
            <v>2.6676657060518734</v>
          </cell>
          <cell r="N27">
            <v>2.6676657060518734</v>
          </cell>
        </row>
        <row r="28">
          <cell r="C28">
            <v>0.74</v>
          </cell>
          <cell r="D28">
            <v>0.74</v>
          </cell>
          <cell r="E28">
            <v>0.74</v>
          </cell>
          <cell r="F28">
            <v>0.4</v>
          </cell>
          <cell r="G28">
            <v>0.4</v>
          </cell>
          <cell r="H28">
            <v>0.4</v>
          </cell>
          <cell r="I28">
            <v>0.4</v>
          </cell>
          <cell r="J28">
            <v>0.4</v>
          </cell>
          <cell r="K28">
            <v>0.4</v>
          </cell>
          <cell r="L28">
            <v>0.4</v>
          </cell>
          <cell r="M28">
            <v>0.56000000000000005</v>
          </cell>
          <cell r="N28">
            <v>0.56000000000000005</v>
          </cell>
        </row>
      </sheetData>
      <sheetData sheetId="6" refreshError="1"/>
      <sheetData sheetId="7" refreshError="1"/>
      <sheetData sheetId="8" refreshError="1">
        <row r="4">
          <cell r="C4">
            <v>1</v>
          </cell>
          <cell r="D4">
            <v>2</v>
          </cell>
          <cell r="E4">
            <v>3</v>
          </cell>
          <cell r="F4">
            <v>4</v>
          </cell>
          <cell r="G4">
            <v>5</v>
          </cell>
          <cell r="H4">
            <v>6</v>
          </cell>
          <cell r="I4">
            <v>7</v>
          </cell>
          <cell r="J4">
            <v>8</v>
          </cell>
          <cell r="K4">
            <v>9</v>
          </cell>
          <cell r="L4">
            <v>10</v>
          </cell>
          <cell r="M4">
            <v>11</v>
          </cell>
          <cell r="N4">
            <v>12</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MODEL"/>
      <sheetName val="Inserts"/>
      <sheetName val="Ins Summ"/>
      <sheetName val="Covenant Analysis"/>
      <sheetName val="Loews"/>
      <sheetName val="Capitalization"/>
      <sheetName val="New Inserts"/>
      <sheetName val="Div Needs"/>
      <sheetName val="HoldCo"/>
      <sheetName val="IDS"/>
      <sheetName val="Current Cap Tables"/>
      <sheetName val="Converts"/>
      <sheetName val="Bank Book Inserts - Projected"/>
      <sheetName val="Rating Agency Inserts"/>
      <sheetName val="BS"/>
      <sheetName val="Bank Book Inserts - Historical"/>
      <sheetName val="Cap Tables"/>
      <sheetName val="Cap Tables (2)"/>
      <sheetName val="PF RCC Summary"/>
      <sheetName val="Credit Inserts"/>
      <sheetName val="Fee Schedule"/>
    </sheetNames>
    <sheetDataSet>
      <sheetData sheetId="0"/>
      <sheetData sheetId="1">
        <row r="22">
          <cell r="L22">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QUITABLE ENERGY"/>
      <sheetName val="ERIASMG"/>
      <sheetName val="BEG BALANCES"/>
      <sheetName val="EQT PROD"/>
      <sheetName val="WESTERN REG"/>
      <sheetName val="ET BLUEGRASS"/>
      <sheetName val="GOV'T SVS"/>
      <sheetName val="FAC"/>
      <sheetName val="3 RIVERS"/>
      <sheetName val="ETMSCO"/>
      <sheetName val="EQT PROD EAST"/>
      <sheetName val="EQT PRODUCTION GULF COAST"/>
      <sheetName val="NORA"/>
      <sheetName val="KY HYDRO"/>
      <sheetName val="UNION DRILLING"/>
      <sheetName val="ERI"/>
      <sheetName val="EQT ENERGY S&amp;T"/>
      <sheetName val="KWVA GAS CO"/>
      <sheetName val="KWVA MKTG SVCS"/>
      <sheetName val="EQUITRANS"/>
      <sheetName val="NORESCO"/>
      <sheetName val="ERI MAN"/>
      <sheetName val="EREC PROP"/>
      <sheetName val="EQT CAP"/>
      <sheetName val="AB PARTNER"/>
      <sheetName val="EREC NEV"/>
      <sheetName val="1287-522"/>
      <sheetName val="4641-055 $US"/>
      <sheetName val="ERI INVESTMENTS"/>
      <sheetName val="ERI HOLDINGS"/>
      <sheetName val="END BALANC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amp;Instruc"/>
      <sheetName val="Segment Page"/>
      <sheetName val="2008 Plan"/>
      <sheetName val="2008 Actuals"/>
      <sheetName val="2007Actual"/>
      <sheetName val="2008 Forecast"/>
      <sheetName val="MonthlyVolumes"/>
      <sheetName val="Price Volume Variance"/>
      <sheetName val="Quarter Price Volume Variance"/>
      <sheetName val="FCC NI Variance Analysis"/>
      <sheetName val="FCC Variance Analysis "/>
      <sheetName val="YTDIS"/>
      <sheetName val="Gath Breakout"/>
      <sheetName val="YTDISTable"/>
    </sheetNames>
    <sheetDataSet>
      <sheetData sheetId="0"/>
      <sheetData sheetId="1"/>
      <sheetData sheetId="2" refreshError="1">
        <row r="9">
          <cell r="I9">
            <v>1</v>
          </cell>
          <cell r="J9">
            <v>2</v>
          </cell>
          <cell r="K9">
            <v>3</v>
          </cell>
          <cell r="L9">
            <v>4</v>
          </cell>
          <cell r="M9">
            <v>5</v>
          </cell>
          <cell r="N9">
            <v>6</v>
          </cell>
          <cell r="O9">
            <v>7</v>
          </cell>
          <cell r="P9">
            <v>8</v>
          </cell>
          <cell r="Q9">
            <v>9</v>
          </cell>
          <cell r="R9">
            <v>10</v>
          </cell>
          <cell r="S9">
            <v>11</v>
          </cell>
          <cell r="T9">
            <v>12</v>
          </cell>
          <cell r="U9">
            <v>13</v>
          </cell>
          <cell r="W9">
            <v>1</v>
          </cell>
          <cell r="X9">
            <v>2</v>
          </cell>
          <cell r="Y9">
            <v>3</v>
          </cell>
          <cell r="Z9">
            <v>4</v>
          </cell>
          <cell r="AA9">
            <v>5</v>
          </cell>
          <cell r="AB9">
            <v>6</v>
          </cell>
          <cell r="AC9">
            <v>7</v>
          </cell>
          <cell r="AD9">
            <v>8</v>
          </cell>
          <cell r="AE9">
            <v>9</v>
          </cell>
          <cell r="AF9">
            <v>10</v>
          </cell>
          <cell r="AG9">
            <v>11</v>
          </cell>
          <cell r="AH9">
            <v>12</v>
          </cell>
          <cell r="AI9">
            <v>13</v>
          </cell>
          <cell r="AK9">
            <v>1</v>
          </cell>
          <cell r="AL9">
            <v>2</v>
          </cell>
          <cell r="AM9">
            <v>3</v>
          </cell>
          <cell r="AN9">
            <v>4</v>
          </cell>
        </row>
        <row r="10">
          <cell r="I10">
            <v>8</v>
          </cell>
          <cell r="J10">
            <v>8</v>
          </cell>
          <cell r="K10">
            <v>8</v>
          </cell>
          <cell r="L10">
            <v>8</v>
          </cell>
          <cell r="M10">
            <v>8</v>
          </cell>
          <cell r="N10">
            <v>8</v>
          </cell>
          <cell r="O10">
            <v>8</v>
          </cell>
          <cell r="P10">
            <v>8</v>
          </cell>
          <cell r="Q10">
            <v>8</v>
          </cell>
          <cell r="R10">
            <v>8</v>
          </cell>
          <cell r="S10">
            <v>8</v>
          </cell>
          <cell r="T10">
            <v>8</v>
          </cell>
          <cell r="U10">
            <v>8</v>
          </cell>
          <cell r="W10">
            <v>8</v>
          </cell>
          <cell r="X10">
            <v>8</v>
          </cell>
          <cell r="Y10">
            <v>8</v>
          </cell>
          <cell r="Z10">
            <v>8</v>
          </cell>
          <cell r="AA10">
            <v>8</v>
          </cell>
          <cell r="AB10">
            <v>8</v>
          </cell>
          <cell r="AC10">
            <v>8</v>
          </cell>
          <cell r="AD10">
            <v>8</v>
          </cell>
          <cell r="AE10">
            <v>8</v>
          </cell>
          <cell r="AF10">
            <v>8</v>
          </cell>
          <cell r="AG10">
            <v>8</v>
          </cell>
          <cell r="AH10">
            <v>8</v>
          </cell>
          <cell r="AI10">
            <v>8</v>
          </cell>
          <cell r="AK10">
            <v>8</v>
          </cell>
          <cell r="AL10">
            <v>8</v>
          </cell>
          <cell r="AM10">
            <v>8</v>
          </cell>
          <cell r="AN10">
            <v>8</v>
          </cell>
        </row>
        <row r="11">
          <cell r="U11">
            <v>0</v>
          </cell>
          <cell r="W11">
            <v>0</v>
          </cell>
          <cell r="X11">
            <v>0</v>
          </cell>
          <cell r="Y11">
            <v>0</v>
          </cell>
          <cell r="Z11">
            <v>0</v>
          </cell>
          <cell r="AA11">
            <v>0</v>
          </cell>
          <cell r="AB11">
            <v>0</v>
          </cell>
          <cell r="AC11">
            <v>0</v>
          </cell>
          <cell r="AD11">
            <v>0</v>
          </cell>
          <cell r="AE11">
            <v>0</v>
          </cell>
          <cell r="AF11">
            <v>0</v>
          </cell>
          <cell r="AG11">
            <v>0</v>
          </cell>
          <cell r="AH11">
            <v>0</v>
          </cell>
          <cell r="AI11">
            <v>0</v>
          </cell>
          <cell r="AK11">
            <v>0</v>
          </cell>
          <cell r="AL11">
            <v>0</v>
          </cell>
          <cell r="AM11">
            <v>0</v>
          </cell>
          <cell r="AN11">
            <v>0</v>
          </cell>
        </row>
        <row r="12">
          <cell r="I12">
            <v>26.950000001099998</v>
          </cell>
          <cell r="J12">
            <v>30.450000001099998</v>
          </cell>
          <cell r="K12">
            <v>35.950000001099994</v>
          </cell>
          <cell r="L12">
            <v>45.400000001099997</v>
          </cell>
          <cell r="M12">
            <v>51.400000001099997</v>
          </cell>
          <cell r="N12">
            <v>60.900000001175002</v>
          </cell>
          <cell r="O12">
            <v>50.450000001175006</v>
          </cell>
          <cell r="P12">
            <v>64.150000001099997</v>
          </cell>
          <cell r="Q12">
            <v>63.650000001099997</v>
          </cell>
          <cell r="R12">
            <v>59.650000001099997</v>
          </cell>
          <cell r="S12">
            <v>47.150000001199999</v>
          </cell>
          <cell r="T12">
            <v>26.650000001199995</v>
          </cell>
          <cell r="U12">
            <v>562.75000001354988</v>
          </cell>
          <cell r="W12">
            <v>26.950000001099998</v>
          </cell>
          <cell r="X12">
            <v>57.400000002199995</v>
          </cell>
          <cell r="Y12">
            <v>93.350000003299982</v>
          </cell>
          <cell r="Z12">
            <v>138.75000000439996</v>
          </cell>
          <cell r="AA12">
            <v>190.15000000549998</v>
          </cell>
          <cell r="AB12">
            <v>251.05000000667496</v>
          </cell>
          <cell r="AC12">
            <v>301.50000000784996</v>
          </cell>
          <cell r="AD12">
            <v>365.65000000894997</v>
          </cell>
          <cell r="AE12">
            <v>429.30000001004998</v>
          </cell>
          <cell r="AF12">
            <v>488.95000001115</v>
          </cell>
          <cell r="AG12">
            <v>536.10000001234994</v>
          </cell>
          <cell r="AH12">
            <v>562.75000001354988</v>
          </cell>
          <cell r="AI12">
            <v>562.75000001354988</v>
          </cell>
          <cell r="AK12">
            <v>93.350000003299982</v>
          </cell>
          <cell r="AL12">
            <v>157.70000000337501</v>
          </cell>
          <cell r="AM12">
            <v>178.25000000337502</v>
          </cell>
          <cell r="AN12">
            <v>133.45000000349998</v>
          </cell>
        </row>
        <row r="13">
          <cell r="U13">
            <v>0</v>
          </cell>
          <cell r="W13">
            <v>0</v>
          </cell>
          <cell r="X13">
            <v>0</v>
          </cell>
          <cell r="Y13">
            <v>0</v>
          </cell>
          <cell r="Z13">
            <v>0</v>
          </cell>
          <cell r="AA13">
            <v>0</v>
          </cell>
          <cell r="AB13">
            <v>0</v>
          </cell>
          <cell r="AC13">
            <v>0</v>
          </cell>
          <cell r="AD13">
            <v>0</v>
          </cell>
          <cell r="AE13">
            <v>0</v>
          </cell>
          <cell r="AF13">
            <v>0</v>
          </cell>
          <cell r="AG13">
            <v>0</v>
          </cell>
          <cell r="AH13">
            <v>0</v>
          </cell>
          <cell r="AI13">
            <v>0</v>
          </cell>
          <cell r="AK13">
            <v>0</v>
          </cell>
          <cell r="AL13">
            <v>0</v>
          </cell>
          <cell r="AM13">
            <v>0</v>
          </cell>
          <cell r="AN13">
            <v>0</v>
          </cell>
        </row>
        <row r="14">
          <cell r="I14">
            <v>37.000000001100005</v>
          </cell>
          <cell r="J14">
            <v>42.000000001100005</v>
          </cell>
          <cell r="K14">
            <v>49.000000001100005</v>
          </cell>
          <cell r="L14">
            <v>59.000000001100005</v>
          </cell>
          <cell r="M14">
            <v>68.000000001100005</v>
          </cell>
          <cell r="N14">
            <v>78.000000001200007</v>
          </cell>
          <cell r="O14">
            <v>64.000000001200007</v>
          </cell>
          <cell r="P14">
            <v>85.000000001100005</v>
          </cell>
          <cell r="Q14">
            <v>84.000000001100005</v>
          </cell>
          <cell r="R14">
            <v>79.000000001100005</v>
          </cell>
          <cell r="S14">
            <v>64.000000001200007</v>
          </cell>
          <cell r="T14">
            <v>41.000000001200007</v>
          </cell>
          <cell r="U14">
            <v>750.00000001360002</v>
          </cell>
          <cell r="W14">
            <v>37.000000001100005</v>
          </cell>
          <cell r="X14">
            <v>79.000000002200011</v>
          </cell>
          <cell r="Y14">
            <v>128.00000000330002</v>
          </cell>
          <cell r="Z14">
            <v>187.00000000440002</v>
          </cell>
          <cell r="AA14">
            <v>255.00000000550003</v>
          </cell>
          <cell r="AB14">
            <v>333.00000000670002</v>
          </cell>
          <cell r="AC14">
            <v>397.00000000790004</v>
          </cell>
          <cell r="AD14">
            <v>482.00000000900002</v>
          </cell>
          <cell r="AE14">
            <v>566.00000001010005</v>
          </cell>
          <cell r="AF14">
            <v>645.00000001120009</v>
          </cell>
          <cell r="AG14">
            <v>709.00000001240005</v>
          </cell>
          <cell r="AH14">
            <v>750.00000001360002</v>
          </cell>
          <cell r="AI14">
            <v>750.00000001360002</v>
          </cell>
          <cell r="AK14">
            <v>128.00000000330002</v>
          </cell>
          <cell r="AL14">
            <v>205.00000000340003</v>
          </cell>
          <cell r="AM14">
            <v>233.0000000034</v>
          </cell>
          <cell r="AN14">
            <v>184.00000000350002</v>
          </cell>
        </row>
        <row r="15">
          <cell r="U15">
            <v>0</v>
          </cell>
          <cell r="W15">
            <v>0</v>
          </cell>
          <cell r="X15">
            <v>0</v>
          </cell>
          <cell r="Y15">
            <v>0</v>
          </cell>
          <cell r="Z15">
            <v>0</v>
          </cell>
          <cell r="AA15">
            <v>0</v>
          </cell>
          <cell r="AB15">
            <v>0</v>
          </cell>
          <cell r="AC15">
            <v>0</v>
          </cell>
          <cell r="AD15">
            <v>0</v>
          </cell>
          <cell r="AE15">
            <v>0</v>
          </cell>
          <cell r="AF15">
            <v>0</v>
          </cell>
          <cell r="AG15">
            <v>0</v>
          </cell>
          <cell r="AH15">
            <v>0</v>
          </cell>
          <cell r="AI15">
            <v>0</v>
          </cell>
          <cell r="AK15">
            <v>0</v>
          </cell>
          <cell r="AL15">
            <v>0</v>
          </cell>
          <cell r="AM15">
            <v>0</v>
          </cell>
          <cell r="AN15">
            <v>0</v>
          </cell>
        </row>
        <row r="16">
          <cell r="I16">
            <v>7879.4178407225863</v>
          </cell>
          <cell r="J16">
            <v>7342.8771768962424</v>
          </cell>
          <cell r="K16">
            <v>7799.1518179593604</v>
          </cell>
          <cell r="L16">
            <v>7710.7631194231462</v>
          </cell>
          <cell r="M16">
            <v>7486.4878924788027</v>
          </cell>
          <cell r="N16">
            <v>7865.8638254910511</v>
          </cell>
          <cell r="O16">
            <v>8206.6083845361281</v>
          </cell>
          <cell r="P16">
            <v>8370.7091228860318</v>
          </cell>
          <cell r="Q16">
            <v>7951.056063729191</v>
          </cell>
          <cell r="R16">
            <v>8596.5230693486774</v>
          </cell>
          <cell r="S16">
            <v>8509.0891908299673</v>
          </cell>
          <cell r="T16">
            <v>8947.3194956726784</v>
          </cell>
          <cell r="U16">
            <v>96665.866999973863</v>
          </cell>
          <cell r="W16">
            <v>7879.4178407225863</v>
          </cell>
          <cell r="X16">
            <v>15222.295017618828</v>
          </cell>
          <cell r="Y16">
            <v>23021.446835578186</v>
          </cell>
          <cell r="Z16">
            <v>30732.209955001334</v>
          </cell>
          <cell r="AA16">
            <v>38218.697847480136</v>
          </cell>
          <cell r="AB16">
            <v>46084.561672971191</v>
          </cell>
          <cell r="AC16">
            <v>54291.170057507319</v>
          </cell>
          <cell r="AD16">
            <v>62661.879180393349</v>
          </cell>
          <cell r="AE16">
            <v>70612.935244122535</v>
          </cell>
          <cell r="AF16">
            <v>79209.458313471216</v>
          </cell>
          <cell r="AG16">
            <v>87718.547504301183</v>
          </cell>
          <cell r="AH16">
            <v>96665.866999973863</v>
          </cell>
          <cell r="AI16">
            <v>96665.866999973863</v>
          </cell>
          <cell r="AK16">
            <v>23021.446835578186</v>
          </cell>
          <cell r="AL16">
            <v>23063.114837393001</v>
          </cell>
          <cell r="AM16">
            <v>24528.373571151351</v>
          </cell>
          <cell r="AN16">
            <v>26052.931755851321</v>
          </cell>
        </row>
        <row r="17">
          <cell r="I17">
            <v>61646.630621332028</v>
          </cell>
          <cell r="J17">
            <v>62983.173970872893</v>
          </cell>
          <cell r="K17">
            <v>71362.341772888976</v>
          </cell>
          <cell r="L17">
            <v>72505.895469071693</v>
          </cell>
          <cell r="M17">
            <v>87254.167373135453</v>
          </cell>
          <cell r="N17">
            <v>90364.844002899714</v>
          </cell>
          <cell r="O17">
            <v>102907.3944996362</v>
          </cell>
          <cell r="P17">
            <v>107910.62066931438</v>
          </cell>
          <cell r="Q17">
            <v>115663.93366043066</v>
          </cell>
          <cell r="R17">
            <v>124075.97839688706</v>
          </cell>
          <cell r="S17">
            <v>113430.20490203828</v>
          </cell>
          <cell r="T17">
            <v>98461.123579233696</v>
          </cell>
          <cell r="U17">
            <v>1108566.3089177411</v>
          </cell>
          <cell r="W17">
            <v>61646.630621332028</v>
          </cell>
          <cell r="X17">
            <v>124629.80459220492</v>
          </cell>
          <cell r="Y17">
            <v>195992.14636509388</v>
          </cell>
          <cell r="Z17">
            <v>268498.04183416557</v>
          </cell>
          <cell r="AA17">
            <v>355752.20920730103</v>
          </cell>
          <cell r="AB17">
            <v>446117.05321020074</v>
          </cell>
          <cell r="AC17">
            <v>549024.447709837</v>
          </cell>
          <cell r="AD17">
            <v>656935.0683791514</v>
          </cell>
          <cell r="AE17">
            <v>772599.002039582</v>
          </cell>
          <cell r="AF17">
            <v>896674.98043646908</v>
          </cell>
          <cell r="AG17">
            <v>1010105.1853385074</v>
          </cell>
          <cell r="AH17">
            <v>1108566.3089177411</v>
          </cell>
          <cell r="AI17">
            <v>1108566.3089177411</v>
          </cell>
          <cell r="AK17">
            <v>195992.14636509388</v>
          </cell>
          <cell r="AL17">
            <v>250124.90684510686</v>
          </cell>
          <cell r="AM17">
            <v>326481.94882938126</v>
          </cell>
          <cell r="AN17">
            <v>335967.30687815906</v>
          </cell>
        </row>
        <row r="21">
          <cell r="I21">
            <v>6470.1667297490339</v>
          </cell>
          <cell r="J21">
            <v>6043.6258803534674</v>
          </cell>
          <cell r="K21">
            <v>6436.4134644305859</v>
          </cell>
          <cell r="L21">
            <v>6360.9478878109849</v>
          </cell>
          <cell r="M21">
            <v>6125.703026846355</v>
          </cell>
          <cell r="N21">
            <v>6507.4827349089683</v>
          </cell>
          <cell r="O21">
            <v>6805.0347048287804</v>
          </cell>
          <cell r="P21">
            <v>6967.5617163672123</v>
          </cell>
          <cell r="Q21">
            <v>6677.2553470804532</v>
          </cell>
          <cell r="R21">
            <v>7193.9069533019911</v>
          </cell>
          <cell r="S21">
            <v>7126.0849761031895</v>
          </cell>
          <cell r="T21">
            <v>7510.4501753610666</v>
          </cell>
          <cell r="U21">
            <v>80224.633597142092</v>
          </cell>
          <cell r="W21">
            <v>6470.1667297490339</v>
          </cell>
          <cell r="X21">
            <v>12513.7926101025</v>
          </cell>
          <cell r="Y21">
            <v>18950.206074533085</v>
          </cell>
          <cell r="Z21">
            <v>25311.153962344069</v>
          </cell>
          <cell r="AA21">
            <v>31436.856989190426</v>
          </cell>
          <cell r="AB21">
            <v>37944.339724099395</v>
          </cell>
          <cell r="AC21">
            <v>44749.374428928175</v>
          </cell>
          <cell r="AD21">
            <v>51716.936145295389</v>
          </cell>
          <cell r="AE21">
            <v>58394.191492375845</v>
          </cell>
          <cell r="AF21">
            <v>65588.098445677839</v>
          </cell>
          <cell r="AG21">
            <v>72714.183421781025</v>
          </cell>
          <cell r="AH21">
            <v>80224.633597142092</v>
          </cell>
          <cell r="AI21">
            <v>80224.633597142092</v>
          </cell>
          <cell r="AK21">
            <v>18950.206074533085</v>
          </cell>
          <cell r="AL21">
            <v>18994.133649566309</v>
          </cell>
          <cell r="AM21">
            <v>20449.851768276447</v>
          </cell>
          <cell r="AN21">
            <v>21830.442104766247</v>
          </cell>
        </row>
        <row r="22">
          <cell r="I22">
            <v>5.05</v>
          </cell>
          <cell r="J22">
            <v>5.03</v>
          </cell>
          <cell r="K22">
            <v>5.04</v>
          </cell>
          <cell r="L22">
            <v>4.67</v>
          </cell>
          <cell r="M22">
            <v>4.37</v>
          </cell>
          <cell r="N22">
            <v>4.58</v>
          </cell>
          <cell r="O22">
            <v>4.5999999999999996</v>
          </cell>
          <cell r="P22">
            <v>4.6399999999999997</v>
          </cell>
          <cell r="Q22">
            <v>4.6100000000000003</v>
          </cell>
          <cell r="R22">
            <v>4.7</v>
          </cell>
          <cell r="S22">
            <v>4.88</v>
          </cell>
          <cell r="T22">
            <v>4.9400000000000004</v>
          </cell>
          <cell r="U22">
            <v>4.76</v>
          </cell>
          <cell r="W22">
            <v>5.05</v>
          </cell>
          <cell r="X22">
            <v>5.04</v>
          </cell>
          <cell r="Y22">
            <v>5.04</v>
          </cell>
          <cell r="Z22">
            <v>4.95</v>
          </cell>
          <cell r="AA22">
            <v>4.84</v>
          </cell>
          <cell r="AB22">
            <v>4.79</v>
          </cell>
          <cell r="AC22">
            <v>4.76</v>
          </cell>
          <cell r="AD22">
            <v>4.75</v>
          </cell>
          <cell r="AE22">
            <v>4.7300000000000004</v>
          </cell>
          <cell r="AF22">
            <v>4.7300000000000004</v>
          </cell>
          <cell r="AG22">
            <v>4.74</v>
          </cell>
          <cell r="AH22">
            <v>4.76</v>
          </cell>
          <cell r="AI22">
            <v>4.76</v>
          </cell>
          <cell r="AK22">
            <v>5.04</v>
          </cell>
          <cell r="AL22">
            <v>4.54</v>
          </cell>
          <cell r="AM22">
            <v>4.62</v>
          </cell>
          <cell r="AN22">
            <v>4.84</v>
          </cell>
        </row>
        <row r="24">
          <cell r="I24">
            <v>6470.1667297490339</v>
          </cell>
          <cell r="J24">
            <v>6043.6258803534674</v>
          </cell>
          <cell r="K24">
            <v>6436.4134644305859</v>
          </cell>
          <cell r="L24">
            <v>6360.9478878109849</v>
          </cell>
          <cell r="M24">
            <v>6125.703026846355</v>
          </cell>
          <cell r="N24">
            <v>6507.4827349089683</v>
          </cell>
          <cell r="O24">
            <v>6805.0347048287804</v>
          </cell>
          <cell r="P24">
            <v>6967.5617163672123</v>
          </cell>
          <cell r="Q24">
            <v>6677.2553470804532</v>
          </cell>
          <cell r="R24">
            <v>7193.9069533019911</v>
          </cell>
          <cell r="S24">
            <v>7126.0849761031895</v>
          </cell>
          <cell r="T24">
            <v>7510.4501753610666</v>
          </cell>
          <cell r="U24">
            <v>80224.633597142092</v>
          </cell>
          <cell r="W24">
            <v>6470.1667297490339</v>
          </cell>
          <cell r="X24">
            <v>12513.7926101025</v>
          </cell>
          <cell r="Y24">
            <v>18950.206074533085</v>
          </cell>
          <cell r="Z24">
            <v>25311.153962344069</v>
          </cell>
          <cell r="AA24">
            <v>31436.856989190426</v>
          </cell>
          <cell r="AB24">
            <v>37944.339724099395</v>
          </cell>
          <cell r="AC24">
            <v>44749.374428928175</v>
          </cell>
          <cell r="AD24">
            <v>51716.936145295389</v>
          </cell>
          <cell r="AE24">
            <v>58394.191492375845</v>
          </cell>
          <cell r="AF24">
            <v>65588.098445677839</v>
          </cell>
          <cell r="AG24">
            <v>72714.183421781025</v>
          </cell>
          <cell r="AH24">
            <v>80224.633597142092</v>
          </cell>
          <cell r="AI24">
            <v>80224.633597142092</v>
          </cell>
          <cell r="AK24">
            <v>18950.206074533085</v>
          </cell>
          <cell r="AL24">
            <v>18994.133649566309</v>
          </cell>
          <cell r="AM24">
            <v>20449.851768276447</v>
          </cell>
          <cell r="AN24">
            <v>21830.442104766247</v>
          </cell>
        </row>
        <row r="25">
          <cell r="I25">
            <v>5.05</v>
          </cell>
          <cell r="J25">
            <v>5.0348209423483627</v>
          </cell>
          <cell r="K25">
            <v>5.0393611861805132</v>
          </cell>
          <cell r="L25">
            <v>4.6701486969346426</v>
          </cell>
          <cell r="M25">
            <v>4.3736411447180297</v>
          </cell>
          <cell r="N25">
            <v>4.5825127433830621</v>
          </cell>
          <cell r="O25">
            <v>4.6032980578394058</v>
          </cell>
          <cell r="P25">
            <v>4.6373452710558185</v>
          </cell>
          <cell r="Q25">
            <v>4.6069111108795369</v>
          </cell>
          <cell r="R25">
            <v>4.698982934340453</v>
          </cell>
          <cell r="S25">
            <v>4.8843616912516836</v>
          </cell>
          <cell r="T25">
            <v>4.9394322547737861</v>
          </cell>
          <cell r="U25">
            <v>4.7613808994956015</v>
          </cell>
          <cell r="W25">
            <v>5.0526261030040382</v>
          </cell>
          <cell r="X25">
            <v>5.0440269729804506</v>
          </cell>
          <cell r="Y25">
            <v>5.0424422444100507</v>
          </cell>
          <cell r="Z25">
            <v>4.9488811267311625</v>
          </cell>
          <cell r="AA25">
            <v>4.8367913812393484</v>
          </cell>
          <cell r="AB25">
            <v>4.7931824040443916</v>
          </cell>
          <cell r="AC25">
            <v>4.7643067028235651</v>
          </cell>
          <cell r="AD25">
            <v>4.7472018300802361</v>
          </cell>
          <cell r="AE25">
            <v>4.7311598757182018</v>
          </cell>
          <cell r="AF25">
            <v>4.7276306085523743</v>
          </cell>
          <cell r="AG25">
            <v>4.7429904594253935</v>
          </cell>
          <cell r="AH25">
            <v>4.7613808994956015</v>
          </cell>
          <cell r="AI25">
            <v>4.7613808994956015</v>
          </cell>
          <cell r="AK25">
            <v>5.0424422444100507</v>
          </cell>
          <cell r="AL25">
            <v>4.5444990248399755</v>
          </cell>
          <cell r="AM25">
            <v>4.6160781669594435</v>
          </cell>
          <cell r="AN25">
            <v>4.8422190355756678</v>
          </cell>
        </row>
        <row r="27">
          <cell r="I27">
            <v>0</v>
          </cell>
          <cell r="J27">
            <v>0</v>
          </cell>
          <cell r="K27">
            <v>0</v>
          </cell>
          <cell r="L27">
            <v>0</v>
          </cell>
          <cell r="M27">
            <v>0</v>
          </cell>
          <cell r="N27">
            <v>0</v>
          </cell>
          <cell r="O27">
            <v>0</v>
          </cell>
          <cell r="P27">
            <v>0</v>
          </cell>
          <cell r="Q27">
            <v>0</v>
          </cell>
          <cell r="R27">
            <v>0</v>
          </cell>
          <cell r="S27">
            <v>0</v>
          </cell>
          <cell r="T27">
            <v>0</v>
          </cell>
          <cell r="U27">
            <v>0</v>
          </cell>
          <cell r="W27">
            <v>0</v>
          </cell>
          <cell r="X27">
            <v>0</v>
          </cell>
          <cell r="Y27">
            <v>0</v>
          </cell>
          <cell r="Z27">
            <v>0</v>
          </cell>
          <cell r="AA27">
            <v>0</v>
          </cell>
          <cell r="AB27">
            <v>0</v>
          </cell>
          <cell r="AC27">
            <v>0</v>
          </cell>
          <cell r="AD27">
            <v>0</v>
          </cell>
          <cell r="AE27">
            <v>0</v>
          </cell>
          <cell r="AF27">
            <v>0</v>
          </cell>
          <cell r="AG27">
            <v>0</v>
          </cell>
          <cell r="AH27">
            <v>0</v>
          </cell>
          <cell r="AI27">
            <v>0</v>
          </cell>
          <cell r="AK27">
            <v>0</v>
          </cell>
          <cell r="AL27">
            <v>0</v>
          </cell>
          <cell r="AM27">
            <v>0</v>
          </cell>
          <cell r="AN27">
            <v>0</v>
          </cell>
        </row>
        <row r="28">
          <cell r="I28" t="e">
            <v>#DIV/0!</v>
          </cell>
          <cell r="J28" t="e">
            <v>#DIV/0!</v>
          </cell>
          <cell r="K28" t="e">
            <v>#DIV/0!</v>
          </cell>
          <cell r="L28" t="e">
            <v>#DIV/0!</v>
          </cell>
          <cell r="M28" t="e">
            <v>#DIV/0!</v>
          </cell>
          <cell r="N28" t="e">
            <v>#DIV/0!</v>
          </cell>
          <cell r="O28" t="e">
            <v>#DIV/0!</v>
          </cell>
          <cell r="P28" t="e">
            <v>#DIV/0!</v>
          </cell>
          <cell r="Q28" t="e">
            <v>#DIV/0!</v>
          </cell>
          <cell r="R28" t="e">
            <v>#DIV/0!</v>
          </cell>
          <cell r="S28" t="e">
            <v>#DIV/0!</v>
          </cell>
          <cell r="T28" t="e">
            <v>#DIV/0!</v>
          </cell>
          <cell r="U28" t="e">
            <v>#DIV/0!</v>
          </cell>
          <cell r="W28" t="e">
            <v>#DIV/0!</v>
          </cell>
          <cell r="X28" t="e">
            <v>#DIV/0!</v>
          </cell>
          <cell r="Y28" t="e">
            <v>#DIV/0!</v>
          </cell>
          <cell r="Z28" t="e">
            <v>#DIV/0!</v>
          </cell>
          <cell r="AA28" t="e">
            <v>#DIV/0!</v>
          </cell>
          <cell r="AB28" t="e">
            <v>#DIV/0!</v>
          </cell>
          <cell r="AC28" t="e">
            <v>#DIV/0!</v>
          </cell>
          <cell r="AD28" t="e">
            <v>#DIV/0!</v>
          </cell>
          <cell r="AE28" t="e">
            <v>#DIV/0!</v>
          </cell>
          <cell r="AF28" t="e">
            <v>#DIV/0!</v>
          </cell>
          <cell r="AG28" t="e">
            <v>#DIV/0!</v>
          </cell>
          <cell r="AH28" t="e">
            <v>#DIV/0!</v>
          </cell>
          <cell r="AI28" t="e">
            <v>#DIV/0!</v>
          </cell>
          <cell r="AK28" t="e">
            <v>#DIV/0!</v>
          </cell>
          <cell r="AL28" t="e">
            <v>#DIV/0!</v>
          </cell>
          <cell r="AM28" t="e">
            <v>#DIV/0!</v>
          </cell>
          <cell r="AN28" t="e">
            <v>#DIV/0!</v>
          </cell>
        </row>
        <row r="30">
          <cell r="I30">
            <v>7300.3743546562873</v>
          </cell>
          <cell r="J30">
            <v>6805.6056873989128</v>
          </cell>
          <cell r="K30">
            <v>7230.3318155708821</v>
          </cell>
          <cell r="L30">
            <v>7144.9249138596242</v>
          </cell>
          <cell r="M30">
            <v>6936.1017836499268</v>
          </cell>
          <cell r="N30">
            <v>7288.1539535822358</v>
          </cell>
          <cell r="O30">
            <v>7604.7979088154389</v>
          </cell>
          <cell r="P30">
            <v>7758.1455575322825</v>
          </cell>
          <cell r="Q30">
            <v>7364.9680380365517</v>
          </cell>
          <cell r="R30">
            <v>7968.4638182183317</v>
          </cell>
          <cell r="S30">
            <v>7888.0389421958671</v>
          </cell>
          <cell r="T30">
            <v>8294.2996478988371</v>
          </cell>
          <cell r="U30">
            <v>89584.206421415176</v>
          </cell>
          <cell r="W30">
            <v>7300.3743546562873</v>
          </cell>
          <cell r="X30">
            <v>14105.9800420552</v>
          </cell>
          <cell r="Y30">
            <v>21336.311857626082</v>
          </cell>
          <cell r="Z30">
            <v>28481.236771485706</v>
          </cell>
          <cell r="AA30">
            <v>35417.338555135633</v>
          </cell>
          <cell r="AB30">
            <v>42705.492508717871</v>
          </cell>
          <cell r="AC30">
            <v>50310.29041753331</v>
          </cell>
          <cell r="AD30">
            <v>58068.435975065593</v>
          </cell>
          <cell r="AE30">
            <v>65433.404013102147</v>
          </cell>
          <cell r="AF30">
            <v>73401.867831320473</v>
          </cell>
          <cell r="AG30">
            <v>81289.906773516341</v>
          </cell>
          <cell r="AH30">
            <v>89584.206421415176</v>
          </cell>
          <cell r="AI30">
            <v>89584.206421415176</v>
          </cell>
          <cell r="AK30">
            <v>21336.311857626082</v>
          </cell>
          <cell r="AL30">
            <v>21369.180651091789</v>
          </cell>
          <cell r="AM30">
            <v>22727.911504384276</v>
          </cell>
          <cell r="AN30">
            <v>24150.802408313037</v>
          </cell>
        </row>
        <row r="32">
          <cell r="I32">
            <v>515.50391605236473</v>
          </cell>
          <cell r="J32">
            <v>478.96288747756626</v>
          </cell>
          <cell r="K32">
            <v>508.08152105161571</v>
          </cell>
          <cell r="L32">
            <v>505.8440990528743</v>
          </cell>
          <cell r="M32">
            <v>488.36688909408349</v>
          </cell>
          <cell r="N32">
            <v>517.96581704282926</v>
          </cell>
          <cell r="O32">
            <v>540.60816101870023</v>
          </cell>
          <cell r="P32">
            <v>552.06845420305035</v>
          </cell>
          <cell r="Q32">
            <v>533.52639135258141</v>
          </cell>
          <cell r="R32">
            <v>568.79825797544072</v>
          </cell>
          <cell r="S32">
            <v>562.74035317959624</v>
          </cell>
          <cell r="T32">
            <v>593.03450585502833</v>
          </cell>
          <cell r="U32">
            <v>6365.501253355731</v>
          </cell>
          <cell r="W32">
            <v>515.50391605236473</v>
          </cell>
          <cell r="X32">
            <v>994.46680352993098</v>
          </cell>
          <cell r="Y32">
            <v>1502.5483245815467</v>
          </cell>
          <cell r="Z32">
            <v>2008.392423634421</v>
          </cell>
          <cell r="AA32">
            <v>2496.7593127285045</v>
          </cell>
          <cell r="AB32">
            <v>3014.7251297713337</v>
          </cell>
          <cell r="AC32">
            <v>3555.333290790034</v>
          </cell>
          <cell r="AD32">
            <v>4107.4017449930843</v>
          </cell>
          <cell r="AE32">
            <v>4640.9281363456657</v>
          </cell>
          <cell r="AF32">
            <v>5209.7263943211065</v>
          </cell>
          <cell r="AG32">
            <v>5772.4667475007027</v>
          </cell>
          <cell r="AH32">
            <v>6365.501253355731</v>
          </cell>
          <cell r="AI32">
            <v>6365.501253355731</v>
          </cell>
          <cell r="AK32">
            <v>1502.5483245815467</v>
          </cell>
          <cell r="AL32">
            <v>1512.176805189787</v>
          </cell>
          <cell r="AM32">
            <v>1626.203006574332</v>
          </cell>
          <cell r="AN32">
            <v>1724.5731170100653</v>
          </cell>
        </row>
        <row r="34">
          <cell r="I34">
            <v>335.05144362956753</v>
          </cell>
          <cell r="J34">
            <v>310.35241931951305</v>
          </cell>
          <cell r="K34">
            <v>328.30410936447333</v>
          </cell>
          <cell r="L34">
            <v>327.37419435440472</v>
          </cell>
          <cell r="M34">
            <v>314.69166595782087</v>
          </cell>
          <cell r="N34">
            <v>335.57779612663012</v>
          </cell>
          <cell r="O34">
            <v>350.26184683773533</v>
          </cell>
          <cell r="P34">
            <v>357.05694791788369</v>
          </cell>
          <cell r="Q34">
            <v>344.67322806215566</v>
          </cell>
          <cell r="R34">
            <v>368.10340717773693</v>
          </cell>
          <cell r="S34">
            <v>364.83906018907874</v>
          </cell>
          <cell r="T34">
            <v>384.38523838129345</v>
          </cell>
          <cell r="U34">
            <v>4120.6713573182933</v>
          </cell>
          <cell r="W34">
            <v>335.05144362956753</v>
          </cell>
          <cell r="X34">
            <v>645.40386294908058</v>
          </cell>
          <cell r="Y34">
            <v>973.70797231355391</v>
          </cell>
          <cell r="Z34">
            <v>1301.0821666679585</v>
          </cell>
          <cell r="AA34">
            <v>1615.7738326257795</v>
          </cell>
          <cell r="AB34">
            <v>1951.3516287524096</v>
          </cell>
          <cell r="AC34">
            <v>2301.6134755901448</v>
          </cell>
          <cell r="AD34">
            <v>2658.6704235080288</v>
          </cell>
          <cell r="AE34">
            <v>3003.3436515701842</v>
          </cell>
          <cell r="AF34">
            <v>3371.4470587479209</v>
          </cell>
          <cell r="AG34">
            <v>3736.2861189369996</v>
          </cell>
          <cell r="AH34">
            <v>4120.6713573182933</v>
          </cell>
          <cell r="AI34">
            <v>4120.6713573182933</v>
          </cell>
          <cell r="AK34">
            <v>973.70797231355391</v>
          </cell>
          <cell r="AL34">
            <v>977.64365643885571</v>
          </cell>
          <cell r="AM34">
            <v>1051.9920228177748</v>
          </cell>
          <cell r="AN34">
            <v>1117.3277057481091</v>
          </cell>
        </row>
        <row r="36">
          <cell r="I36">
            <v>180.45247242279717</v>
          </cell>
          <cell r="J36">
            <v>168.61046815805321</v>
          </cell>
          <cell r="K36">
            <v>179.77741168714238</v>
          </cell>
          <cell r="L36">
            <v>178.46990469846961</v>
          </cell>
          <cell r="M36">
            <v>173.67522313626262</v>
          </cell>
          <cell r="N36">
            <v>182.38802091619917</v>
          </cell>
          <cell r="O36">
            <v>190.34631418096487</v>
          </cell>
          <cell r="P36">
            <v>195.01150628516663</v>
          </cell>
          <cell r="Q36">
            <v>188.85316329042575</v>
          </cell>
          <cell r="R36">
            <v>200.69485079770379</v>
          </cell>
          <cell r="S36">
            <v>197.90129299051753</v>
          </cell>
          <cell r="T36">
            <v>208.64926747373491</v>
          </cell>
          <cell r="U36">
            <v>2244.8298960374377</v>
          </cell>
          <cell r="W36">
            <v>180.45247242279717</v>
          </cell>
          <cell r="X36">
            <v>349.06294058085041</v>
          </cell>
          <cell r="Y36">
            <v>528.84035226799278</v>
          </cell>
          <cell r="Z36">
            <v>707.31025696646236</v>
          </cell>
          <cell r="AA36">
            <v>880.98548010272498</v>
          </cell>
          <cell r="AB36">
            <v>1063.3735010189241</v>
          </cell>
          <cell r="AC36">
            <v>1253.7198151998889</v>
          </cell>
          <cell r="AD36">
            <v>1448.7313214850556</v>
          </cell>
          <cell r="AE36">
            <v>1637.5844847754813</v>
          </cell>
          <cell r="AF36">
            <v>1838.2793355731851</v>
          </cell>
          <cell r="AG36">
            <v>2036.1806285637026</v>
          </cell>
          <cell r="AH36">
            <v>2244.8298960374377</v>
          </cell>
          <cell r="AI36">
            <v>2244.8298960374377</v>
          </cell>
          <cell r="AK36">
            <v>528.84035226799278</v>
          </cell>
          <cell r="AL36">
            <v>534.53314875093133</v>
          </cell>
          <cell r="AM36">
            <v>574.2109837565572</v>
          </cell>
          <cell r="AN36">
            <v>607.24541126195618</v>
          </cell>
        </row>
        <row r="38">
          <cell r="I38">
            <v>0.33</v>
          </cell>
          <cell r="J38">
            <v>0.35</v>
          </cell>
          <cell r="K38">
            <v>0.34</v>
          </cell>
          <cell r="L38">
            <v>0.36</v>
          </cell>
          <cell r="M38">
            <v>0.38</v>
          </cell>
          <cell r="N38">
            <v>0.36</v>
          </cell>
          <cell r="O38">
            <v>0.36</v>
          </cell>
          <cell r="P38">
            <v>0.34</v>
          </cell>
          <cell r="Q38">
            <v>0.36</v>
          </cell>
          <cell r="R38">
            <v>0.34</v>
          </cell>
          <cell r="S38">
            <v>0.31</v>
          </cell>
          <cell r="T38">
            <v>0.31</v>
          </cell>
          <cell r="U38">
            <v>0.34</v>
          </cell>
          <cell r="W38">
            <v>0.33</v>
          </cell>
          <cell r="X38">
            <v>0.34</v>
          </cell>
          <cell r="Y38">
            <v>0.34</v>
          </cell>
          <cell r="Z38">
            <v>0.34</v>
          </cell>
          <cell r="AA38">
            <v>0.35</v>
          </cell>
          <cell r="AB38">
            <v>0.35</v>
          </cell>
          <cell r="AC38">
            <v>0.35</v>
          </cell>
          <cell r="AD38">
            <v>0.35</v>
          </cell>
          <cell r="AE38">
            <v>0.35</v>
          </cell>
          <cell r="AF38">
            <v>0.35</v>
          </cell>
          <cell r="AG38">
            <v>0.35</v>
          </cell>
          <cell r="AH38">
            <v>0.34</v>
          </cell>
          <cell r="AI38">
            <v>0.34</v>
          </cell>
          <cell r="AK38">
            <v>0.34</v>
          </cell>
          <cell r="AL38">
            <v>0.36</v>
          </cell>
          <cell r="AM38">
            <v>0.35</v>
          </cell>
          <cell r="AN38">
            <v>0.32</v>
          </cell>
        </row>
        <row r="39">
          <cell r="I39">
            <v>0.5</v>
          </cell>
          <cell r="J39">
            <v>0.51</v>
          </cell>
          <cell r="K39">
            <v>0.49</v>
          </cell>
          <cell r="L39">
            <v>0.5</v>
          </cell>
          <cell r="M39">
            <v>0.5</v>
          </cell>
          <cell r="N39">
            <v>0.49</v>
          </cell>
          <cell r="O39">
            <v>0.49</v>
          </cell>
          <cell r="P39">
            <v>0.48</v>
          </cell>
          <cell r="Q39">
            <v>0.49</v>
          </cell>
          <cell r="R39">
            <v>0.48</v>
          </cell>
          <cell r="S39">
            <v>0.48</v>
          </cell>
          <cell r="T39">
            <v>0.47</v>
          </cell>
          <cell r="U39">
            <v>0.49</v>
          </cell>
          <cell r="W39">
            <v>0.5</v>
          </cell>
          <cell r="X39">
            <v>0.5</v>
          </cell>
          <cell r="Y39">
            <v>0.5</v>
          </cell>
          <cell r="Z39">
            <v>0.5</v>
          </cell>
          <cell r="AA39">
            <v>0.5</v>
          </cell>
          <cell r="AB39">
            <v>0.5</v>
          </cell>
          <cell r="AC39">
            <v>0.5</v>
          </cell>
          <cell r="AD39">
            <v>0.49</v>
          </cell>
          <cell r="AE39">
            <v>0.49</v>
          </cell>
          <cell r="AF39">
            <v>0.49</v>
          </cell>
          <cell r="AG39">
            <v>0.49</v>
          </cell>
          <cell r="AH39">
            <v>0.49</v>
          </cell>
          <cell r="AI39">
            <v>0.49</v>
          </cell>
          <cell r="AK39">
            <v>0.5</v>
          </cell>
          <cell r="AL39">
            <v>0.5</v>
          </cell>
          <cell r="AM39">
            <v>0.49</v>
          </cell>
          <cell r="AN39">
            <v>0.48</v>
          </cell>
        </row>
        <row r="40">
          <cell r="I40">
            <v>0.81</v>
          </cell>
          <cell r="J40">
            <v>0.82</v>
          </cell>
          <cell r="K40">
            <v>0.82</v>
          </cell>
          <cell r="L40">
            <v>0.82</v>
          </cell>
          <cell r="M40">
            <v>0.82</v>
          </cell>
          <cell r="N40">
            <v>0.82</v>
          </cell>
          <cell r="O40">
            <v>0.81</v>
          </cell>
          <cell r="P40">
            <v>0.81</v>
          </cell>
          <cell r="Q40">
            <v>0.82</v>
          </cell>
          <cell r="R40">
            <v>0.81</v>
          </cell>
          <cell r="S40">
            <v>0.81</v>
          </cell>
          <cell r="T40">
            <v>0.81</v>
          </cell>
          <cell r="U40">
            <v>0.81</v>
          </cell>
          <cell r="W40">
            <v>0.81</v>
          </cell>
          <cell r="X40">
            <v>0.82</v>
          </cell>
          <cell r="Y40">
            <v>0.82</v>
          </cell>
          <cell r="Z40">
            <v>0.82</v>
          </cell>
          <cell r="AA40">
            <v>0.82</v>
          </cell>
          <cell r="AB40">
            <v>0.82</v>
          </cell>
          <cell r="AC40">
            <v>0.82</v>
          </cell>
          <cell r="AD40">
            <v>0.81</v>
          </cell>
          <cell r="AE40">
            <v>0.81</v>
          </cell>
          <cell r="AF40">
            <v>0.81</v>
          </cell>
          <cell r="AG40">
            <v>0.81</v>
          </cell>
          <cell r="AH40">
            <v>0.81</v>
          </cell>
          <cell r="AI40">
            <v>0.81</v>
          </cell>
          <cell r="AK40">
            <v>0.82</v>
          </cell>
          <cell r="AL40">
            <v>0.82</v>
          </cell>
          <cell r="AM40">
            <v>0.81</v>
          </cell>
          <cell r="AN40">
            <v>0.81</v>
          </cell>
        </row>
        <row r="42">
          <cell r="I42">
            <v>32691.333309518246</v>
          </cell>
          <cell r="J42">
            <v>30428.5741501222</v>
          </cell>
          <cell r="K42">
            <v>32435.412190861145</v>
          </cell>
          <cell r="L42">
            <v>29706.572489529641</v>
          </cell>
          <cell r="M42">
            <v>26791.626798538993</v>
          </cell>
          <cell r="N42">
            <v>29820.622560065611</v>
          </cell>
          <cell r="O42">
            <v>31325.603040268077</v>
          </cell>
          <cell r="P42">
            <v>32310.989376185054</v>
          </cell>
          <cell r="Q42">
            <v>30761.521848644741</v>
          </cell>
          <cell r="R42">
            <v>33804.04600479918</v>
          </cell>
          <cell r="S42">
            <v>34806.376465882589</v>
          </cell>
          <cell r="T42">
            <v>37097.35984404989</v>
          </cell>
          <cell r="U42">
            <v>381980.03807846544</v>
          </cell>
          <cell r="W42">
            <v>32691.333309518246</v>
          </cell>
          <cell r="X42">
            <v>63119.907459640446</v>
          </cell>
          <cell r="Y42">
            <v>95555.319650501595</v>
          </cell>
          <cell r="Z42">
            <v>125261.89214003124</v>
          </cell>
          <cell r="AA42">
            <v>152053.51893857023</v>
          </cell>
          <cell r="AB42">
            <v>181874.14149863584</v>
          </cell>
          <cell r="AC42">
            <v>213199.74453890393</v>
          </cell>
          <cell r="AD42">
            <v>245510.73391508899</v>
          </cell>
          <cell r="AE42">
            <v>276272.25576373376</v>
          </cell>
          <cell r="AF42">
            <v>310076.30176853295</v>
          </cell>
          <cell r="AG42">
            <v>344882.67823441554</v>
          </cell>
          <cell r="AH42">
            <v>381980.03807846544</v>
          </cell>
          <cell r="AI42">
            <v>381980.03807846544</v>
          </cell>
          <cell r="AK42">
            <v>95555.319650501595</v>
          </cell>
          <cell r="AL42">
            <v>86318.821848134248</v>
          </cell>
          <cell r="AM42">
            <v>94398.114265097873</v>
          </cell>
          <cell r="AN42">
            <v>105707.78231473167</v>
          </cell>
        </row>
        <row r="43">
          <cell r="I43">
            <v>707.3325117000611</v>
          </cell>
          <cell r="J43">
            <v>681.52597831253877</v>
          </cell>
          <cell r="K43">
            <v>703.41382235235938</v>
          </cell>
          <cell r="L43">
            <v>701.13273909218117</v>
          </cell>
          <cell r="M43">
            <v>727.2393430580637</v>
          </cell>
          <cell r="N43">
            <v>715.32663457211834</v>
          </cell>
          <cell r="O43">
            <v>708.5430518391654</v>
          </cell>
          <cell r="P43">
            <v>720.00885126521302</v>
          </cell>
          <cell r="Q43">
            <v>668.41263031978758</v>
          </cell>
          <cell r="R43">
            <v>705.58213112990529</v>
          </cell>
          <cell r="S43">
            <v>688.40168516262929</v>
          </cell>
          <cell r="T43">
            <v>687.58199232472691</v>
          </cell>
          <cell r="U43">
            <v>8414.5013711287502</v>
          </cell>
          <cell r="W43">
            <v>707.3325117000611</v>
          </cell>
          <cell r="X43">
            <v>1388.8584900125998</v>
          </cell>
          <cell r="Y43">
            <v>2092.2723123649594</v>
          </cell>
          <cell r="Z43">
            <v>2793.4050514571404</v>
          </cell>
          <cell r="AA43">
            <v>3520.6443945152041</v>
          </cell>
          <cell r="AB43">
            <v>4235.9710290873227</v>
          </cell>
          <cell r="AC43">
            <v>4944.5140809264885</v>
          </cell>
          <cell r="AD43">
            <v>5664.5229321917013</v>
          </cell>
          <cell r="AE43">
            <v>6332.9355625114886</v>
          </cell>
          <cell r="AF43">
            <v>7038.5176936413936</v>
          </cell>
          <cell r="AG43">
            <v>7726.9193788040229</v>
          </cell>
          <cell r="AH43">
            <v>8414.5013711287502</v>
          </cell>
          <cell r="AI43">
            <v>8414.5013711287502</v>
          </cell>
          <cell r="AK43">
            <v>2092.2723123649594</v>
          </cell>
          <cell r="AL43">
            <v>2143.6987167223633</v>
          </cell>
          <cell r="AM43">
            <v>2096.9645334241659</v>
          </cell>
          <cell r="AN43">
            <v>2081.5658086172616</v>
          </cell>
        </row>
        <row r="44">
          <cell r="I44">
            <v>33398.66582121831</v>
          </cell>
          <cell r="J44">
            <v>31110.10012843474</v>
          </cell>
          <cell r="K44">
            <v>33138.826013213504</v>
          </cell>
          <cell r="L44">
            <v>30407.70522862182</v>
          </cell>
          <cell r="M44">
            <v>27518.866141597056</v>
          </cell>
          <cell r="N44">
            <v>30535.949194637727</v>
          </cell>
          <cell r="O44">
            <v>32034.146092107243</v>
          </cell>
          <cell r="P44">
            <v>33030.998227450269</v>
          </cell>
          <cell r="Q44">
            <v>31429.934478964529</v>
          </cell>
          <cell r="R44">
            <v>34509.628135929088</v>
          </cell>
          <cell r="S44">
            <v>35494.778151045219</v>
          </cell>
          <cell r="T44">
            <v>37784.941836374615</v>
          </cell>
          <cell r="U44">
            <v>390394.53944959416</v>
          </cell>
          <cell r="W44">
            <v>33398.66582121831</v>
          </cell>
          <cell r="X44">
            <v>64508.765949653054</v>
          </cell>
          <cell r="Y44">
            <v>97647.591962866558</v>
          </cell>
          <cell r="Z44">
            <v>128055.29719148838</v>
          </cell>
          <cell r="AA44">
            <v>155574.16333308542</v>
          </cell>
          <cell r="AB44">
            <v>186110.11252772316</v>
          </cell>
          <cell r="AC44">
            <v>218144.25861983042</v>
          </cell>
          <cell r="AD44">
            <v>251175.25684728069</v>
          </cell>
          <cell r="AE44">
            <v>282605.1913262452</v>
          </cell>
          <cell r="AF44">
            <v>317114.81946217432</v>
          </cell>
          <cell r="AG44">
            <v>352609.59761321952</v>
          </cell>
          <cell r="AH44">
            <v>390394.53944959416</v>
          </cell>
          <cell r="AI44">
            <v>390394.53944959416</v>
          </cell>
          <cell r="AK44">
            <v>97647.591962866558</v>
          </cell>
          <cell r="AL44">
            <v>88462.520564856604</v>
          </cell>
          <cell r="AM44">
            <v>96495.078798522038</v>
          </cell>
          <cell r="AN44">
            <v>107789.34812334893</v>
          </cell>
        </row>
        <row r="46">
          <cell r="I46">
            <v>2338.3574529997236</v>
          </cell>
          <cell r="J46">
            <v>2252.3929532536431</v>
          </cell>
          <cell r="K46">
            <v>2367.1923460187995</v>
          </cell>
          <cell r="L46">
            <v>2454.0307351437946</v>
          </cell>
          <cell r="M46">
            <v>2504.2441219778193</v>
          </cell>
          <cell r="N46">
            <v>2519.5298996478864</v>
          </cell>
          <cell r="O46">
            <v>2667.9145465129909</v>
          </cell>
          <cell r="P46">
            <v>2577.9974294527929</v>
          </cell>
          <cell r="Q46">
            <v>2582.403060650623</v>
          </cell>
          <cell r="R46">
            <v>2613.2437337890938</v>
          </cell>
          <cell r="S46">
            <v>2420.5254730209181</v>
          </cell>
          <cell r="T46">
            <v>2526.0765668793251</v>
          </cell>
          <cell r="U46">
            <v>29823.908319347414</v>
          </cell>
          <cell r="W46">
            <v>2338.3574529997236</v>
          </cell>
          <cell r="X46">
            <v>4590.7504062533662</v>
          </cell>
          <cell r="Y46">
            <v>6957.9427522721653</v>
          </cell>
          <cell r="Z46">
            <v>9411.9734874159603</v>
          </cell>
          <cell r="AA46">
            <v>11916.21760939378</v>
          </cell>
          <cell r="AB46">
            <v>14435.747509041666</v>
          </cell>
          <cell r="AC46">
            <v>17103.662055554658</v>
          </cell>
          <cell r="AD46">
            <v>19681.659485007451</v>
          </cell>
          <cell r="AE46">
            <v>22264.062545658075</v>
          </cell>
          <cell r="AF46">
            <v>24877.30627944717</v>
          </cell>
          <cell r="AG46">
            <v>27297.83175246809</v>
          </cell>
          <cell r="AH46">
            <v>29823.908319347414</v>
          </cell>
          <cell r="AI46">
            <v>29823.908319347414</v>
          </cell>
          <cell r="AK46">
            <v>6957.9427522721653</v>
          </cell>
          <cell r="AL46">
            <v>7477.8047567695012</v>
          </cell>
          <cell r="AM46">
            <v>7828.3150366164073</v>
          </cell>
          <cell r="AN46">
            <v>7559.8457736893361</v>
          </cell>
        </row>
        <row r="47">
          <cell r="I47">
            <v>3460.1162175937961</v>
          </cell>
          <cell r="J47">
            <v>3316.8312998150022</v>
          </cell>
          <cell r="K47">
            <v>3433.9259460901367</v>
          </cell>
          <cell r="L47">
            <v>3400.1967150312857</v>
          </cell>
          <cell r="M47">
            <v>3306.8365537181626</v>
          </cell>
          <cell r="N47">
            <v>3469.4408282136646</v>
          </cell>
          <cell r="O47">
            <v>3568.9193698106646</v>
          </cell>
          <cell r="P47">
            <v>3618.3887472625711</v>
          </cell>
          <cell r="Q47">
            <v>3534.7370207376498</v>
          </cell>
          <cell r="R47">
            <v>3706.0361097390569</v>
          </cell>
          <cell r="S47">
            <v>3674.6215911945956</v>
          </cell>
          <cell r="T47">
            <v>3809.5886706622177</v>
          </cell>
          <cell r="U47">
            <v>42299.639069868805</v>
          </cell>
          <cell r="W47">
            <v>3460.1162175937961</v>
          </cell>
          <cell r="X47">
            <v>6776.9475174087984</v>
          </cell>
          <cell r="Y47">
            <v>10210.873463498934</v>
          </cell>
          <cell r="Z47">
            <v>13611.070178530219</v>
          </cell>
          <cell r="AA47">
            <v>16917.906732248382</v>
          </cell>
          <cell r="AB47">
            <v>20387.347560462047</v>
          </cell>
          <cell r="AC47">
            <v>23956.266930272712</v>
          </cell>
          <cell r="AD47">
            <v>27574.655677535284</v>
          </cell>
          <cell r="AE47">
            <v>31109.392698272932</v>
          </cell>
          <cell r="AF47">
            <v>34815.428808011988</v>
          </cell>
          <cell r="AG47">
            <v>38490.050399206586</v>
          </cell>
          <cell r="AH47">
            <v>42299.639069868805</v>
          </cell>
          <cell r="AI47">
            <v>42299.639069868805</v>
          </cell>
          <cell r="AK47">
            <v>10210.873463498934</v>
          </cell>
          <cell r="AL47">
            <v>10176.474096963113</v>
          </cell>
          <cell r="AM47">
            <v>10722.045137810885</v>
          </cell>
          <cell r="AN47">
            <v>11190.246371595869</v>
          </cell>
        </row>
        <row r="48">
          <cell r="I48">
            <v>303.36201371820243</v>
          </cell>
          <cell r="J48">
            <v>289.097546947924</v>
          </cell>
          <cell r="K48">
            <v>163.51854694792397</v>
          </cell>
          <cell r="L48">
            <v>156.82228033306322</v>
          </cell>
          <cell r="M48">
            <v>147.3962803330632</v>
          </cell>
          <cell r="N48">
            <v>146.99254694792396</v>
          </cell>
          <cell r="O48">
            <v>135.84801371820245</v>
          </cell>
          <cell r="P48">
            <v>128.67654694792398</v>
          </cell>
          <cell r="Q48">
            <v>145.74528033306322</v>
          </cell>
          <cell r="R48">
            <v>176.52001371820245</v>
          </cell>
          <cell r="S48">
            <v>175.16381356278472</v>
          </cell>
          <cell r="T48">
            <v>249.84201371820248</v>
          </cell>
          <cell r="U48">
            <v>2218.9848972264804</v>
          </cell>
          <cell r="W48">
            <v>303.36201371820243</v>
          </cell>
          <cell r="X48">
            <v>592.45956066612644</v>
          </cell>
          <cell r="Y48">
            <v>755.97810761405037</v>
          </cell>
          <cell r="Z48">
            <v>912.80038794711356</v>
          </cell>
          <cell r="AA48">
            <v>1060.1966682801767</v>
          </cell>
          <cell r="AB48">
            <v>1207.1892152281007</v>
          </cell>
          <cell r="AC48">
            <v>1343.0372289463032</v>
          </cell>
          <cell r="AD48">
            <v>1471.7137758942272</v>
          </cell>
          <cell r="AE48">
            <v>1617.4590562272904</v>
          </cell>
          <cell r="AF48">
            <v>1793.9790699454929</v>
          </cell>
          <cell r="AG48">
            <v>1969.1428835082777</v>
          </cell>
          <cell r="AH48">
            <v>2218.9848972264804</v>
          </cell>
          <cell r="AI48">
            <v>2218.9848972264804</v>
          </cell>
          <cell r="AK48">
            <v>755.97810761405037</v>
          </cell>
          <cell r="AL48">
            <v>451.21110761405043</v>
          </cell>
          <cell r="AM48">
            <v>410.26984099918968</v>
          </cell>
          <cell r="AN48">
            <v>601.52584099918965</v>
          </cell>
        </row>
        <row r="49">
          <cell r="I49">
            <v>3307.6109869541415</v>
          </cell>
          <cell r="J49">
            <v>3269.3515814221987</v>
          </cell>
          <cell r="K49">
            <v>3282.1942082610235</v>
          </cell>
          <cell r="L49">
            <v>3299.0792466204307</v>
          </cell>
          <cell r="M49">
            <v>3309.1935655653861</v>
          </cell>
          <cell r="N49">
            <v>3288.4601343382774</v>
          </cell>
          <cell r="O49">
            <v>3328.8367271609904</v>
          </cell>
          <cell r="P49">
            <v>3298.0663208865108</v>
          </cell>
          <cell r="Q49">
            <v>3300.3851762607796</v>
          </cell>
          <cell r="R49">
            <v>3292.7210473000118</v>
          </cell>
          <cell r="S49">
            <v>3228.1147901257941</v>
          </cell>
          <cell r="T49">
            <v>3282.9105607027013</v>
          </cell>
          <cell r="U49">
            <v>39486.924345598251</v>
          </cell>
          <cell r="W49">
            <v>3307.6109869541415</v>
          </cell>
          <cell r="X49">
            <v>6576.9625683763406</v>
          </cell>
          <cell r="Y49">
            <v>9859.1567766373646</v>
          </cell>
          <cell r="Z49">
            <v>13158.236023257796</v>
          </cell>
          <cell r="AA49">
            <v>16467.429588823183</v>
          </cell>
          <cell r="AB49">
            <v>19755.889723161461</v>
          </cell>
          <cell r="AC49">
            <v>23084.726450322451</v>
          </cell>
          <cell r="AD49">
            <v>26382.792771208962</v>
          </cell>
          <cell r="AE49">
            <v>29683.177947469743</v>
          </cell>
          <cell r="AF49">
            <v>32975.898994769756</v>
          </cell>
          <cell r="AG49">
            <v>36204.013784895549</v>
          </cell>
          <cell r="AH49">
            <v>39486.924345598251</v>
          </cell>
          <cell r="AI49">
            <v>39486.924345598251</v>
          </cell>
          <cell r="AK49">
            <v>9859.1567766373646</v>
          </cell>
          <cell r="AL49">
            <v>9896.7329465240946</v>
          </cell>
          <cell r="AM49">
            <v>9927.2882243082804</v>
          </cell>
          <cell r="AN49">
            <v>9803.7463981285073</v>
          </cell>
        </row>
        <row r="50">
          <cell r="I50">
            <v>5993.2531714749121</v>
          </cell>
          <cell r="J50">
            <v>5636.6801254377306</v>
          </cell>
          <cell r="K50">
            <v>5967.2586766041295</v>
          </cell>
          <cell r="L50">
            <v>5903.6201919513405</v>
          </cell>
          <cell r="M50">
            <v>5709.0241973403063</v>
          </cell>
          <cell r="N50">
            <v>6036.1944332690518</v>
          </cell>
          <cell r="O50">
            <v>6329.2649308353966</v>
          </cell>
          <cell r="P50">
            <v>6463.2351554719362</v>
          </cell>
          <cell r="Q50">
            <v>6237.3372291012711</v>
          </cell>
          <cell r="R50">
            <v>6654.3747256081251</v>
          </cell>
          <cell r="S50">
            <v>6597.4872164722474</v>
          </cell>
          <cell r="T50">
            <v>6925.438483635895</v>
          </cell>
          <cell r="U50">
            <v>74453.168537202349</v>
          </cell>
          <cell r="W50">
            <v>5993.2531714749121</v>
          </cell>
          <cell r="X50">
            <v>11629.933296912643</v>
          </cell>
          <cell r="Y50">
            <v>17597.191973516772</v>
          </cell>
          <cell r="Z50">
            <v>23500.812165468113</v>
          </cell>
          <cell r="AA50">
            <v>29209.836362808419</v>
          </cell>
          <cell r="AB50">
            <v>35246.030796077473</v>
          </cell>
          <cell r="AC50">
            <v>41575.295726912867</v>
          </cell>
          <cell r="AD50">
            <v>48038.530882384803</v>
          </cell>
          <cell r="AE50">
            <v>54275.868111486074</v>
          </cell>
          <cell r="AF50">
            <v>60930.2428370942</v>
          </cell>
          <cell r="AG50">
            <v>67527.730053566454</v>
          </cell>
          <cell r="AH50">
            <v>74453.168537202349</v>
          </cell>
          <cell r="AI50">
            <v>74453.168537202349</v>
          </cell>
          <cell r="AK50">
            <v>17597.191973516772</v>
          </cell>
          <cell r="AL50">
            <v>17648.838822560698</v>
          </cell>
          <cell r="AM50">
            <v>19029.837315408604</v>
          </cell>
          <cell r="AN50">
            <v>20177.300425716268</v>
          </cell>
        </row>
        <row r="51">
          <cell r="I51">
            <v>15402.699842740774</v>
          </cell>
          <cell r="J51">
            <v>14764.353506876498</v>
          </cell>
          <cell r="K51">
            <v>15214.089723922014</v>
          </cell>
          <cell r="L51">
            <v>15213.749169079914</v>
          </cell>
          <cell r="M51">
            <v>14976.694718934737</v>
          </cell>
          <cell r="N51">
            <v>15460.617842416803</v>
          </cell>
          <cell r="O51">
            <v>16030.783588038244</v>
          </cell>
          <cell r="P51">
            <v>16086.364200021733</v>
          </cell>
          <cell r="Q51">
            <v>15800.607767083387</v>
          </cell>
          <cell r="R51">
            <v>16442.895630154489</v>
          </cell>
          <cell r="S51">
            <v>16095.912884376339</v>
          </cell>
          <cell r="T51">
            <v>16793.856295598343</v>
          </cell>
          <cell r="U51">
            <v>188282.62516924329</v>
          </cell>
          <cell r="W51">
            <v>15402.699842740774</v>
          </cell>
          <cell r="X51">
            <v>30167.053349617272</v>
          </cell>
          <cell r="Y51">
            <v>45381.143073539286</v>
          </cell>
          <cell r="Z51">
            <v>60594.8922426192</v>
          </cell>
          <cell r="AA51">
            <v>75571.586961553941</v>
          </cell>
          <cell r="AB51">
            <v>91032.204803970744</v>
          </cell>
          <cell r="AC51">
            <v>107062.98839200899</v>
          </cell>
          <cell r="AD51">
            <v>123149.35259203073</v>
          </cell>
          <cell r="AE51">
            <v>138949.96035911411</v>
          </cell>
          <cell r="AF51">
            <v>155392.8559892686</v>
          </cell>
          <cell r="AG51">
            <v>171488.76887364493</v>
          </cell>
          <cell r="AH51">
            <v>188282.62516924329</v>
          </cell>
          <cell r="AI51">
            <v>188282.62516924329</v>
          </cell>
          <cell r="AK51">
            <v>45381.143073539286</v>
          </cell>
          <cell r="AL51">
            <v>45651.061730431451</v>
          </cell>
          <cell r="AM51">
            <v>47917.755555143362</v>
          </cell>
          <cell r="AN51">
            <v>49332.664810129172</v>
          </cell>
        </row>
        <row r="53">
          <cell r="I53">
            <v>17995.965978477536</v>
          </cell>
          <cell r="J53">
            <v>16345.746621558243</v>
          </cell>
          <cell r="K53">
            <v>17924.73628929149</v>
          </cell>
          <cell r="L53">
            <v>15193.956059541906</v>
          </cell>
          <cell r="M53">
            <v>12542.171422662319</v>
          </cell>
          <cell r="N53">
            <v>15075.331352220925</v>
          </cell>
          <cell r="O53">
            <v>16003.362504068999</v>
          </cell>
          <cell r="P53">
            <v>16944.634027428536</v>
          </cell>
          <cell r="Q53">
            <v>15629.326711881142</v>
          </cell>
          <cell r="R53">
            <v>18066.732505774598</v>
          </cell>
          <cell r="S53">
            <v>19398.865266668879</v>
          </cell>
          <cell r="T53">
            <v>20991.085540776272</v>
          </cell>
          <cell r="U53">
            <v>202111.91428035084</v>
          </cell>
          <cell r="W53">
            <v>17995.965978477536</v>
          </cell>
          <cell r="X53">
            <v>34341.712600035782</v>
          </cell>
          <cell r="Y53">
            <v>52266.448889327272</v>
          </cell>
          <cell r="Z53">
            <v>67460.404948869182</v>
          </cell>
          <cell r="AA53">
            <v>80002.576371531497</v>
          </cell>
          <cell r="AB53">
            <v>95077.907723752418</v>
          </cell>
          <cell r="AC53">
            <v>111081.27022782141</v>
          </cell>
          <cell r="AD53">
            <v>128025.90425524994</v>
          </cell>
          <cell r="AE53">
            <v>143655.23096713109</v>
          </cell>
          <cell r="AF53">
            <v>161721.96347290569</v>
          </cell>
          <cell r="AG53">
            <v>181120.82873957456</v>
          </cell>
          <cell r="AH53">
            <v>202111.91428035084</v>
          </cell>
          <cell r="AI53">
            <v>202111.91428035084</v>
          </cell>
          <cell r="AK53">
            <v>52266.448889327272</v>
          </cell>
          <cell r="AL53">
            <v>42811.458834425153</v>
          </cell>
          <cell r="AM53">
            <v>48577.323243378676</v>
          </cell>
          <cell r="AN53">
            <v>58456.68331321975</v>
          </cell>
        </row>
        <row r="54">
          <cell r="I54">
            <v>39.567257692071642</v>
          </cell>
          <cell r="J54">
            <v>36.177842968962374</v>
          </cell>
          <cell r="K54">
            <v>37.73634880087991</v>
          </cell>
          <cell r="L54">
            <v>37.196073578529045</v>
          </cell>
          <cell r="M54">
            <v>38.54015599641113</v>
          </cell>
          <cell r="N54">
            <v>36.82773849879878</v>
          </cell>
          <cell r="O54">
            <v>37.91686759244714</v>
          </cell>
          <cell r="P54">
            <v>37.427256879449303</v>
          </cell>
          <cell r="Q54">
            <v>31.530350383568354</v>
          </cell>
          <cell r="R54">
            <v>36.609820461490592</v>
          </cell>
          <cell r="S54">
            <v>35.616786649801682</v>
          </cell>
          <cell r="T54">
            <v>36.977269046590052</v>
          </cell>
          <cell r="U54">
            <v>442.12376854899998</v>
          </cell>
          <cell r="W54">
            <v>39.567257692071642</v>
          </cell>
          <cell r="X54">
            <v>75.745100661034016</v>
          </cell>
          <cell r="Y54">
            <v>113.48144946191393</v>
          </cell>
          <cell r="Z54">
            <v>150.67752304044296</v>
          </cell>
          <cell r="AA54">
            <v>189.21767903685409</v>
          </cell>
          <cell r="AB54">
            <v>226.04541753565286</v>
          </cell>
          <cell r="AC54">
            <v>263.96228512810001</v>
          </cell>
          <cell r="AD54">
            <v>301.38954200754932</v>
          </cell>
          <cell r="AE54">
            <v>332.91989239111768</v>
          </cell>
          <cell r="AF54">
            <v>369.52971285260827</v>
          </cell>
          <cell r="AG54">
            <v>405.14649950240994</v>
          </cell>
          <cell r="AH54">
            <v>442.12376854899998</v>
          </cell>
          <cell r="AI54">
            <v>442.12376854899998</v>
          </cell>
          <cell r="AK54">
            <v>113.48144946191393</v>
          </cell>
          <cell r="AL54">
            <v>112.56396807373896</v>
          </cell>
          <cell r="AM54">
            <v>106.8744748554648</v>
          </cell>
          <cell r="AN54">
            <v>109.20387615788233</v>
          </cell>
        </row>
        <row r="55">
          <cell r="U55">
            <v>0</v>
          </cell>
          <cell r="W55">
            <v>0</v>
          </cell>
          <cell r="X55">
            <v>0</v>
          </cell>
          <cell r="Y55">
            <v>0</v>
          </cell>
          <cell r="Z55">
            <v>0</v>
          </cell>
          <cell r="AA55">
            <v>0</v>
          </cell>
          <cell r="AB55">
            <v>0</v>
          </cell>
          <cell r="AC55">
            <v>0</v>
          </cell>
          <cell r="AD55">
            <v>0</v>
          </cell>
          <cell r="AE55">
            <v>0</v>
          </cell>
          <cell r="AF55">
            <v>0</v>
          </cell>
          <cell r="AG55">
            <v>0</v>
          </cell>
          <cell r="AH55">
            <v>0</v>
          </cell>
          <cell r="AI55">
            <v>0</v>
          </cell>
          <cell r="AK55">
            <v>0</v>
          </cell>
          <cell r="AL55">
            <v>0</v>
          </cell>
          <cell r="AM55">
            <v>0</v>
          </cell>
          <cell r="AN55">
            <v>0</v>
          </cell>
        </row>
        <row r="56">
          <cell r="U56">
            <v>0</v>
          </cell>
          <cell r="W56">
            <v>0</v>
          </cell>
          <cell r="X56">
            <v>0</v>
          </cell>
          <cell r="Y56">
            <v>0</v>
          </cell>
          <cell r="Z56">
            <v>0</v>
          </cell>
          <cell r="AA56">
            <v>0</v>
          </cell>
          <cell r="AB56">
            <v>0</v>
          </cell>
          <cell r="AC56">
            <v>0</v>
          </cell>
          <cell r="AD56">
            <v>0</v>
          </cell>
          <cell r="AE56">
            <v>0</v>
          </cell>
          <cell r="AF56">
            <v>0</v>
          </cell>
          <cell r="AG56">
            <v>0</v>
          </cell>
          <cell r="AH56">
            <v>0</v>
          </cell>
          <cell r="AI56">
            <v>0</v>
          </cell>
          <cell r="AK56">
            <v>0</v>
          </cell>
          <cell r="AL56">
            <v>0</v>
          </cell>
          <cell r="AM56">
            <v>0</v>
          </cell>
          <cell r="AN56">
            <v>0</v>
          </cell>
        </row>
        <row r="57">
          <cell r="I57">
            <v>18035.533236169609</v>
          </cell>
          <cell r="J57">
            <v>16381.924464527205</v>
          </cell>
          <cell r="K57">
            <v>17962.472638092371</v>
          </cell>
          <cell r="L57">
            <v>15231.152133120435</v>
          </cell>
          <cell r="M57">
            <v>12580.711578658729</v>
          </cell>
          <cell r="N57">
            <v>15112.159090719724</v>
          </cell>
          <cell r="O57">
            <v>16041.279371661445</v>
          </cell>
          <cell r="P57">
            <v>16982.061284307983</v>
          </cell>
          <cell r="Q57">
            <v>15660.857062264709</v>
          </cell>
          <cell r="R57">
            <v>18103.342326236088</v>
          </cell>
          <cell r="S57">
            <v>19434.482053318679</v>
          </cell>
          <cell r="T57">
            <v>21028.062809822863</v>
          </cell>
          <cell r="U57">
            <v>202554.03804889985</v>
          </cell>
          <cell r="W57">
            <v>18035.533236169609</v>
          </cell>
          <cell r="X57">
            <v>34417.457700696817</v>
          </cell>
          <cell r="Y57">
            <v>52379.930338789185</v>
          </cell>
          <cell r="Z57">
            <v>67611.082471909613</v>
          </cell>
          <cell r="AA57">
            <v>80191.794050568336</v>
          </cell>
          <cell r="AB57">
            <v>95303.953141288061</v>
          </cell>
          <cell r="AC57">
            <v>111345.2325129495</v>
          </cell>
          <cell r="AD57">
            <v>128327.29379725749</v>
          </cell>
          <cell r="AE57">
            <v>143988.1508595222</v>
          </cell>
          <cell r="AF57">
            <v>162091.4931857583</v>
          </cell>
          <cell r="AG57">
            <v>181525.97523907697</v>
          </cell>
          <cell r="AH57">
            <v>202554.03804889985</v>
          </cell>
          <cell r="AI57">
            <v>202554.03804889985</v>
          </cell>
          <cell r="AK57">
            <v>52379.930338789185</v>
          </cell>
          <cell r="AL57">
            <v>42924.02280249889</v>
          </cell>
          <cell r="AM57">
            <v>48684.197718234136</v>
          </cell>
          <cell r="AN57">
            <v>58565.88718937763</v>
          </cell>
        </row>
        <row r="60">
          <cell r="I60">
            <v>8130.820931699639</v>
          </cell>
          <cell r="J60">
            <v>7585.439958583901</v>
          </cell>
          <cell r="K60">
            <v>8089.6506970115033</v>
          </cell>
          <cell r="L60">
            <v>7614.0781646771848</v>
          </cell>
          <cell r="M60">
            <v>7278.5380915735286</v>
          </cell>
          <cell r="N60">
            <v>7683.9284503543731</v>
          </cell>
          <cell r="O60">
            <v>8023.1439962856793</v>
          </cell>
          <cell r="P60">
            <v>8140.7661616708356</v>
          </cell>
          <cell r="Q60">
            <v>7728.5673246641509</v>
          </cell>
          <cell r="R60">
            <v>8495.4311784886595</v>
          </cell>
          <cell r="S60">
            <v>8665.6282871219864</v>
          </cell>
          <cell r="T60">
            <v>9118.463926810442</v>
          </cell>
          <cell r="U60">
            <v>96554.457168941881</v>
          </cell>
          <cell r="W60">
            <v>8130.820931699639</v>
          </cell>
          <cell r="X60">
            <v>15716.26089028354</v>
          </cell>
          <cell r="Y60">
            <v>23805.911587295042</v>
          </cell>
          <cell r="Z60">
            <v>31419.989751972229</v>
          </cell>
          <cell r="AA60">
            <v>38698.527843545759</v>
          </cell>
          <cell r="AB60">
            <v>46382.456293900133</v>
          </cell>
          <cell r="AC60">
            <v>54405.600290185816</v>
          </cell>
          <cell r="AD60">
            <v>62546.366451856651</v>
          </cell>
          <cell r="AE60">
            <v>70274.933776520804</v>
          </cell>
          <cell r="AF60">
            <v>78770.364955009456</v>
          </cell>
          <cell r="AG60">
            <v>87435.993242131444</v>
          </cell>
          <cell r="AH60">
            <v>96554.457168941881</v>
          </cell>
          <cell r="AI60">
            <v>96554.457168941881</v>
          </cell>
          <cell r="AK60">
            <v>23805.911587295042</v>
          </cell>
          <cell r="AL60">
            <v>22576.544706605084</v>
          </cell>
          <cell r="AM60">
            <v>23892.477482620663</v>
          </cell>
          <cell r="AN60">
            <v>26279.523392421092</v>
          </cell>
        </row>
        <row r="61">
          <cell r="I61">
            <v>1.2662458035004291</v>
          </cell>
          <cell r="J61">
            <v>1.2628815556808475</v>
          </cell>
          <cell r="K61">
            <v>1.3072453401897948</v>
          </cell>
          <cell r="L61">
            <v>1.5360288226994481</v>
          </cell>
          <cell r="M61">
            <v>1.7934040794961972</v>
          </cell>
          <cell r="N61">
            <v>1.7907732390514171</v>
          </cell>
          <cell r="O61">
            <v>1.7876745669507836</v>
          </cell>
          <cell r="P61">
            <v>1.7831709607810706</v>
          </cell>
          <cell r="Q61">
            <v>1.7768515270390841</v>
          </cell>
          <cell r="R61">
            <v>1.7700797569784459</v>
          </cell>
          <cell r="S61">
            <v>1.7227020248388383</v>
          </cell>
          <cell r="T61">
            <v>1.7160193122422078</v>
          </cell>
          <cell r="U61">
            <v>1.63</v>
          </cell>
          <cell r="W61">
            <v>1.27</v>
          </cell>
          <cell r="X61">
            <v>1.26</v>
          </cell>
          <cell r="Y61">
            <v>1.28</v>
          </cell>
          <cell r="Z61">
            <v>1.34</v>
          </cell>
          <cell r="AA61">
            <v>1.43</v>
          </cell>
          <cell r="AB61">
            <v>1.49</v>
          </cell>
          <cell r="AC61">
            <v>1.53</v>
          </cell>
          <cell r="AD61">
            <v>1.56</v>
          </cell>
          <cell r="AE61">
            <v>1.59</v>
          </cell>
          <cell r="AF61">
            <v>1.61</v>
          </cell>
          <cell r="AG61">
            <v>1.62</v>
          </cell>
          <cell r="AH61">
            <v>1.63</v>
          </cell>
          <cell r="AI61">
            <v>1.63</v>
          </cell>
          <cell r="AK61">
            <v>1.28</v>
          </cell>
          <cell r="AL61">
            <v>1.71</v>
          </cell>
          <cell r="AM61">
            <v>1.78</v>
          </cell>
          <cell r="AN61">
            <v>1.74</v>
          </cell>
        </row>
        <row r="62">
          <cell r="I62">
            <v>0.46</v>
          </cell>
          <cell r="J62">
            <v>0.48</v>
          </cell>
          <cell r="K62">
            <v>0.46</v>
          </cell>
          <cell r="L62">
            <v>0.55000000000000004</v>
          </cell>
          <cell r="M62">
            <v>0.66</v>
          </cell>
          <cell r="N62">
            <v>0.63</v>
          </cell>
          <cell r="O62">
            <v>0.65</v>
          </cell>
          <cell r="P62">
            <v>0.63</v>
          </cell>
          <cell r="Q62">
            <v>0.66</v>
          </cell>
          <cell r="R62">
            <v>0.68</v>
          </cell>
          <cell r="S62">
            <v>0.63</v>
          </cell>
          <cell r="T62">
            <v>0.61</v>
          </cell>
          <cell r="U62">
            <v>0.59</v>
          </cell>
          <cell r="W62">
            <v>0.46</v>
          </cell>
          <cell r="X62">
            <v>0.47</v>
          </cell>
          <cell r="Y62">
            <v>0.47</v>
          </cell>
          <cell r="Z62">
            <v>0.49</v>
          </cell>
          <cell r="AA62">
            <v>0.52</v>
          </cell>
          <cell r="AB62">
            <v>0.54</v>
          </cell>
          <cell r="AC62">
            <v>0.56000000000000005</v>
          </cell>
          <cell r="AD62">
            <v>0.56999999999999995</v>
          </cell>
          <cell r="AE62">
            <v>0.57999999999999996</v>
          </cell>
          <cell r="AF62">
            <v>0.59</v>
          </cell>
          <cell r="AG62">
            <v>0.59</v>
          </cell>
          <cell r="AH62">
            <v>0.59</v>
          </cell>
          <cell r="AI62">
            <v>0.59</v>
          </cell>
          <cell r="AK62">
            <v>0.47</v>
          </cell>
          <cell r="AL62">
            <v>0.61</v>
          </cell>
          <cell r="AM62">
            <v>0.65</v>
          </cell>
          <cell r="AN62">
            <v>0.64</v>
          </cell>
        </row>
        <row r="63">
          <cell r="I63">
            <v>0.22</v>
          </cell>
          <cell r="J63">
            <v>0.24</v>
          </cell>
          <cell r="K63">
            <v>0.23</v>
          </cell>
          <cell r="L63">
            <v>0.31</v>
          </cell>
          <cell r="M63">
            <v>0.36</v>
          </cell>
          <cell r="N63">
            <v>0.34</v>
          </cell>
          <cell r="O63">
            <v>0.34</v>
          </cell>
          <cell r="P63">
            <v>0.34</v>
          </cell>
          <cell r="Q63">
            <v>0.36</v>
          </cell>
          <cell r="R63">
            <v>0.34</v>
          </cell>
          <cell r="S63">
            <v>0.33</v>
          </cell>
          <cell r="T63">
            <v>0.37</v>
          </cell>
          <cell r="U63">
            <v>0.32</v>
          </cell>
          <cell r="W63">
            <v>0.22</v>
          </cell>
          <cell r="X63">
            <v>0.23</v>
          </cell>
          <cell r="Y63">
            <v>0.23</v>
          </cell>
          <cell r="Z63">
            <v>0.25</v>
          </cell>
          <cell r="AA63">
            <v>0.27</v>
          </cell>
          <cell r="AB63">
            <v>0.28000000000000003</v>
          </cell>
          <cell r="AC63">
            <v>0.28999999999999998</v>
          </cell>
          <cell r="AD63">
            <v>0.3</v>
          </cell>
          <cell r="AE63">
            <v>0.3</v>
          </cell>
          <cell r="AF63">
            <v>0.31</v>
          </cell>
          <cell r="AG63">
            <v>0.31</v>
          </cell>
          <cell r="AH63">
            <v>0.32</v>
          </cell>
          <cell r="AI63">
            <v>0.32</v>
          </cell>
          <cell r="AK63">
            <v>0.23</v>
          </cell>
          <cell r="AL63">
            <v>0.34</v>
          </cell>
          <cell r="AM63">
            <v>0.35</v>
          </cell>
          <cell r="AN63">
            <v>0.35</v>
          </cell>
        </row>
        <row r="65">
          <cell r="I65">
            <v>10295.617883778117</v>
          </cell>
          <cell r="J65">
            <v>9579.5122154200999</v>
          </cell>
          <cell r="K65">
            <v>10575.158177431413</v>
          </cell>
          <cell r="L65">
            <v>11695.44351923067</v>
          </cell>
          <cell r="M65">
            <v>13053.359906196432</v>
          </cell>
          <cell r="N65">
            <v>13760.173439680437</v>
          </cell>
          <cell r="O65">
            <v>14342.770469143781</v>
          </cell>
          <cell r="P65">
            <v>14516.377818000612</v>
          </cell>
          <cell r="Q65">
            <v>13732.516652653865</v>
          </cell>
          <cell r="R65">
            <v>15037.590755846319</v>
          </cell>
          <cell r="S65">
            <v>14928.29539672576</v>
          </cell>
          <cell r="T65">
            <v>15647.460196390637</v>
          </cell>
          <cell r="U65">
            <v>157164.27643049814</v>
          </cell>
          <cell r="W65">
            <v>10295.617883778117</v>
          </cell>
          <cell r="X65">
            <v>19875.130099198217</v>
          </cell>
          <cell r="Y65">
            <v>30450.288276629632</v>
          </cell>
          <cell r="Z65">
            <v>42145.731795860302</v>
          </cell>
          <cell r="AA65">
            <v>55199.091702056736</v>
          </cell>
          <cell r="AB65">
            <v>68959.265141737167</v>
          </cell>
          <cell r="AC65">
            <v>83302.03561088095</v>
          </cell>
          <cell r="AD65">
            <v>97818.413428881555</v>
          </cell>
          <cell r="AE65">
            <v>111550.93008153542</v>
          </cell>
          <cell r="AF65">
            <v>126588.52083738174</v>
          </cell>
          <cell r="AG65">
            <v>141516.81623410751</v>
          </cell>
          <cell r="AH65">
            <v>157164.27643049814</v>
          </cell>
          <cell r="AI65">
            <v>157164.27643049814</v>
          </cell>
          <cell r="AK65">
            <v>30450.288276629632</v>
          </cell>
          <cell r="AL65">
            <v>38508.976865107543</v>
          </cell>
          <cell r="AM65">
            <v>42591.664939798262</v>
          </cell>
          <cell r="AN65">
            <v>45613.346348962717</v>
          </cell>
        </row>
        <row r="66">
          <cell r="I66">
            <v>409.60445730852911</v>
          </cell>
          <cell r="J66">
            <v>386.2175298454261</v>
          </cell>
          <cell r="K66">
            <v>423.84746731566986</v>
          </cell>
          <cell r="L66">
            <v>400.513779219127</v>
          </cell>
          <cell r="M66">
            <v>678.02270042795988</v>
          </cell>
          <cell r="N66">
            <v>1051.6244487108659</v>
          </cell>
          <cell r="O66">
            <v>1096.1433470725367</v>
          </cell>
          <cell r="P66">
            <v>1109.9589549318657</v>
          </cell>
          <cell r="Q66">
            <v>1227.4844711100318</v>
          </cell>
          <cell r="R66">
            <v>1282.0306888159741</v>
          </cell>
          <cell r="S66">
            <v>1254.5743181210637</v>
          </cell>
          <cell r="T66">
            <v>1316.0587381257506</v>
          </cell>
          <cell r="U66">
            <v>10636.0809010048</v>
          </cell>
          <cell r="W66">
            <v>409.60445730852911</v>
          </cell>
          <cell r="X66">
            <v>795.82198715395521</v>
          </cell>
          <cell r="Y66">
            <v>1219.6694544696252</v>
          </cell>
          <cell r="Z66">
            <v>1620.1832336887521</v>
          </cell>
          <cell r="AA66">
            <v>2298.2059341167119</v>
          </cell>
          <cell r="AB66">
            <v>3349.8303828275775</v>
          </cell>
          <cell r="AC66">
            <v>4445.9737299001144</v>
          </cell>
          <cell r="AD66">
            <v>5555.9326848319797</v>
          </cell>
          <cell r="AE66">
            <v>6783.417155942012</v>
          </cell>
          <cell r="AF66">
            <v>8065.4478447579859</v>
          </cell>
          <cell r="AG66">
            <v>9320.0221628790496</v>
          </cell>
          <cell r="AH66">
            <v>10636.0809010048</v>
          </cell>
          <cell r="AI66">
            <v>10636.0809010048</v>
          </cell>
          <cell r="AK66">
            <v>1219.6694544696252</v>
          </cell>
          <cell r="AL66">
            <v>2130.1609283579528</v>
          </cell>
          <cell r="AM66">
            <v>3433.586773114434</v>
          </cell>
          <cell r="AN66">
            <v>3852.6637450627882</v>
          </cell>
        </row>
        <row r="67">
          <cell r="I67">
            <v>10705.222341086646</v>
          </cell>
          <cell r="J67">
            <v>9965.7297452655257</v>
          </cell>
          <cell r="K67">
            <v>10999.005644747083</v>
          </cell>
          <cell r="L67">
            <v>12095.957298449797</v>
          </cell>
          <cell r="M67">
            <v>13731.382606624393</v>
          </cell>
          <cell r="N67">
            <v>14811.797888391302</v>
          </cell>
          <cell r="O67">
            <v>15438.913816216318</v>
          </cell>
          <cell r="P67">
            <v>15626.336772932478</v>
          </cell>
          <cell r="Q67">
            <v>14960.001123763897</v>
          </cell>
          <cell r="R67">
            <v>16319.621444662293</v>
          </cell>
          <cell r="S67">
            <v>16182.869714846824</v>
          </cell>
          <cell r="T67">
            <v>16963.518934516389</v>
          </cell>
          <cell r="U67">
            <v>167800.35733150295</v>
          </cell>
          <cell r="W67">
            <v>10705.222341086646</v>
          </cell>
          <cell r="X67">
            <v>20670.952086352172</v>
          </cell>
          <cell r="Y67">
            <v>31669.957731099254</v>
          </cell>
          <cell r="Z67">
            <v>43765.915029549054</v>
          </cell>
          <cell r="AA67">
            <v>57497.297636173447</v>
          </cell>
          <cell r="AB67">
            <v>72309.095524564749</v>
          </cell>
          <cell r="AC67">
            <v>87748.009340781064</v>
          </cell>
          <cell r="AD67">
            <v>103374.34611371355</v>
          </cell>
          <cell r="AE67">
            <v>118334.34723747744</v>
          </cell>
          <cell r="AF67">
            <v>134653.96868213973</v>
          </cell>
          <cell r="AG67">
            <v>150836.83839698657</v>
          </cell>
          <cell r="AH67">
            <v>167800.35733150295</v>
          </cell>
          <cell r="AI67">
            <v>167800.35733150295</v>
          </cell>
          <cell r="AK67">
            <v>31669.957731099254</v>
          </cell>
          <cell r="AL67">
            <v>40639.137793465488</v>
          </cell>
          <cell r="AM67">
            <v>46025.251712912694</v>
          </cell>
          <cell r="AN67">
            <v>49466.010094025507</v>
          </cell>
        </row>
        <row r="69">
          <cell r="I69">
            <v>3770.7108275584824</v>
          </cell>
          <cell r="J69">
            <v>3668.5634629311289</v>
          </cell>
          <cell r="K69">
            <v>3745.4323374662563</v>
          </cell>
          <cell r="L69">
            <v>4212.6021107552979</v>
          </cell>
          <cell r="M69">
            <v>4783.3003722679869</v>
          </cell>
          <cell r="N69">
            <v>4820.1426870029518</v>
          </cell>
          <cell r="O69">
            <v>5202.5887726082974</v>
          </cell>
          <cell r="P69">
            <v>5159.7532424756373</v>
          </cell>
          <cell r="Q69">
            <v>5072.5774625379509</v>
          </cell>
          <cell r="R69">
            <v>5744.5557795814202</v>
          </cell>
          <cell r="S69">
            <v>5456.7524658430139</v>
          </cell>
          <cell r="T69">
            <v>5542.7976901356487</v>
          </cell>
          <cell r="U69">
            <v>57179.777211164081</v>
          </cell>
          <cell r="W69">
            <v>3770.7108275584824</v>
          </cell>
          <cell r="X69">
            <v>7439.2742904896113</v>
          </cell>
          <cell r="Y69">
            <v>11184.706627955868</v>
          </cell>
          <cell r="Z69">
            <v>15397.308738711166</v>
          </cell>
          <cell r="AA69">
            <v>20180.609110979152</v>
          </cell>
          <cell r="AB69">
            <v>25000.751797982106</v>
          </cell>
          <cell r="AC69">
            <v>30203.340570590404</v>
          </cell>
          <cell r="AD69">
            <v>35363.093813066043</v>
          </cell>
          <cell r="AE69">
            <v>40435.671275603992</v>
          </cell>
          <cell r="AF69">
            <v>46180.227055185416</v>
          </cell>
          <cell r="AG69">
            <v>51636.979521028428</v>
          </cell>
          <cell r="AH69">
            <v>57179.777211164081</v>
          </cell>
          <cell r="AI69">
            <v>57179.777211164081</v>
          </cell>
          <cell r="AK69">
            <v>11184.706627955868</v>
          </cell>
          <cell r="AL69">
            <v>13816.045170026237</v>
          </cell>
          <cell r="AM69">
            <v>15434.919477621885</v>
          </cell>
          <cell r="AN69">
            <v>16744.105935560081</v>
          </cell>
        </row>
        <row r="70">
          <cell r="I70">
            <v>1395.2544221488545</v>
          </cell>
          <cell r="J70">
            <v>1392.6069932280911</v>
          </cell>
          <cell r="K70">
            <v>1380.4621420863903</v>
          </cell>
          <cell r="L70">
            <v>1382.6553513986812</v>
          </cell>
          <cell r="M70">
            <v>1359.2131405649941</v>
          </cell>
          <cell r="N70">
            <v>1366.0140073513071</v>
          </cell>
          <cell r="O70">
            <v>1376.5593362851</v>
          </cell>
          <cell r="P70">
            <v>1360.8318408826492</v>
          </cell>
          <cell r="Q70">
            <v>1352.4947770281781</v>
          </cell>
          <cell r="R70">
            <v>1358.1705037281879</v>
          </cell>
          <cell r="S70">
            <v>1339.0588386363947</v>
          </cell>
          <cell r="T70">
            <v>1365.6645409487576</v>
          </cell>
          <cell r="U70">
            <v>16428.985894287587</v>
          </cell>
          <cell r="W70">
            <v>1395.2544221488545</v>
          </cell>
          <cell r="X70">
            <v>2787.8614153769458</v>
          </cell>
          <cell r="Y70">
            <v>4168.3235574633363</v>
          </cell>
          <cell r="Z70">
            <v>5550.9789088620173</v>
          </cell>
          <cell r="AA70">
            <v>6910.1920494270116</v>
          </cell>
          <cell r="AB70">
            <v>8276.2060567783192</v>
          </cell>
          <cell r="AC70">
            <v>9652.7653930634187</v>
          </cell>
          <cell r="AD70">
            <v>11013.597233946068</v>
          </cell>
          <cell r="AE70">
            <v>12366.092010974246</v>
          </cell>
          <cell r="AF70">
            <v>13724.262514702434</v>
          </cell>
          <cell r="AG70">
            <v>15063.321353338828</v>
          </cell>
          <cell r="AH70">
            <v>16428.985894287587</v>
          </cell>
          <cell r="AI70">
            <v>16428.985894287587</v>
          </cell>
          <cell r="AK70">
            <v>4168.3235574633363</v>
          </cell>
          <cell r="AL70">
            <v>4107.8824993149829</v>
          </cell>
          <cell r="AM70">
            <v>4089.8859541959273</v>
          </cell>
          <cell r="AN70">
            <v>4062.8938833133398</v>
          </cell>
        </row>
        <row r="71">
          <cell r="I71">
            <v>1827.0400571963301</v>
          </cell>
          <cell r="J71">
            <v>1827.8918382169743</v>
          </cell>
          <cell r="K71">
            <v>1830.0714670195316</v>
          </cell>
          <cell r="L71">
            <v>2352.9293766511137</v>
          </cell>
          <cell r="M71">
            <v>2625.7834471786741</v>
          </cell>
          <cell r="N71">
            <v>2639.1806926078693</v>
          </cell>
          <cell r="O71">
            <v>2759.1745068486998</v>
          </cell>
          <cell r="P71">
            <v>2762.6759771380703</v>
          </cell>
          <cell r="Q71">
            <v>2764.4064676501666</v>
          </cell>
          <cell r="R71">
            <v>2865.2337876597535</v>
          </cell>
          <cell r="S71">
            <v>2866.9733978507766</v>
          </cell>
          <cell r="T71">
            <v>3356.5320561320036</v>
          </cell>
          <cell r="U71">
            <v>30477.89307214996</v>
          </cell>
          <cell r="W71">
            <v>1827.0400571963301</v>
          </cell>
          <cell r="X71">
            <v>3654.9318954133041</v>
          </cell>
          <cell r="Y71">
            <v>5485.0033624328353</v>
          </cell>
          <cell r="Z71">
            <v>7837.9327390839489</v>
          </cell>
          <cell r="AA71">
            <v>10463.716186262624</v>
          </cell>
          <cell r="AB71">
            <v>13102.896878870493</v>
          </cell>
          <cell r="AC71">
            <v>15862.071385719193</v>
          </cell>
          <cell r="AD71">
            <v>18624.747362857262</v>
          </cell>
          <cell r="AE71">
            <v>21389.153830507428</v>
          </cell>
          <cell r="AF71">
            <v>24254.38761816718</v>
          </cell>
          <cell r="AG71">
            <v>27121.361016017956</v>
          </cell>
          <cell r="AH71">
            <v>30477.89307214996</v>
          </cell>
          <cell r="AI71">
            <v>30477.89307214996</v>
          </cell>
          <cell r="AK71">
            <v>5485.0033624328353</v>
          </cell>
          <cell r="AL71">
            <v>7617.893516437658</v>
          </cell>
          <cell r="AM71">
            <v>8286.2569516369367</v>
          </cell>
          <cell r="AN71">
            <v>9088.7392416425337</v>
          </cell>
        </row>
        <row r="72">
          <cell r="I72">
            <v>6993.0053069036667</v>
          </cell>
          <cell r="J72">
            <v>6889.0622943761937</v>
          </cell>
          <cell r="K72">
            <v>6955.9659465721779</v>
          </cell>
          <cell r="L72">
            <v>7948.1868388050925</v>
          </cell>
          <cell r="M72">
            <v>8768.2969600116558</v>
          </cell>
          <cell r="N72">
            <v>8825.3373869621282</v>
          </cell>
          <cell r="O72">
            <v>9338.3226157420977</v>
          </cell>
          <cell r="P72">
            <v>9283.2610604963556</v>
          </cell>
          <cell r="Q72">
            <v>9189.4787072162944</v>
          </cell>
          <cell r="R72">
            <v>9967.9600709693623</v>
          </cell>
          <cell r="S72">
            <v>9662.7847023301838</v>
          </cell>
          <cell r="T72">
            <v>10264.99428721641</v>
          </cell>
          <cell r="U72">
            <v>104086.65617760162</v>
          </cell>
          <cell r="W72">
            <v>6993.0053069036667</v>
          </cell>
          <cell r="X72">
            <v>13882.067601279861</v>
          </cell>
          <cell r="Y72">
            <v>20838.033547852039</v>
          </cell>
          <cell r="Z72">
            <v>28786.220386657133</v>
          </cell>
          <cell r="AA72">
            <v>37554.517346668785</v>
          </cell>
          <cell r="AB72">
            <v>46379.854733630913</v>
          </cell>
          <cell r="AC72">
            <v>55718.177349373014</v>
          </cell>
          <cell r="AD72">
            <v>65001.43840986937</v>
          </cell>
          <cell r="AE72">
            <v>74190.917117085657</v>
          </cell>
          <cell r="AF72">
            <v>84158.877188055019</v>
          </cell>
          <cell r="AG72">
            <v>93821.661890385207</v>
          </cell>
          <cell r="AH72">
            <v>104086.65617760162</v>
          </cell>
          <cell r="AI72">
            <v>104086.65617760162</v>
          </cell>
          <cell r="AK72">
            <v>20838.033547852039</v>
          </cell>
          <cell r="AL72">
            <v>25541.821185778877</v>
          </cell>
          <cell r="AM72">
            <v>27811.062383454748</v>
          </cell>
          <cell r="AN72">
            <v>29895.739060515956</v>
          </cell>
        </row>
        <row r="74">
          <cell r="I74">
            <v>3712.2170341829797</v>
          </cell>
          <cell r="J74">
            <v>3076.667450889332</v>
          </cell>
          <cell r="K74">
            <v>4043.0396981749054</v>
          </cell>
          <cell r="L74">
            <v>4147.7704596447047</v>
          </cell>
          <cell r="M74">
            <v>4963.085646612737</v>
          </cell>
          <cell r="N74">
            <v>5986.4605014291737</v>
          </cell>
          <cell r="O74">
            <v>6100.5912004742204</v>
          </cell>
          <cell r="P74">
            <v>6343.0757124361226</v>
          </cell>
          <cell r="Q74">
            <v>5770.5224165476029</v>
          </cell>
          <cell r="R74">
            <v>6351.6613736929303</v>
          </cell>
          <cell r="S74">
            <v>6520.0850125166398</v>
          </cell>
          <cell r="T74">
            <v>6698.5246472999788</v>
          </cell>
          <cell r="U74">
            <v>63713.701153901326</v>
          </cell>
          <cell r="W74">
            <v>3712.2170341829797</v>
          </cell>
          <cell r="X74">
            <v>6788.8844850723117</v>
          </cell>
          <cell r="Y74">
            <v>10831.924183247218</v>
          </cell>
          <cell r="Z74">
            <v>14979.694642891922</v>
          </cell>
          <cell r="AA74">
            <v>19942.780289504659</v>
          </cell>
          <cell r="AB74">
            <v>25929.240790933833</v>
          </cell>
          <cell r="AC74">
            <v>32029.831991408053</v>
          </cell>
          <cell r="AD74">
            <v>38372.907703844176</v>
          </cell>
          <cell r="AE74">
            <v>44143.430120391778</v>
          </cell>
          <cell r="AF74">
            <v>50495.091494084707</v>
          </cell>
          <cell r="AG74">
            <v>57015.176506601347</v>
          </cell>
          <cell r="AH74">
            <v>63713.701153901326</v>
          </cell>
          <cell r="AI74">
            <v>63713.701153901326</v>
          </cell>
          <cell r="AK74">
            <v>10831.924183247218</v>
          </cell>
          <cell r="AL74">
            <v>15097.316607686615</v>
          </cell>
          <cell r="AM74">
            <v>18214.189329457946</v>
          </cell>
          <cell r="AN74">
            <v>19570.271033509547</v>
          </cell>
        </row>
        <row r="75">
          <cell r="I75">
            <v>64.592925995345993</v>
          </cell>
          <cell r="J75">
            <v>305.23711974000207</v>
          </cell>
          <cell r="K75">
            <v>380.86324662174286</v>
          </cell>
          <cell r="L75">
            <v>308.17694678191373</v>
          </cell>
          <cell r="M75">
            <v>408.30125863904254</v>
          </cell>
          <cell r="N75">
            <v>375.43769307720902</v>
          </cell>
          <cell r="O75">
            <v>347.04312025714512</v>
          </cell>
          <cell r="P75">
            <v>469.6894389342383</v>
          </cell>
          <cell r="Q75">
            <v>415.28204493017802</v>
          </cell>
          <cell r="R75">
            <v>442.42524887353238</v>
          </cell>
          <cell r="S75">
            <v>519.82290422010851</v>
          </cell>
          <cell r="T75">
            <v>485.14943992335043</v>
          </cell>
          <cell r="U75">
            <v>4522.0213879938092</v>
          </cell>
          <cell r="W75">
            <v>64.592925995345993</v>
          </cell>
          <cell r="X75">
            <v>369.83004573534805</v>
          </cell>
          <cell r="Y75">
            <v>750.69329235709097</v>
          </cell>
          <cell r="Z75">
            <v>1058.8702391390048</v>
          </cell>
          <cell r="AA75">
            <v>1467.1714977780473</v>
          </cell>
          <cell r="AB75">
            <v>1842.6091908552562</v>
          </cell>
          <cell r="AC75">
            <v>2189.6523111124015</v>
          </cell>
          <cell r="AD75">
            <v>2659.3417500466398</v>
          </cell>
          <cell r="AE75">
            <v>3074.6237949768179</v>
          </cell>
          <cell r="AF75">
            <v>3517.0490438503502</v>
          </cell>
          <cell r="AG75">
            <v>4036.8719480704585</v>
          </cell>
          <cell r="AH75">
            <v>4522.0213879938092</v>
          </cell>
          <cell r="AI75">
            <v>4522.0213879938092</v>
          </cell>
          <cell r="AK75">
            <v>750.69329235709097</v>
          </cell>
          <cell r="AL75">
            <v>1091.9158984981655</v>
          </cell>
          <cell r="AM75">
            <v>1232.0146041215614</v>
          </cell>
          <cell r="AN75">
            <v>1447.3975930169913</v>
          </cell>
        </row>
        <row r="76">
          <cell r="I76">
            <v>894.76616798667021</v>
          </cell>
          <cell r="J76">
            <v>928.74741414174753</v>
          </cell>
          <cell r="K76">
            <v>951.12740955078652</v>
          </cell>
          <cell r="L76">
            <v>0</v>
          </cell>
          <cell r="M76">
            <v>0</v>
          </cell>
          <cell r="N76">
            <v>0</v>
          </cell>
          <cell r="O76">
            <v>0</v>
          </cell>
          <cell r="P76">
            <v>0</v>
          </cell>
          <cell r="Q76">
            <v>0</v>
          </cell>
          <cell r="R76">
            <v>0</v>
          </cell>
          <cell r="S76">
            <v>0</v>
          </cell>
          <cell r="T76">
            <v>0</v>
          </cell>
          <cell r="U76">
            <v>2774.6409916792045</v>
          </cell>
        </row>
        <row r="77">
          <cell r="U77">
            <v>0</v>
          </cell>
          <cell r="W77">
            <v>0</v>
          </cell>
          <cell r="X77">
            <v>0</v>
          </cell>
          <cell r="Y77">
            <v>0</v>
          </cell>
          <cell r="Z77">
            <v>0</v>
          </cell>
          <cell r="AA77">
            <v>0</v>
          </cell>
          <cell r="AB77">
            <v>0</v>
          </cell>
          <cell r="AC77">
            <v>0</v>
          </cell>
          <cell r="AD77">
            <v>0</v>
          </cell>
          <cell r="AE77">
            <v>0</v>
          </cell>
          <cell r="AF77">
            <v>0</v>
          </cell>
          <cell r="AG77">
            <v>0</v>
          </cell>
          <cell r="AH77">
            <v>0</v>
          </cell>
          <cell r="AI77">
            <v>0</v>
          </cell>
          <cell r="AK77">
            <v>0</v>
          </cell>
          <cell r="AL77">
            <v>0</v>
          </cell>
          <cell r="AM77">
            <v>0</v>
          </cell>
          <cell r="AN77">
            <v>0</v>
          </cell>
        </row>
        <row r="78">
          <cell r="I78">
            <v>4671.5761281649957</v>
          </cell>
          <cell r="J78">
            <v>4310.6519847710815</v>
          </cell>
          <cell r="K78">
            <v>5375.0303543474347</v>
          </cell>
          <cell r="L78">
            <v>4455.9474064266187</v>
          </cell>
          <cell r="M78">
            <v>5371.3869052517794</v>
          </cell>
          <cell r="N78">
            <v>6361.8981945063824</v>
          </cell>
          <cell r="O78">
            <v>6447.6343207313657</v>
          </cell>
          <cell r="P78">
            <v>6812.7651513703604</v>
          </cell>
          <cell r="Q78">
            <v>6185.8044614777809</v>
          </cell>
          <cell r="R78">
            <v>6794.0866225664631</v>
          </cell>
          <cell r="S78">
            <v>7039.9079167367481</v>
          </cell>
          <cell r="T78">
            <v>7183.6740872233295</v>
          </cell>
          <cell r="U78">
            <v>71010.363533574346</v>
          </cell>
          <cell r="W78">
            <v>4671.5761281649957</v>
          </cell>
          <cell r="X78">
            <v>8982.2281129360781</v>
          </cell>
          <cell r="Y78">
            <v>14357.258467283513</v>
          </cell>
          <cell r="Z78">
            <v>18813.205873710132</v>
          </cell>
          <cell r="AA78">
            <v>24184.592778961913</v>
          </cell>
          <cell r="AB78">
            <v>30546.490973468295</v>
          </cell>
          <cell r="AC78">
            <v>36994.125294199664</v>
          </cell>
          <cell r="AD78">
            <v>43806.890445570025</v>
          </cell>
          <cell r="AE78">
            <v>49992.694907047808</v>
          </cell>
          <cell r="AF78">
            <v>56786.781529614273</v>
          </cell>
          <cell r="AG78">
            <v>63826.689446351018</v>
          </cell>
          <cell r="AH78">
            <v>71010.363533574346</v>
          </cell>
          <cell r="AI78">
            <v>71010.363533574346</v>
          </cell>
          <cell r="AK78">
            <v>14357.258467283513</v>
          </cell>
          <cell r="AL78">
            <v>16189.232506184781</v>
          </cell>
          <cell r="AM78">
            <v>19446.203933579505</v>
          </cell>
          <cell r="AN78">
            <v>21017.668626526538</v>
          </cell>
        </row>
        <row r="81">
          <cell r="I81">
            <v>33398.66582121831</v>
          </cell>
          <cell r="J81">
            <v>31110.10012843474</v>
          </cell>
          <cell r="K81">
            <v>33138.826013213504</v>
          </cell>
          <cell r="L81">
            <v>30407.70522862182</v>
          </cell>
          <cell r="M81">
            <v>27518.866141597056</v>
          </cell>
          <cell r="N81">
            <v>30535.949194637727</v>
          </cell>
          <cell r="O81">
            <v>32034.146092107243</v>
          </cell>
          <cell r="P81">
            <v>33030.998227450269</v>
          </cell>
          <cell r="Q81">
            <v>31429.934478964529</v>
          </cell>
          <cell r="R81">
            <v>34509.628135929088</v>
          </cell>
          <cell r="S81">
            <v>35494.778151045219</v>
          </cell>
          <cell r="T81">
            <v>37784.941836374615</v>
          </cell>
          <cell r="U81">
            <v>390394.53944959416</v>
          </cell>
          <cell r="W81">
            <v>33398.66582121831</v>
          </cell>
          <cell r="X81">
            <v>64508.765949653054</v>
          </cell>
          <cell r="Y81">
            <v>97647.591962866558</v>
          </cell>
          <cell r="Z81">
            <v>128055.29719148838</v>
          </cell>
          <cell r="AA81">
            <v>155574.16333308542</v>
          </cell>
          <cell r="AB81">
            <v>186110.11252772316</v>
          </cell>
          <cell r="AC81">
            <v>218144.25861983042</v>
          </cell>
          <cell r="AD81">
            <v>251175.25684728069</v>
          </cell>
          <cell r="AE81">
            <v>282605.1913262452</v>
          </cell>
          <cell r="AF81">
            <v>317114.81946217432</v>
          </cell>
          <cell r="AG81">
            <v>352609.59761321952</v>
          </cell>
          <cell r="AH81">
            <v>390394.53944959416</v>
          </cell>
          <cell r="AI81">
            <v>390394.53944959416</v>
          </cell>
          <cell r="AK81">
            <v>97647.591962866558</v>
          </cell>
          <cell r="AL81">
            <v>88462.520564856604</v>
          </cell>
          <cell r="AM81">
            <v>96495.078798522038</v>
          </cell>
          <cell r="AN81">
            <v>107789.34812334893</v>
          </cell>
        </row>
        <row r="82">
          <cell r="I82">
            <v>10705.222341086646</v>
          </cell>
          <cell r="J82">
            <v>9965.7297452655257</v>
          </cell>
          <cell r="K82">
            <v>10999.005644747083</v>
          </cell>
          <cell r="L82">
            <v>12095.957298449797</v>
          </cell>
          <cell r="M82">
            <v>13731.382606624393</v>
          </cell>
          <cell r="N82">
            <v>14811.797888391302</v>
          </cell>
          <cell r="O82">
            <v>15438.913816216318</v>
          </cell>
          <cell r="P82">
            <v>15626.336772932478</v>
          </cell>
          <cell r="Q82">
            <v>14960.001123763897</v>
          </cell>
          <cell r="R82">
            <v>16319.621444662293</v>
          </cell>
          <cell r="S82">
            <v>16182.869714846824</v>
          </cell>
          <cell r="T82">
            <v>16963.518934516389</v>
          </cell>
          <cell r="U82">
            <v>167800.35733150295</v>
          </cell>
          <cell r="W82">
            <v>10705.222341086646</v>
          </cell>
          <cell r="X82">
            <v>20670.952086352172</v>
          </cell>
          <cell r="Y82">
            <v>31669.957731099254</v>
          </cell>
          <cell r="Z82">
            <v>43765.915029549054</v>
          </cell>
          <cell r="AA82">
            <v>57497.297636173447</v>
          </cell>
          <cell r="AB82">
            <v>72309.095524564749</v>
          </cell>
          <cell r="AC82">
            <v>87748.009340781064</v>
          </cell>
          <cell r="AD82">
            <v>103374.34611371355</v>
          </cell>
          <cell r="AE82">
            <v>118334.34723747744</v>
          </cell>
          <cell r="AF82">
            <v>134653.96868213973</v>
          </cell>
          <cell r="AG82">
            <v>150836.83839698657</v>
          </cell>
          <cell r="AH82">
            <v>167800.35733150295</v>
          </cell>
          <cell r="AI82">
            <v>167800.35733150295</v>
          </cell>
          <cell r="AK82">
            <v>31669.957731099254</v>
          </cell>
          <cell r="AL82">
            <v>40639.137793465488</v>
          </cell>
          <cell r="AM82">
            <v>46025.251712912694</v>
          </cell>
          <cell r="AN82">
            <v>49466.010094025507</v>
          </cell>
        </row>
        <row r="83">
          <cell r="I83">
            <v>44103.888162304953</v>
          </cell>
          <cell r="J83">
            <v>41075.829873700262</v>
          </cell>
          <cell r="K83">
            <v>44137.831657960589</v>
          </cell>
          <cell r="L83">
            <v>42503.662527071618</v>
          </cell>
          <cell r="M83">
            <v>41250.248748221449</v>
          </cell>
          <cell r="N83">
            <v>45347.747083029026</v>
          </cell>
          <cell r="O83">
            <v>47473.059908323557</v>
          </cell>
          <cell r="P83">
            <v>48657.335000382751</v>
          </cell>
          <cell r="Q83">
            <v>46389.935602728423</v>
          </cell>
          <cell r="R83">
            <v>50829.249580591379</v>
          </cell>
          <cell r="S83">
            <v>51677.647865892039</v>
          </cell>
          <cell r="T83">
            <v>54748.460770891004</v>
          </cell>
          <cell r="U83">
            <v>558194.89678109705</v>
          </cell>
          <cell r="W83">
            <v>44103.888162304953</v>
          </cell>
          <cell r="X83">
            <v>85179.718036005215</v>
          </cell>
          <cell r="Y83">
            <v>129317.5496939658</v>
          </cell>
          <cell r="Z83">
            <v>171821.21222103742</v>
          </cell>
          <cell r="AA83">
            <v>213071.46096925886</v>
          </cell>
          <cell r="AB83">
            <v>258419.20805228787</v>
          </cell>
          <cell r="AC83">
            <v>305892.26796061144</v>
          </cell>
          <cell r="AD83">
            <v>354549.60296099418</v>
          </cell>
          <cell r="AE83">
            <v>400939.53856372263</v>
          </cell>
          <cell r="AF83">
            <v>451768.78814431402</v>
          </cell>
          <cell r="AG83">
            <v>503446.43601020606</v>
          </cell>
          <cell r="AH83">
            <v>558194.89678109705</v>
          </cell>
          <cell r="AI83">
            <v>558194.89678109705</v>
          </cell>
          <cell r="AK83">
            <v>129317.5496939658</v>
          </cell>
          <cell r="AL83">
            <v>129101.65835832209</v>
          </cell>
          <cell r="AM83">
            <v>142520.33051143473</v>
          </cell>
          <cell r="AN83">
            <v>157255.35821737442</v>
          </cell>
        </row>
        <row r="87">
          <cell r="I87">
            <v>2338.3574529997236</v>
          </cell>
          <cell r="J87">
            <v>2252.3929532536431</v>
          </cell>
          <cell r="K87">
            <v>2367.1923460187995</v>
          </cell>
          <cell r="L87">
            <v>2454.0307351437946</v>
          </cell>
          <cell r="M87">
            <v>2504.2441219778193</v>
          </cell>
          <cell r="N87">
            <v>2519.5298996478864</v>
          </cell>
          <cell r="O87">
            <v>2667.9145465129909</v>
          </cell>
          <cell r="P87">
            <v>2577.9974294527929</v>
          </cell>
          <cell r="Q87">
            <v>2582.403060650623</v>
          </cell>
          <cell r="R87">
            <v>2613.2437337890938</v>
          </cell>
          <cell r="S87">
            <v>2420.5254730209181</v>
          </cell>
          <cell r="T87">
            <v>2526.0765668793251</v>
          </cell>
          <cell r="U87">
            <v>29823.908319347414</v>
          </cell>
          <cell r="W87">
            <v>2338.3574529997236</v>
          </cell>
          <cell r="X87">
            <v>4590.7504062533662</v>
          </cell>
          <cell r="Y87">
            <v>6957.9427522721653</v>
          </cell>
          <cell r="Z87">
            <v>9411.9734874159603</v>
          </cell>
          <cell r="AA87">
            <v>11916.21760939378</v>
          </cell>
          <cell r="AB87">
            <v>14435.747509041666</v>
          </cell>
          <cell r="AC87">
            <v>17103.662055554658</v>
          </cell>
          <cell r="AD87">
            <v>19681.659485007451</v>
          </cell>
          <cell r="AE87">
            <v>22264.062545658075</v>
          </cell>
          <cell r="AF87">
            <v>24877.30627944717</v>
          </cell>
          <cell r="AG87">
            <v>27297.83175246809</v>
          </cell>
          <cell r="AH87">
            <v>29823.908319347414</v>
          </cell>
          <cell r="AI87">
            <v>29823.908319347414</v>
          </cell>
          <cell r="AK87">
            <v>6957.9427522721653</v>
          </cell>
          <cell r="AL87">
            <v>7477.8047567695012</v>
          </cell>
          <cell r="AM87">
            <v>7828.3150366164073</v>
          </cell>
          <cell r="AN87">
            <v>7559.8457736893361</v>
          </cell>
        </row>
        <row r="88">
          <cell r="I88">
            <v>3460.1162175937961</v>
          </cell>
          <cell r="J88">
            <v>3316.8312998150022</v>
          </cell>
          <cell r="K88">
            <v>3433.9259460901367</v>
          </cell>
          <cell r="L88">
            <v>3400.1967150312857</v>
          </cell>
          <cell r="M88">
            <v>3306.8365537181626</v>
          </cell>
          <cell r="N88">
            <v>3469.4408282136646</v>
          </cell>
          <cell r="O88">
            <v>3568.9193698106646</v>
          </cell>
          <cell r="P88">
            <v>3618.3887472625711</v>
          </cell>
          <cell r="Q88">
            <v>3534.7370207376498</v>
          </cell>
          <cell r="R88">
            <v>3706.0361097390569</v>
          </cell>
          <cell r="S88">
            <v>3674.6215911945956</v>
          </cell>
          <cell r="T88">
            <v>3809.5886706622177</v>
          </cell>
          <cell r="U88">
            <v>42299.639069868805</v>
          </cell>
          <cell r="W88">
            <v>3460.1162175937961</v>
          </cell>
          <cell r="X88">
            <v>6776.9475174087984</v>
          </cell>
          <cell r="Y88">
            <v>10210.873463498934</v>
          </cell>
          <cell r="Z88">
            <v>13611.070178530219</v>
          </cell>
          <cell r="AA88">
            <v>16917.906732248382</v>
          </cell>
          <cell r="AB88">
            <v>20387.347560462047</v>
          </cell>
          <cell r="AC88">
            <v>23956.266930272712</v>
          </cell>
          <cell r="AD88">
            <v>27574.655677535284</v>
          </cell>
          <cell r="AE88">
            <v>31109.392698272932</v>
          </cell>
          <cell r="AF88">
            <v>34815.428808011988</v>
          </cell>
          <cell r="AG88">
            <v>38490.050399206586</v>
          </cell>
          <cell r="AH88">
            <v>42299.639069868805</v>
          </cell>
          <cell r="AI88">
            <v>42299.639069868805</v>
          </cell>
          <cell r="AK88">
            <v>10210.873463498934</v>
          </cell>
          <cell r="AL88">
            <v>10176.474096963113</v>
          </cell>
          <cell r="AM88">
            <v>10722.045137810885</v>
          </cell>
          <cell r="AN88">
            <v>11190.246371595869</v>
          </cell>
        </row>
        <row r="89">
          <cell r="I89">
            <v>303.36201371820243</v>
          </cell>
          <cell r="J89">
            <v>289.097546947924</v>
          </cell>
          <cell r="K89">
            <v>163.51854694792397</v>
          </cell>
          <cell r="L89">
            <v>156.82228033306322</v>
          </cell>
          <cell r="M89">
            <v>147.3962803330632</v>
          </cell>
          <cell r="N89">
            <v>146.99254694792396</v>
          </cell>
          <cell r="O89">
            <v>135.84801371820245</v>
          </cell>
          <cell r="P89">
            <v>128.67654694792398</v>
          </cell>
          <cell r="Q89">
            <v>145.74528033306322</v>
          </cell>
          <cell r="R89">
            <v>176.52001371820245</v>
          </cell>
          <cell r="S89">
            <v>175.16381356278472</v>
          </cell>
          <cell r="T89">
            <v>249.84201371820248</v>
          </cell>
          <cell r="U89">
            <v>2218.9848972264804</v>
          </cell>
          <cell r="W89">
            <v>303.36201371820243</v>
          </cell>
          <cell r="X89">
            <v>592.45956066612644</v>
          </cell>
          <cell r="Y89">
            <v>755.97810761405037</v>
          </cell>
          <cell r="Z89">
            <v>912.80038794711356</v>
          </cell>
          <cell r="AA89">
            <v>1060.1966682801767</v>
          </cell>
          <cell r="AB89">
            <v>1207.1892152281007</v>
          </cell>
          <cell r="AC89">
            <v>1343.0372289463032</v>
          </cell>
          <cell r="AD89">
            <v>1471.7137758942272</v>
          </cell>
          <cell r="AE89">
            <v>1617.4590562272904</v>
          </cell>
          <cell r="AF89">
            <v>1793.9790699454929</v>
          </cell>
          <cell r="AG89">
            <v>1969.1428835082777</v>
          </cell>
          <cell r="AH89">
            <v>2218.9848972264804</v>
          </cell>
          <cell r="AI89">
            <v>2218.9848972264804</v>
          </cell>
          <cell r="AK89">
            <v>755.97810761405037</v>
          </cell>
          <cell r="AL89">
            <v>451.21110761405043</v>
          </cell>
          <cell r="AM89">
            <v>410.26984099918968</v>
          </cell>
          <cell r="AN89">
            <v>601.52584099918965</v>
          </cell>
        </row>
        <row r="90">
          <cell r="I90">
            <v>3770.7108275584824</v>
          </cell>
          <cell r="J90">
            <v>3668.5634629311289</v>
          </cell>
          <cell r="K90">
            <v>3745.4323374662563</v>
          </cell>
          <cell r="L90">
            <v>4212.6021107552979</v>
          </cell>
          <cell r="M90">
            <v>4783.3003722679869</v>
          </cell>
          <cell r="N90">
            <v>4820.1426870029518</v>
          </cell>
          <cell r="O90">
            <v>5202.5887726082974</v>
          </cell>
          <cell r="P90">
            <v>5159.7532424756373</v>
          </cell>
          <cell r="Q90">
            <v>5072.5774625379509</v>
          </cell>
          <cell r="R90">
            <v>5744.5557795814202</v>
          </cell>
          <cell r="S90">
            <v>5456.7524658430139</v>
          </cell>
          <cell r="T90">
            <v>5542.7976901356487</v>
          </cell>
          <cell r="U90">
            <v>57179.777211164081</v>
          </cell>
          <cell r="W90">
            <v>3770.7108275584824</v>
          </cell>
          <cell r="X90">
            <v>7439.2742904896113</v>
          </cell>
          <cell r="Y90">
            <v>11184.706627955868</v>
          </cell>
          <cell r="Z90">
            <v>15397.308738711166</v>
          </cell>
          <cell r="AA90">
            <v>20180.609110979152</v>
          </cell>
          <cell r="AB90">
            <v>25000.751797982106</v>
          </cell>
          <cell r="AC90">
            <v>30203.340570590404</v>
          </cell>
          <cell r="AD90">
            <v>35363.093813066043</v>
          </cell>
          <cell r="AE90">
            <v>40435.671275603992</v>
          </cell>
          <cell r="AF90">
            <v>46180.227055185416</v>
          </cell>
          <cell r="AG90">
            <v>51636.979521028428</v>
          </cell>
          <cell r="AH90">
            <v>57179.777211164081</v>
          </cell>
          <cell r="AI90">
            <v>57179.777211164081</v>
          </cell>
          <cell r="AK90">
            <v>11184.706627955868</v>
          </cell>
          <cell r="AL90">
            <v>13816.045170026237</v>
          </cell>
          <cell r="AM90">
            <v>15434.919477621885</v>
          </cell>
          <cell r="AN90">
            <v>16744.105935560081</v>
          </cell>
        </row>
        <row r="91">
          <cell r="I91">
            <v>4702.8654091029957</v>
          </cell>
          <cell r="J91">
            <v>4661.9585746502898</v>
          </cell>
          <cell r="K91">
            <v>4662.6563503474135</v>
          </cell>
          <cell r="L91">
            <v>4681.7345980191121</v>
          </cell>
          <cell r="M91">
            <v>4668.4067061303804</v>
          </cell>
          <cell r="N91">
            <v>4654.4741416895849</v>
          </cell>
          <cell r="O91">
            <v>4705.3960634460909</v>
          </cell>
          <cell r="P91">
            <v>4658.8981617691597</v>
          </cell>
          <cell r="Q91">
            <v>4652.8799532889579</v>
          </cell>
          <cell r="R91">
            <v>4650.8915510281995</v>
          </cell>
          <cell r="S91">
            <v>4567.1736287621889</v>
          </cell>
          <cell r="T91">
            <v>4648.5751016514587</v>
          </cell>
          <cell r="U91">
            <v>55915.910239885838</v>
          </cell>
          <cell r="W91">
            <v>4702.8654091029957</v>
          </cell>
          <cell r="X91">
            <v>9364.8239837532856</v>
          </cell>
          <cell r="Y91">
            <v>14027.480334100699</v>
          </cell>
          <cell r="Z91">
            <v>18709.214932119812</v>
          </cell>
          <cell r="AA91">
            <v>23377.621638250192</v>
          </cell>
          <cell r="AB91">
            <v>28032.095779939777</v>
          </cell>
          <cell r="AC91">
            <v>32737.491843385869</v>
          </cell>
          <cell r="AD91">
            <v>37396.39000515503</v>
          </cell>
          <cell r="AE91">
            <v>42049.269958443991</v>
          </cell>
          <cell r="AF91">
            <v>46700.161509472193</v>
          </cell>
          <cell r="AG91">
            <v>51267.335138234383</v>
          </cell>
          <cell r="AH91">
            <v>55915.910239885838</v>
          </cell>
          <cell r="AI91">
            <v>55915.910239885838</v>
          </cell>
          <cell r="AK91">
            <v>14027.480334100699</v>
          </cell>
          <cell r="AL91">
            <v>14004.615445839077</v>
          </cell>
          <cell r="AM91">
            <v>14017.174178504207</v>
          </cell>
          <cell r="AN91">
            <v>13866.640281441847</v>
          </cell>
        </row>
        <row r="92">
          <cell r="I92">
            <v>7820.2932286712421</v>
          </cell>
          <cell r="J92">
            <v>7464.5719636547046</v>
          </cell>
          <cell r="K92">
            <v>7797.3301436236616</v>
          </cell>
          <cell r="L92">
            <v>8256.5495686024551</v>
          </cell>
          <cell r="M92">
            <v>8334.8076445189799</v>
          </cell>
          <cell r="N92">
            <v>8675.3751258769207</v>
          </cell>
          <cell r="O92">
            <v>9088.4394376840974</v>
          </cell>
          <cell r="P92">
            <v>9225.9111326100065</v>
          </cell>
          <cell r="Q92">
            <v>9001.7436967514368</v>
          </cell>
          <cell r="R92">
            <v>9519.6085132678782</v>
          </cell>
          <cell r="S92">
            <v>9464.460614323023</v>
          </cell>
          <cell r="T92">
            <v>10281.970539767899</v>
          </cell>
          <cell r="U92">
            <v>104931.0616093523</v>
          </cell>
          <cell r="W92">
            <v>7820.2932286712421</v>
          </cell>
          <cell r="X92">
            <v>15284.865192325946</v>
          </cell>
          <cell r="Y92">
            <v>23082.195335949607</v>
          </cell>
          <cell r="Z92">
            <v>31338.744904552063</v>
          </cell>
          <cell r="AA92">
            <v>39673.552549071042</v>
          </cell>
          <cell r="AB92">
            <v>48348.927674947961</v>
          </cell>
          <cell r="AC92">
            <v>57437.367112632055</v>
          </cell>
          <cell r="AD92">
            <v>66663.278245242065</v>
          </cell>
          <cell r="AE92">
            <v>75665.021941993502</v>
          </cell>
          <cell r="AF92">
            <v>85184.630455261387</v>
          </cell>
          <cell r="AG92">
            <v>94649.091069584407</v>
          </cell>
          <cell r="AH92">
            <v>104931.0616093523</v>
          </cell>
          <cell r="AI92">
            <v>104931.0616093523</v>
          </cell>
          <cell r="AK92">
            <v>23082.195335949607</v>
          </cell>
          <cell r="AL92">
            <v>25266.732338998358</v>
          </cell>
          <cell r="AM92">
            <v>27316.094267045541</v>
          </cell>
          <cell r="AN92">
            <v>29266.0396673588</v>
          </cell>
        </row>
        <row r="93">
          <cell r="I93">
            <v>22395.705149644444</v>
          </cell>
          <cell r="J93">
            <v>21653.41580125269</v>
          </cell>
          <cell r="K93">
            <v>22170.055670494192</v>
          </cell>
          <cell r="L93">
            <v>23161.936007885008</v>
          </cell>
          <cell r="M93">
            <v>23744.991678946393</v>
          </cell>
          <cell r="N93">
            <v>24285.955229378931</v>
          </cell>
          <cell r="O93">
            <v>25369.106203780342</v>
          </cell>
          <cell r="P93">
            <v>25369.625260518093</v>
          </cell>
          <cell r="Q93">
            <v>24990.086474299682</v>
          </cell>
          <cell r="R93">
            <v>26410.855701123852</v>
          </cell>
          <cell r="S93">
            <v>25758.697586706523</v>
          </cell>
          <cell r="T93">
            <v>27058.850582814754</v>
          </cell>
          <cell r="U93">
            <v>292369.28134684497</v>
          </cell>
          <cell r="W93">
            <v>22395.705149644444</v>
          </cell>
          <cell r="X93">
            <v>44049.120950897137</v>
          </cell>
          <cell r="Y93">
            <v>66219.176621391322</v>
          </cell>
          <cell r="Z93">
            <v>89381.112629276322</v>
          </cell>
          <cell r="AA93">
            <v>113126.10430822271</v>
          </cell>
          <cell r="AB93">
            <v>137412.05953760166</v>
          </cell>
          <cell r="AC93">
            <v>162781.16574138199</v>
          </cell>
          <cell r="AD93">
            <v>188150.7910019001</v>
          </cell>
          <cell r="AE93">
            <v>213140.87747619979</v>
          </cell>
          <cell r="AF93">
            <v>239551.73317732365</v>
          </cell>
          <cell r="AG93">
            <v>265310.4307640302</v>
          </cell>
          <cell r="AH93">
            <v>292369.28134684497</v>
          </cell>
          <cell r="AI93">
            <v>292369.28134684497</v>
          </cell>
          <cell r="AK93">
            <v>66219.176621391322</v>
          </cell>
          <cell r="AL93">
            <v>71192.882916210336</v>
          </cell>
          <cell r="AM93">
            <v>75728.81793859812</v>
          </cell>
          <cell r="AN93">
            <v>79228.403870645125</v>
          </cell>
        </row>
        <row r="95">
          <cell r="I95">
            <v>104.16018368741763</v>
          </cell>
          <cell r="J95">
            <v>341.41496270896442</v>
          </cell>
          <cell r="K95">
            <v>418.59959542262277</v>
          </cell>
          <cell r="L95">
            <v>345.37302036044275</v>
          </cell>
          <cell r="M95">
            <v>446.8414146354537</v>
          </cell>
          <cell r="N95">
            <v>412.26543157600781</v>
          </cell>
          <cell r="O95">
            <v>384.95998784959227</v>
          </cell>
          <cell r="P95">
            <v>507.11669581368761</v>
          </cell>
          <cell r="Q95">
            <v>446.81239531374638</v>
          </cell>
          <cell r="R95">
            <v>479.03506933502297</v>
          </cell>
          <cell r="S95">
            <v>555.43969086991024</v>
          </cell>
          <cell r="T95">
            <v>522.12670896994052</v>
          </cell>
          <cell r="U95">
            <v>4964.1451565428088</v>
          </cell>
          <cell r="W95">
            <v>104.16018368741763</v>
          </cell>
          <cell r="X95">
            <v>445.57514639638202</v>
          </cell>
          <cell r="Y95">
            <v>864.17474181900479</v>
          </cell>
          <cell r="Z95">
            <v>1209.5477621794475</v>
          </cell>
          <cell r="AA95">
            <v>1656.3891768149012</v>
          </cell>
          <cell r="AB95">
            <v>2068.6546083909088</v>
          </cell>
          <cell r="AC95">
            <v>2453.6145962405012</v>
          </cell>
          <cell r="AD95">
            <v>2960.731292054189</v>
          </cell>
          <cell r="AE95">
            <v>3407.5436873679355</v>
          </cell>
          <cell r="AF95">
            <v>3886.5787567029583</v>
          </cell>
          <cell r="AG95">
            <v>4442.0184475728684</v>
          </cell>
          <cell r="AH95">
            <v>4964.1451565428088</v>
          </cell>
          <cell r="AI95">
            <v>4964.1451565428088</v>
          </cell>
          <cell r="AK95">
            <v>864.17474181900479</v>
          </cell>
          <cell r="AL95">
            <v>1204.4798665719043</v>
          </cell>
          <cell r="AM95">
            <v>1338.8890789770262</v>
          </cell>
          <cell r="AN95">
            <v>1556.6014691748737</v>
          </cell>
        </row>
        <row r="96">
          <cell r="I96">
            <v>894.76616798667021</v>
          </cell>
          <cell r="J96">
            <v>928.74741414174753</v>
          </cell>
          <cell r="K96">
            <v>951.12740955078652</v>
          </cell>
          <cell r="L96">
            <v>0</v>
          </cell>
          <cell r="M96">
            <v>0</v>
          </cell>
          <cell r="N96">
            <v>0</v>
          </cell>
          <cell r="O96">
            <v>0</v>
          </cell>
          <cell r="P96">
            <v>0</v>
          </cell>
          <cell r="Q96">
            <v>0</v>
          </cell>
          <cell r="R96">
            <v>0</v>
          </cell>
          <cell r="S96">
            <v>0</v>
          </cell>
          <cell r="T96">
            <v>0</v>
          </cell>
          <cell r="U96">
            <v>2774.6409916792045</v>
          </cell>
          <cell r="W96">
            <v>894.76616798667021</v>
          </cell>
          <cell r="X96">
            <v>1823.5135821284177</v>
          </cell>
          <cell r="Y96">
            <v>2774.6409916792045</v>
          </cell>
          <cell r="Z96">
            <v>2774.6409916792045</v>
          </cell>
          <cell r="AA96">
            <v>2774.6409916792045</v>
          </cell>
          <cell r="AB96">
            <v>2774.6409916792045</v>
          </cell>
          <cell r="AC96">
            <v>2774.6409916792045</v>
          </cell>
          <cell r="AD96">
            <v>2774.6409916792045</v>
          </cell>
          <cell r="AE96">
            <v>2774.6409916792045</v>
          </cell>
          <cell r="AF96">
            <v>2774.6409916792045</v>
          </cell>
          <cell r="AG96">
            <v>2774.6409916792045</v>
          </cell>
          <cell r="AH96">
            <v>2774.6409916792045</v>
          </cell>
          <cell r="AI96">
            <v>2774.6409916792045</v>
          </cell>
          <cell r="AK96">
            <v>2774.6409916792045</v>
          </cell>
          <cell r="AL96">
            <v>0</v>
          </cell>
          <cell r="AM96">
            <v>0</v>
          </cell>
          <cell r="AN96">
            <v>0</v>
          </cell>
        </row>
        <row r="97">
          <cell r="I97">
            <v>0</v>
          </cell>
          <cell r="J97">
            <v>0</v>
          </cell>
          <cell r="K97">
            <v>0</v>
          </cell>
          <cell r="L97">
            <v>0</v>
          </cell>
          <cell r="M97">
            <v>0</v>
          </cell>
          <cell r="N97">
            <v>0</v>
          </cell>
          <cell r="O97">
            <v>0</v>
          </cell>
          <cell r="P97">
            <v>0</v>
          </cell>
          <cell r="Q97">
            <v>0</v>
          </cell>
          <cell r="R97">
            <v>0</v>
          </cell>
          <cell r="S97">
            <v>0</v>
          </cell>
          <cell r="T97">
            <v>0</v>
          </cell>
          <cell r="U97">
            <v>0</v>
          </cell>
          <cell r="W97">
            <v>0</v>
          </cell>
          <cell r="X97">
            <v>0</v>
          </cell>
          <cell r="Y97">
            <v>0</v>
          </cell>
          <cell r="Z97">
            <v>0</v>
          </cell>
          <cell r="AA97">
            <v>0</v>
          </cell>
          <cell r="AB97">
            <v>0</v>
          </cell>
          <cell r="AC97">
            <v>0</v>
          </cell>
          <cell r="AD97">
            <v>0</v>
          </cell>
          <cell r="AE97">
            <v>0</v>
          </cell>
          <cell r="AF97">
            <v>0</v>
          </cell>
          <cell r="AG97">
            <v>0</v>
          </cell>
          <cell r="AH97">
            <v>0</v>
          </cell>
          <cell r="AI97">
            <v>0</v>
          </cell>
          <cell r="AK97">
            <v>0</v>
          </cell>
          <cell r="AL97">
            <v>0</v>
          </cell>
          <cell r="AM97">
            <v>0</v>
          </cell>
          <cell r="AN97">
            <v>0</v>
          </cell>
        </row>
        <row r="98">
          <cell r="W98">
            <v>0</v>
          </cell>
          <cell r="X98">
            <v>0</v>
          </cell>
          <cell r="Y98">
            <v>0</v>
          </cell>
          <cell r="Z98">
            <v>0</v>
          </cell>
          <cell r="AA98">
            <v>0</v>
          </cell>
          <cell r="AB98">
            <v>0</v>
          </cell>
          <cell r="AC98">
            <v>0</v>
          </cell>
          <cell r="AD98">
            <v>0</v>
          </cell>
          <cell r="AE98">
            <v>0</v>
          </cell>
          <cell r="AF98">
            <v>0</v>
          </cell>
          <cell r="AG98">
            <v>0</v>
          </cell>
          <cell r="AH98">
            <v>0</v>
          </cell>
          <cell r="AI98">
            <v>0</v>
          </cell>
          <cell r="AK98">
            <v>0</v>
          </cell>
          <cell r="AL98">
            <v>0</v>
          </cell>
          <cell r="AM98">
            <v>0</v>
          </cell>
          <cell r="AN98">
            <v>0</v>
          </cell>
        </row>
        <row r="99">
          <cell r="I99">
            <v>22707.109364334596</v>
          </cell>
          <cell r="J99">
            <v>20692.576449298285</v>
          </cell>
          <cell r="K99">
            <v>23337.502992439808</v>
          </cell>
          <cell r="L99">
            <v>19687.099539547053</v>
          </cell>
          <cell r="M99">
            <v>17952.098483910511</v>
          </cell>
          <cell r="N99">
            <v>21474.057285226103</v>
          </cell>
          <cell r="O99">
            <v>22488.913692392809</v>
          </cell>
          <cell r="P99">
            <v>23794.826435678347</v>
          </cell>
          <cell r="Q99">
            <v>21846.661523742488</v>
          </cell>
          <cell r="R99">
            <v>24897.42894880255</v>
          </cell>
          <cell r="S99">
            <v>26474.389970055425</v>
          </cell>
          <cell r="T99">
            <v>28211.73689704619</v>
          </cell>
          <cell r="U99">
            <v>273564.40158247418</v>
          </cell>
          <cell r="W99">
            <v>22707.109364334596</v>
          </cell>
          <cell r="X99">
            <v>43399.685813632881</v>
          </cell>
          <cell r="Y99">
            <v>66737.188806072692</v>
          </cell>
          <cell r="Z99">
            <v>86424.288345619745</v>
          </cell>
          <cell r="AA99">
            <v>104376.38682953025</v>
          </cell>
          <cell r="AB99">
            <v>125850.44411475636</v>
          </cell>
          <cell r="AC99">
            <v>148339.35780714918</v>
          </cell>
          <cell r="AD99">
            <v>172134.18424282753</v>
          </cell>
          <cell r="AE99">
            <v>193980.84576657001</v>
          </cell>
          <cell r="AF99">
            <v>218878.27471537256</v>
          </cell>
          <cell r="AG99">
            <v>245352.664685428</v>
          </cell>
          <cell r="AH99">
            <v>273564.40158247418</v>
          </cell>
          <cell r="AI99">
            <v>273564.40158247418</v>
          </cell>
          <cell r="AK99">
            <v>66737.188806072692</v>
          </cell>
          <cell r="AL99">
            <v>59113.255308683663</v>
          </cell>
          <cell r="AM99">
            <v>68130.401651813649</v>
          </cell>
          <cell r="AN99">
            <v>79583.555815904168</v>
          </cell>
        </row>
        <row r="101">
          <cell r="I101">
            <v>5993.2106684105784</v>
          </cell>
          <cell r="J101">
            <v>6146.2462104679753</v>
          </cell>
          <cell r="K101">
            <v>6024.6261642675036</v>
          </cell>
          <cell r="L101">
            <v>6635.5931808919349</v>
          </cell>
          <cell r="M101">
            <v>7277.0986927625163</v>
          </cell>
          <cell r="N101">
            <v>7370.7911110975583</v>
          </cell>
          <cell r="O101">
            <v>7802.0445126348168</v>
          </cell>
          <cell r="P101">
            <v>8183.3667973745542</v>
          </cell>
          <cell r="Q101">
            <v>8436.2111684396223</v>
          </cell>
          <cell r="R101">
            <v>9021.507713501418</v>
          </cell>
          <cell r="S101">
            <v>8775.0048187071407</v>
          </cell>
          <cell r="T101">
            <v>9125.2074686381602</v>
          </cell>
          <cell r="U101">
            <v>90790.908507193788</v>
          </cell>
          <cell r="W101">
            <v>5993.2106684105784</v>
          </cell>
          <cell r="X101">
            <v>12139.456878878555</v>
          </cell>
          <cell r="Y101">
            <v>18164.083043146056</v>
          </cell>
          <cell r="Z101">
            <v>24799.67622403799</v>
          </cell>
          <cell r="AA101">
            <v>32076.774916800507</v>
          </cell>
          <cell r="AB101">
            <v>39447.566027898065</v>
          </cell>
          <cell r="AC101">
            <v>47249.610540532885</v>
          </cell>
          <cell r="AD101">
            <v>55432.97733790744</v>
          </cell>
          <cell r="AE101">
            <v>63869.188506347062</v>
          </cell>
          <cell r="AF101">
            <v>72890.696219848483</v>
          </cell>
          <cell r="AG101">
            <v>81665.70103855562</v>
          </cell>
          <cell r="AH101">
            <v>90790.908507193788</v>
          </cell>
          <cell r="AI101">
            <v>90790.908507193788</v>
          </cell>
          <cell r="AK101">
            <v>18164.083043146056</v>
          </cell>
          <cell r="AL101">
            <v>21283.482984752009</v>
          </cell>
          <cell r="AM101">
            <v>24421.622478448993</v>
          </cell>
          <cell r="AN101">
            <v>26921.720000846719</v>
          </cell>
        </row>
        <row r="102">
          <cell r="I102">
            <v>6476.6357446705606</v>
          </cell>
          <cell r="J102">
            <v>5636.7029675467429</v>
          </cell>
          <cell r="K102">
            <v>6544.4988773319474</v>
          </cell>
          <cell r="L102">
            <v>4902.2596245314489</v>
          </cell>
          <cell r="M102">
            <v>3873.8286226540113</v>
          </cell>
          <cell r="N102">
            <v>5057.5111685993552</v>
          </cell>
          <cell r="O102">
            <v>5266.4062601656133</v>
          </cell>
          <cell r="P102">
            <v>5619.3315148066158</v>
          </cell>
          <cell r="Q102">
            <v>4720.8992801247214</v>
          </cell>
          <cell r="R102">
            <v>5655.1325867629967</v>
          </cell>
          <cell r="S102">
            <v>6372.3641978755513</v>
          </cell>
          <cell r="T102">
            <v>6886.0573924843829</v>
          </cell>
          <cell r="U102">
            <v>67011.628237553945</v>
          </cell>
          <cell r="W102">
            <v>6476.6357446705606</v>
          </cell>
          <cell r="X102">
            <v>12113.338712217304</v>
          </cell>
          <cell r="Y102">
            <v>18657.83758954925</v>
          </cell>
          <cell r="Z102">
            <v>23560.097214080699</v>
          </cell>
          <cell r="AA102">
            <v>27433.92583673471</v>
          </cell>
          <cell r="AB102">
            <v>32491.437005334064</v>
          </cell>
          <cell r="AC102">
            <v>37757.84326549968</v>
          </cell>
          <cell r="AD102">
            <v>43377.174780306297</v>
          </cell>
          <cell r="AE102">
            <v>48098.074060431019</v>
          </cell>
          <cell r="AF102">
            <v>53753.20664719402</v>
          </cell>
          <cell r="AG102">
            <v>60125.570845069567</v>
          </cell>
          <cell r="AH102">
            <v>67011.628237553945</v>
          </cell>
          <cell r="AI102">
            <v>67011.628237553945</v>
          </cell>
          <cell r="AK102">
            <v>18657.83758954925</v>
          </cell>
          <cell r="AL102">
            <v>13833.599415784814</v>
          </cell>
          <cell r="AM102">
            <v>15606.637055096951</v>
          </cell>
          <cell r="AN102">
            <v>18913.554177122933</v>
          </cell>
        </row>
        <row r="104">
          <cell r="I104">
            <v>10237.262951253457</v>
          </cell>
          <cell r="J104">
            <v>8909.6272712835671</v>
          </cell>
          <cell r="K104">
            <v>10768.377950840355</v>
          </cell>
          <cell r="L104">
            <v>8149.2467341236697</v>
          </cell>
          <cell r="M104">
            <v>6801.1711684939837</v>
          </cell>
          <cell r="N104">
            <v>9045.7550055291904</v>
          </cell>
          <cell r="O104">
            <v>9420.462919592379</v>
          </cell>
          <cell r="P104">
            <v>9992.1281234971775</v>
          </cell>
          <cell r="Q104">
            <v>8689.5510751781439</v>
          </cell>
          <cell r="R104">
            <v>10220.788648538135</v>
          </cell>
          <cell r="S104">
            <v>11327.020953472733</v>
          </cell>
          <cell r="T104">
            <v>12200.472035923647</v>
          </cell>
          <cell r="U104">
            <v>115761.86483772645</v>
          </cell>
          <cell r="W104">
            <v>10237.262951253457</v>
          </cell>
          <cell r="X104">
            <v>19146.890222537026</v>
          </cell>
          <cell r="Y104">
            <v>29915.268173377379</v>
          </cell>
          <cell r="Z104">
            <v>38064.514907501049</v>
          </cell>
          <cell r="AA104">
            <v>44865.686075995036</v>
          </cell>
          <cell r="AB104">
            <v>53911.44108152423</v>
          </cell>
          <cell r="AC104">
            <v>63331.904001116607</v>
          </cell>
          <cell r="AD104">
            <v>73324.03212461379</v>
          </cell>
          <cell r="AE104">
            <v>82013.58319979193</v>
          </cell>
          <cell r="AF104">
            <v>92234.371848330062</v>
          </cell>
          <cell r="AG104">
            <v>103561.39280180279</v>
          </cell>
          <cell r="AH104">
            <v>115761.86483772645</v>
          </cell>
          <cell r="AI104">
            <v>115761.86483772645</v>
          </cell>
          <cell r="AK104">
            <v>29915.268173377379</v>
          </cell>
          <cell r="AL104">
            <v>23996.172908146844</v>
          </cell>
          <cell r="AM104">
            <v>28102.1421182677</v>
          </cell>
          <cell r="AN104">
            <v>33748.281637934517</v>
          </cell>
        </row>
        <row r="106">
          <cell r="W106" t="e">
            <v>#REF!</v>
          </cell>
          <cell r="X106" t="e">
            <v>#REF!</v>
          </cell>
          <cell r="Y106" t="e">
            <v>#REF!</v>
          </cell>
          <cell r="Z106" t="e">
            <v>#REF!</v>
          </cell>
          <cell r="AA106" t="e">
            <v>#REF!</v>
          </cell>
          <cell r="AB106" t="e">
            <v>#REF!</v>
          </cell>
          <cell r="AC106" t="e">
            <v>#REF!</v>
          </cell>
          <cell r="AD106" t="e">
            <v>#REF!</v>
          </cell>
          <cell r="AE106" t="e">
            <v>#REF!</v>
          </cell>
          <cell r="AF106" t="e">
            <v>#REF!</v>
          </cell>
          <cell r="AG106" t="e">
            <v>#REF!</v>
          </cell>
          <cell r="AH106" t="e">
            <v>#REF!</v>
          </cell>
          <cell r="AI106" t="e">
            <v>#REF!</v>
          </cell>
          <cell r="AK106" t="e">
            <v>#REF!</v>
          </cell>
          <cell r="AL106" t="e">
            <v>#REF!</v>
          </cell>
          <cell r="AM106" t="e">
            <v>#REF!</v>
          </cell>
          <cell r="AN106" t="e">
            <v>#REF!</v>
          </cell>
        </row>
        <row r="110">
          <cell r="I110">
            <v>5686.3531714749124</v>
          </cell>
          <cell r="J110">
            <v>5329.7801254377309</v>
          </cell>
          <cell r="K110">
            <v>5660.3586766041299</v>
          </cell>
          <cell r="L110">
            <v>5596.7201919513409</v>
          </cell>
          <cell r="M110">
            <v>5402.1241973403066</v>
          </cell>
          <cell r="N110">
            <v>5729.2944332690522</v>
          </cell>
          <cell r="O110">
            <v>5968.904930835397</v>
          </cell>
          <cell r="P110">
            <v>6102.8751554719365</v>
          </cell>
          <cell r="Q110">
            <v>5876.9772291012723</v>
          </cell>
          <cell r="R110">
            <v>6294.0147256081254</v>
          </cell>
          <cell r="S110">
            <v>6237.1272164722477</v>
          </cell>
          <cell r="T110">
            <v>6565.0784836358953</v>
          </cell>
          <cell r="U110">
            <v>70449.608537202352</v>
          </cell>
          <cell r="W110">
            <v>5686.3531714749124</v>
          </cell>
          <cell r="X110">
            <v>11016.133296912643</v>
          </cell>
          <cell r="Y110">
            <v>16676.491973516771</v>
          </cell>
          <cell r="Z110">
            <v>22273.21216546811</v>
          </cell>
          <cell r="AA110">
            <v>27675.336362808419</v>
          </cell>
          <cell r="AB110">
            <v>33404.630796077472</v>
          </cell>
          <cell r="AC110">
            <v>39373.535726912873</v>
          </cell>
          <cell r="AD110">
            <v>45476.410882384807</v>
          </cell>
          <cell r="AE110">
            <v>51353.388111486078</v>
          </cell>
          <cell r="AF110">
            <v>57647.402837094203</v>
          </cell>
          <cell r="AG110">
            <v>63884.53005356645</v>
          </cell>
          <cell r="AH110">
            <v>70449.608537202352</v>
          </cell>
          <cell r="AI110">
            <v>70449.608537202352</v>
          </cell>
          <cell r="AK110">
            <v>16676.491973516771</v>
          </cell>
          <cell r="AL110">
            <v>16728.138822560701</v>
          </cell>
          <cell r="AM110">
            <v>17948.757315408606</v>
          </cell>
          <cell r="AN110">
            <v>19096.220425716267</v>
          </cell>
        </row>
        <row r="111">
          <cell r="I111">
            <v>1665.8726071963301</v>
          </cell>
          <cell r="J111">
            <v>1666.7243882169744</v>
          </cell>
          <cell r="K111">
            <v>1668.9040170195317</v>
          </cell>
          <cell r="L111">
            <v>2191.7619266511138</v>
          </cell>
          <cell r="M111">
            <v>2464.6159971786742</v>
          </cell>
          <cell r="N111">
            <v>2478.0132426078694</v>
          </cell>
          <cell r="O111">
            <v>2570.4670568486999</v>
          </cell>
          <cell r="P111">
            <v>2573.9685271380704</v>
          </cell>
          <cell r="Q111">
            <v>2575.6990176501668</v>
          </cell>
          <cell r="R111">
            <v>2676.5263376597536</v>
          </cell>
          <cell r="S111">
            <v>2678.2659478507767</v>
          </cell>
          <cell r="T111">
            <v>3167.8246061320037</v>
          </cell>
          <cell r="U111">
            <v>28378.643672149967</v>
          </cell>
          <cell r="W111">
            <v>1665.8726071963301</v>
          </cell>
          <cell r="X111">
            <v>3332.5969954133043</v>
          </cell>
          <cell r="Y111">
            <v>5001.5010124328364</v>
          </cell>
          <cell r="Z111">
            <v>7193.2629390839502</v>
          </cell>
          <cell r="AA111">
            <v>9657.8789362626248</v>
          </cell>
          <cell r="AB111">
            <v>12135.892178870494</v>
          </cell>
          <cell r="AC111">
            <v>14706.359235719194</v>
          </cell>
          <cell r="AD111">
            <v>17280.327762857265</v>
          </cell>
          <cell r="AE111">
            <v>19856.026780507433</v>
          </cell>
          <cell r="AF111">
            <v>22532.553118167187</v>
          </cell>
          <cell r="AG111">
            <v>25210.819066017964</v>
          </cell>
          <cell r="AH111">
            <v>28378.643672149967</v>
          </cell>
          <cell r="AI111">
            <v>28378.643672149967</v>
          </cell>
          <cell r="AK111">
            <v>5001.5010124328364</v>
          </cell>
          <cell r="AL111">
            <v>7134.3911664376574</v>
          </cell>
          <cell r="AM111">
            <v>7720.1346016369371</v>
          </cell>
          <cell r="AN111">
            <v>8522.616891642534</v>
          </cell>
        </row>
        <row r="112">
          <cell r="I112">
            <v>468.06745000000001</v>
          </cell>
          <cell r="J112">
            <v>468.06745000000001</v>
          </cell>
          <cell r="K112">
            <v>468.06745000000001</v>
          </cell>
          <cell r="L112">
            <v>468.06745000000001</v>
          </cell>
          <cell r="M112">
            <v>468.06745000000001</v>
          </cell>
          <cell r="N112">
            <v>468.06745000000001</v>
          </cell>
          <cell r="O112">
            <v>549.06745000000001</v>
          </cell>
          <cell r="P112">
            <v>549.06745000000001</v>
          </cell>
          <cell r="Q112">
            <v>549.06745000000001</v>
          </cell>
          <cell r="R112">
            <v>549.06745000000001</v>
          </cell>
          <cell r="S112">
            <v>549.06745000000001</v>
          </cell>
          <cell r="T112">
            <v>549.06745000000001</v>
          </cell>
          <cell r="U112">
            <v>6102.8094000000019</v>
          </cell>
          <cell r="W112">
            <v>468.06745000000001</v>
          </cell>
          <cell r="X112">
            <v>936.13490000000002</v>
          </cell>
          <cell r="Y112">
            <v>1404.20235</v>
          </cell>
          <cell r="Z112">
            <v>1872.2698</v>
          </cell>
          <cell r="AA112">
            <v>2340.33725</v>
          </cell>
          <cell r="AB112">
            <v>2808.4047</v>
          </cell>
          <cell r="AC112">
            <v>3357.4721500000001</v>
          </cell>
          <cell r="AD112">
            <v>3906.5396000000001</v>
          </cell>
          <cell r="AE112">
            <v>4455.6070500000005</v>
          </cell>
          <cell r="AF112">
            <v>5004.674500000001</v>
          </cell>
          <cell r="AG112">
            <v>5553.7419500000015</v>
          </cell>
          <cell r="AH112">
            <v>6102.8094000000019</v>
          </cell>
          <cell r="AI112">
            <v>6102.8094000000019</v>
          </cell>
          <cell r="AK112">
            <v>1404.20235</v>
          </cell>
          <cell r="AL112">
            <v>1404.20235</v>
          </cell>
          <cell r="AM112">
            <v>1647.20235</v>
          </cell>
          <cell r="AN112">
            <v>1647.20235</v>
          </cell>
        </row>
        <row r="113">
          <cell r="I113">
            <v>7820.2932286712421</v>
          </cell>
          <cell r="J113">
            <v>7464.5719636547055</v>
          </cell>
          <cell r="K113">
            <v>7797.3301436236616</v>
          </cell>
          <cell r="L113">
            <v>8256.5495686024551</v>
          </cell>
          <cell r="M113">
            <v>8334.8076445189818</v>
          </cell>
          <cell r="N113">
            <v>8675.3751258769225</v>
          </cell>
          <cell r="O113">
            <v>9088.4394376840974</v>
          </cell>
          <cell r="P113">
            <v>9225.9111326100083</v>
          </cell>
          <cell r="Q113">
            <v>9001.7436967514386</v>
          </cell>
          <cell r="R113">
            <v>9519.60851326788</v>
          </cell>
          <cell r="S113">
            <v>9464.4606143230249</v>
          </cell>
          <cell r="T113">
            <v>10281.970539767899</v>
          </cell>
          <cell r="U113">
            <v>104931.06160935233</v>
          </cell>
          <cell r="W113">
            <v>7820.2932286712421</v>
          </cell>
          <cell r="X113">
            <v>15284.865192325948</v>
          </cell>
          <cell r="Y113">
            <v>23082.195335949611</v>
          </cell>
          <cell r="Z113">
            <v>31338.744904552066</v>
          </cell>
          <cell r="AA113">
            <v>39673.55254907105</v>
          </cell>
          <cell r="AB113">
            <v>48348.927674947976</v>
          </cell>
          <cell r="AC113">
            <v>57437.36711263207</v>
          </cell>
          <cell r="AD113">
            <v>66663.27824524208</v>
          </cell>
          <cell r="AE113">
            <v>75665.021941993517</v>
          </cell>
          <cell r="AF113">
            <v>85184.630455261402</v>
          </cell>
          <cell r="AG113">
            <v>94649.091069584421</v>
          </cell>
          <cell r="AH113">
            <v>104931.06160935233</v>
          </cell>
          <cell r="AI113">
            <v>104931.06160935233</v>
          </cell>
          <cell r="AK113">
            <v>23082.195335949611</v>
          </cell>
          <cell r="AL113">
            <v>25266.732338998361</v>
          </cell>
          <cell r="AM113">
            <v>27316.094267045541</v>
          </cell>
          <cell r="AN113">
            <v>29266.039667358804</v>
          </cell>
        </row>
        <row r="115">
          <cell r="U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K115">
            <v>0</v>
          </cell>
          <cell r="AL115">
            <v>0</v>
          </cell>
          <cell r="AM115">
            <v>0</v>
          </cell>
          <cell r="AN115">
            <v>0</v>
          </cell>
        </row>
        <row r="116">
          <cell r="I116">
            <v>32691.333309518246</v>
          </cell>
          <cell r="J116">
            <v>30428.5741501222</v>
          </cell>
          <cell r="K116">
            <v>32435.412190861145</v>
          </cell>
          <cell r="L116">
            <v>29706.572489529641</v>
          </cell>
          <cell r="M116">
            <v>26791.626798538993</v>
          </cell>
          <cell r="N116">
            <v>29820.622560065611</v>
          </cell>
          <cell r="O116">
            <v>31325.603040268077</v>
          </cell>
          <cell r="P116">
            <v>32310.989376185054</v>
          </cell>
          <cell r="Q116">
            <v>30761.521848644741</v>
          </cell>
          <cell r="R116">
            <v>33804.04600479918</v>
          </cell>
          <cell r="S116">
            <v>34806.376465882589</v>
          </cell>
          <cell r="T116">
            <v>37097.35984404989</v>
          </cell>
          <cell r="U116">
            <v>381980.03807846544</v>
          </cell>
          <cell r="W116">
            <v>32691.333309518246</v>
          </cell>
          <cell r="X116">
            <v>63119.907459640446</v>
          </cell>
          <cell r="Y116">
            <v>95555.319650501595</v>
          </cell>
          <cell r="Z116">
            <v>125261.89214003124</v>
          </cell>
          <cell r="AA116">
            <v>152053.51893857023</v>
          </cell>
          <cell r="AB116">
            <v>181874.14149863584</v>
          </cell>
          <cell r="AC116">
            <v>213199.74453890393</v>
          </cell>
          <cell r="AD116">
            <v>245510.73391508899</v>
          </cell>
          <cell r="AE116">
            <v>276272.25576373376</v>
          </cell>
          <cell r="AF116">
            <v>310076.30176853295</v>
          </cell>
          <cell r="AG116">
            <v>344882.67823441554</v>
          </cell>
          <cell r="AH116">
            <v>381980.03807846544</v>
          </cell>
          <cell r="AI116">
            <v>381980.03807846544</v>
          </cell>
          <cell r="AK116">
            <v>95555.319650501595</v>
          </cell>
          <cell r="AL116">
            <v>86318.821848134248</v>
          </cell>
          <cell r="AM116">
            <v>94398.114265097873</v>
          </cell>
          <cell r="AN116">
            <v>105707.78231473167</v>
          </cell>
        </row>
        <row r="119">
          <cell r="I119">
            <v>6470.1667297490339</v>
          </cell>
          <cell r="J119">
            <v>6043.6258803534674</v>
          </cell>
          <cell r="K119">
            <v>6436.4134644305859</v>
          </cell>
          <cell r="L119">
            <v>6360.9478878109849</v>
          </cell>
          <cell r="M119">
            <v>6125.703026846355</v>
          </cell>
          <cell r="N119">
            <v>6507.4827349089683</v>
          </cell>
          <cell r="O119">
            <v>6805.0347048287804</v>
          </cell>
          <cell r="P119">
            <v>6967.5617163672123</v>
          </cell>
          <cell r="Q119">
            <v>6677.2553470804532</v>
          </cell>
          <cell r="R119">
            <v>7193.9069533019911</v>
          </cell>
          <cell r="S119">
            <v>7126.0849761031895</v>
          </cell>
          <cell r="T119">
            <v>7510.4501753610666</v>
          </cell>
          <cell r="U119">
            <v>80224.633597142092</v>
          </cell>
          <cell r="W119">
            <v>6470.1667297490339</v>
          </cell>
          <cell r="X119">
            <v>12513.7926101025</v>
          </cell>
          <cell r="Y119">
            <v>18950.206074533085</v>
          </cell>
          <cell r="Z119">
            <v>25311.153962344069</v>
          </cell>
          <cell r="AA119">
            <v>31436.856989190426</v>
          </cell>
          <cell r="AB119">
            <v>37944.339724099395</v>
          </cell>
          <cell r="AC119">
            <v>44749.374428928175</v>
          </cell>
          <cell r="AD119">
            <v>51716.936145295389</v>
          </cell>
          <cell r="AE119">
            <v>58394.191492375845</v>
          </cell>
          <cell r="AF119">
            <v>65588.098445677839</v>
          </cell>
          <cell r="AG119">
            <v>72714.183421781025</v>
          </cell>
          <cell r="AH119">
            <v>80224.633597142092</v>
          </cell>
          <cell r="AI119">
            <v>80224.633597142092</v>
          </cell>
          <cell r="AK119">
            <v>18950.206074533085</v>
          </cell>
          <cell r="AL119">
            <v>18994.133649566309</v>
          </cell>
          <cell r="AM119">
            <v>20449.851768276447</v>
          </cell>
          <cell r="AN119">
            <v>21830.442104766247</v>
          </cell>
        </row>
        <row r="120">
          <cell r="I120">
            <v>6470.1667297490339</v>
          </cell>
          <cell r="J120">
            <v>6043.6258803534674</v>
          </cell>
          <cell r="K120">
            <v>6436.4134644305859</v>
          </cell>
          <cell r="L120">
            <v>6360.9478878109849</v>
          </cell>
          <cell r="M120">
            <v>6125.703026846355</v>
          </cell>
          <cell r="N120">
            <v>6507.4827349089683</v>
          </cell>
          <cell r="O120">
            <v>6805.0347048287804</v>
          </cell>
          <cell r="P120">
            <v>6967.5617163672123</v>
          </cell>
          <cell r="Q120">
            <v>6677.2553470804532</v>
          </cell>
          <cell r="R120">
            <v>7193.9069533019911</v>
          </cell>
          <cell r="S120">
            <v>7126.0849761031895</v>
          </cell>
          <cell r="T120">
            <v>7510.4501753610666</v>
          </cell>
          <cell r="U120">
            <v>80224.633597142092</v>
          </cell>
          <cell r="W120">
            <v>6470.1667297490339</v>
          </cell>
          <cell r="X120">
            <v>12513.7926101025</v>
          </cell>
          <cell r="Y120">
            <v>18950.206074533085</v>
          </cell>
          <cell r="Z120">
            <v>25311.153962344069</v>
          </cell>
          <cell r="AA120">
            <v>31436.856989190426</v>
          </cell>
          <cell r="AB120">
            <v>37944.339724099395</v>
          </cell>
          <cell r="AC120">
            <v>44749.374428928175</v>
          </cell>
          <cell r="AD120">
            <v>51716.936145295389</v>
          </cell>
          <cell r="AE120">
            <v>58394.191492375845</v>
          </cell>
          <cell r="AF120">
            <v>65588.098445677839</v>
          </cell>
          <cell r="AG120">
            <v>72714.183421781025</v>
          </cell>
          <cell r="AH120">
            <v>80224.633597142092</v>
          </cell>
          <cell r="AI120">
            <v>80224.633597142092</v>
          </cell>
          <cell r="AK120">
            <v>18950.206074533085</v>
          </cell>
          <cell r="AL120">
            <v>18994.133649566309</v>
          </cell>
          <cell r="AM120">
            <v>20449.851768276447</v>
          </cell>
          <cell r="AN120">
            <v>21830.442104766247</v>
          </cell>
        </row>
        <row r="121">
          <cell r="I121">
            <v>6985.6706458013987</v>
          </cell>
          <cell r="J121">
            <v>6522.5887678310337</v>
          </cell>
          <cell r="K121">
            <v>6944.4949854822016</v>
          </cell>
          <cell r="L121">
            <v>6866.7919868638592</v>
          </cell>
          <cell r="M121">
            <v>6614.0699159404385</v>
          </cell>
          <cell r="N121">
            <v>7025.4485519517975</v>
          </cell>
          <cell r="O121">
            <v>7345.6428658474806</v>
          </cell>
          <cell r="P121">
            <v>7519.6301705702626</v>
          </cell>
          <cell r="Q121">
            <v>7210.7817384330347</v>
          </cell>
          <cell r="R121">
            <v>7762.7052112774318</v>
          </cell>
          <cell r="S121">
            <v>7688.8253292827858</v>
          </cell>
          <cell r="T121">
            <v>8103.4846812160949</v>
          </cell>
          <cell r="U121">
            <v>86590.134850497823</v>
          </cell>
          <cell r="W121">
            <v>6985.6706458013987</v>
          </cell>
          <cell r="X121">
            <v>13508.259413632433</v>
          </cell>
          <cell r="Y121">
            <v>20452.754399114634</v>
          </cell>
          <cell r="Z121">
            <v>27319.546385978494</v>
          </cell>
          <cell r="AA121">
            <v>33933.616301918933</v>
          </cell>
          <cell r="AB121">
            <v>40959.064853870732</v>
          </cell>
          <cell r="AC121">
            <v>48304.707719718215</v>
          </cell>
          <cell r="AD121">
            <v>55824.33789028848</v>
          </cell>
          <cell r="AE121">
            <v>63035.119628721513</v>
          </cell>
          <cell r="AF121">
            <v>70797.824839998939</v>
          </cell>
          <cell r="AG121">
            <v>78486.650169281726</v>
          </cell>
          <cell r="AH121">
            <v>86590.134850497823</v>
          </cell>
          <cell r="AI121">
            <v>86590.134850497823</v>
          </cell>
          <cell r="AK121">
            <v>20452.754399114634</v>
          </cell>
          <cell r="AL121">
            <v>20506.310454756094</v>
          </cell>
          <cell r="AM121">
            <v>22076.054774850778</v>
          </cell>
          <cell r="AN121">
            <v>23555.015221776313</v>
          </cell>
        </row>
        <row r="124">
          <cell r="I124">
            <v>6470.1667297490339</v>
          </cell>
          <cell r="J124">
            <v>6043.6258803534674</v>
          </cell>
          <cell r="K124">
            <v>6436.4134644305859</v>
          </cell>
          <cell r="L124">
            <v>6360.9478878109849</v>
          </cell>
          <cell r="M124">
            <v>6125.703026846355</v>
          </cell>
          <cell r="N124">
            <v>6507.4827349089683</v>
          </cell>
          <cell r="O124">
            <v>6805.0347048287804</v>
          </cell>
          <cell r="P124">
            <v>6967.5617163672123</v>
          </cell>
          <cell r="Q124">
            <v>6677.2553470804532</v>
          </cell>
          <cell r="R124">
            <v>7193.9069533019911</v>
          </cell>
          <cell r="S124">
            <v>7126.0849761031895</v>
          </cell>
          <cell r="T124">
            <v>7510.4501753610666</v>
          </cell>
          <cell r="U124">
            <v>80224.633597142092</v>
          </cell>
          <cell r="W124">
            <v>6470.1667297490339</v>
          </cell>
          <cell r="X124">
            <v>12513.7926101025</v>
          </cell>
          <cell r="Y124">
            <v>18950.206074533085</v>
          </cell>
          <cell r="Z124">
            <v>25311.153962344069</v>
          </cell>
          <cell r="AA124">
            <v>31436.856989190426</v>
          </cell>
          <cell r="AB124">
            <v>37944.339724099395</v>
          </cell>
          <cell r="AC124">
            <v>44749.374428928175</v>
          </cell>
          <cell r="AD124">
            <v>51716.936145295389</v>
          </cell>
          <cell r="AE124">
            <v>58394.191492375845</v>
          </cell>
          <cell r="AF124">
            <v>65588.098445677839</v>
          </cell>
          <cell r="AG124">
            <v>72714.183421781025</v>
          </cell>
          <cell r="AH124">
            <v>80224.633597142092</v>
          </cell>
          <cell r="AI124">
            <v>80224.633597142092</v>
          </cell>
          <cell r="AK124">
            <v>18950.206074533085</v>
          </cell>
          <cell r="AL124">
            <v>18994.133649566309</v>
          </cell>
          <cell r="AM124">
            <v>20449.851768276447</v>
          </cell>
          <cell r="AN124">
            <v>21830.442104766247</v>
          </cell>
        </row>
        <row r="126">
          <cell r="I126">
            <v>6985.6706458013987</v>
          </cell>
          <cell r="J126">
            <v>6522.5887678310337</v>
          </cell>
          <cell r="K126">
            <v>6944.4949854822016</v>
          </cell>
          <cell r="L126">
            <v>6866.7919868638592</v>
          </cell>
          <cell r="M126">
            <v>6614.0699159404385</v>
          </cell>
          <cell r="N126">
            <v>7025.4485519517975</v>
          </cell>
          <cell r="O126">
            <v>7345.6428658474806</v>
          </cell>
          <cell r="P126">
            <v>7519.6301705702626</v>
          </cell>
          <cell r="Q126">
            <v>7210.7817384330347</v>
          </cell>
          <cell r="R126">
            <v>7762.7052112774318</v>
          </cell>
          <cell r="S126">
            <v>7688.8253292827858</v>
          </cell>
          <cell r="T126">
            <v>8103.4846812160949</v>
          </cell>
          <cell r="U126">
            <v>86590.134850497823</v>
          </cell>
          <cell r="W126">
            <v>6985.6706458013987</v>
          </cell>
          <cell r="X126">
            <v>13508.259413632433</v>
          </cell>
          <cell r="Y126">
            <v>20452.754399114634</v>
          </cell>
          <cell r="Z126">
            <v>27319.546385978494</v>
          </cell>
          <cell r="AA126">
            <v>33933.616301918933</v>
          </cell>
          <cell r="AB126">
            <v>40959.064853870732</v>
          </cell>
          <cell r="AC126">
            <v>48304.707719718215</v>
          </cell>
          <cell r="AD126">
            <v>55824.33789028848</v>
          </cell>
          <cell r="AE126">
            <v>63035.119628721513</v>
          </cell>
          <cell r="AF126">
            <v>70797.824839998939</v>
          </cell>
          <cell r="AG126">
            <v>78486.650169281726</v>
          </cell>
          <cell r="AH126">
            <v>86590.134850497823</v>
          </cell>
          <cell r="AI126">
            <v>86590.134850497823</v>
          </cell>
          <cell r="AK126">
            <v>20452.754399114634</v>
          </cell>
          <cell r="AL126">
            <v>20506.310454756094</v>
          </cell>
          <cell r="AM126">
            <v>22076.054774850778</v>
          </cell>
          <cell r="AN126">
            <v>23555.015221776313</v>
          </cell>
        </row>
        <row r="128">
          <cell r="U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K128">
            <v>0</v>
          </cell>
          <cell r="AL128">
            <v>0</v>
          </cell>
          <cell r="AM128">
            <v>0</v>
          </cell>
          <cell r="AN128">
            <v>0</v>
          </cell>
        </row>
        <row r="129">
          <cell r="I129">
            <v>830.20762490725338</v>
          </cell>
          <cell r="J129">
            <v>761.97980704544523</v>
          </cell>
          <cell r="K129">
            <v>793.91835114029664</v>
          </cell>
          <cell r="L129">
            <v>783.97702604863889</v>
          </cell>
          <cell r="M129">
            <v>810.39875680357204</v>
          </cell>
          <cell r="N129">
            <v>780.67121867326796</v>
          </cell>
          <cell r="O129">
            <v>799.76320398665825</v>
          </cell>
          <cell r="P129">
            <v>790.58384116507011</v>
          </cell>
          <cell r="Q129">
            <v>687.71269095609887</v>
          </cell>
          <cell r="R129">
            <v>774.55686491634083</v>
          </cell>
          <cell r="S129">
            <v>761.95396609267766</v>
          </cell>
          <cell r="T129">
            <v>783.84947253777045</v>
          </cell>
          <cell r="U129">
            <v>9359.5728242730911</v>
          </cell>
          <cell r="W129">
            <v>830.20762490725338</v>
          </cell>
          <cell r="X129">
            <v>1592.1874319526987</v>
          </cell>
          <cell r="Y129">
            <v>2386.1057830929954</v>
          </cell>
          <cell r="Z129">
            <v>3170.0828091416342</v>
          </cell>
          <cell r="AA129">
            <v>3980.4815659452061</v>
          </cell>
          <cell r="AB129">
            <v>4761.1527846184745</v>
          </cell>
          <cell r="AC129">
            <v>5560.915988605133</v>
          </cell>
          <cell r="AD129">
            <v>6351.4998297702032</v>
          </cell>
          <cell r="AE129">
            <v>7039.2125207263016</v>
          </cell>
          <cell r="AF129">
            <v>7813.7693856426422</v>
          </cell>
          <cell r="AG129">
            <v>8575.7233517353197</v>
          </cell>
          <cell r="AH129">
            <v>9359.5728242730911</v>
          </cell>
          <cell r="AI129">
            <v>9359.5728242730911</v>
          </cell>
          <cell r="AK129">
            <v>2386.1057830929954</v>
          </cell>
          <cell r="AL129">
            <v>2375.0470015254787</v>
          </cell>
          <cell r="AM129">
            <v>2278.0597361078271</v>
          </cell>
          <cell r="AN129">
            <v>2320.3603035467891</v>
          </cell>
        </row>
        <row r="131">
          <cell r="I131">
            <v>6985.6706458013987</v>
          </cell>
          <cell r="J131">
            <v>6522.5887678310337</v>
          </cell>
          <cell r="K131">
            <v>6944.4949854822016</v>
          </cell>
          <cell r="L131">
            <v>6866.7919868638592</v>
          </cell>
          <cell r="M131">
            <v>6614.0699159404385</v>
          </cell>
          <cell r="N131">
            <v>7025.4485519517975</v>
          </cell>
          <cell r="O131">
            <v>7345.6428658474806</v>
          </cell>
          <cell r="P131">
            <v>7519.6301705702626</v>
          </cell>
          <cell r="Q131">
            <v>7210.7817384330347</v>
          </cell>
          <cell r="R131">
            <v>7762.7052112774318</v>
          </cell>
          <cell r="S131">
            <v>7688.8253292827858</v>
          </cell>
          <cell r="T131">
            <v>8103.4846812160949</v>
          </cell>
          <cell r="U131">
            <v>86590.134850497823</v>
          </cell>
          <cell r="W131">
            <v>6985.6706458013987</v>
          </cell>
          <cell r="X131">
            <v>13508.259413632433</v>
          </cell>
          <cell r="Y131">
            <v>20452.754399114634</v>
          </cell>
          <cell r="Z131">
            <v>27319.546385978494</v>
          </cell>
          <cell r="AA131">
            <v>33933.616301918933</v>
          </cell>
          <cell r="AB131">
            <v>40959.064853870732</v>
          </cell>
          <cell r="AC131">
            <v>48304.707719718215</v>
          </cell>
          <cell r="AD131">
            <v>55824.33789028848</v>
          </cell>
          <cell r="AE131">
            <v>63035.119628721513</v>
          </cell>
          <cell r="AF131">
            <v>70797.824839998939</v>
          </cell>
          <cell r="AG131">
            <v>78486.650169281726</v>
          </cell>
          <cell r="AH131">
            <v>86590.134850497823</v>
          </cell>
          <cell r="AI131">
            <v>86590.134850497823</v>
          </cell>
          <cell r="AK131">
            <v>20452.754399114634</v>
          </cell>
          <cell r="AL131">
            <v>20506.310454756094</v>
          </cell>
          <cell r="AM131">
            <v>22076.054774850778</v>
          </cell>
          <cell r="AN131">
            <v>23555.015221776313</v>
          </cell>
        </row>
        <row r="132">
          <cell r="I132">
            <v>6470.1667297490339</v>
          </cell>
          <cell r="J132">
            <v>6043.6258803534674</v>
          </cell>
          <cell r="K132">
            <v>6436.4134644305859</v>
          </cell>
          <cell r="L132">
            <v>6360.9478878109849</v>
          </cell>
          <cell r="M132">
            <v>6125.703026846355</v>
          </cell>
          <cell r="N132">
            <v>6507.4827349089683</v>
          </cell>
          <cell r="O132">
            <v>6805.0347048287804</v>
          </cell>
          <cell r="P132">
            <v>6967.5617163672123</v>
          </cell>
          <cell r="Q132">
            <v>6677.2553470804532</v>
          </cell>
          <cell r="R132">
            <v>7193.9069533019911</v>
          </cell>
          <cell r="S132">
            <v>7126.0849761031895</v>
          </cell>
          <cell r="T132">
            <v>7510.4501753610666</v>
          </cell>
          <cell r="U132">
            <v>80224.633597142092</v>
          </cell>
          <cell r="W132">
            <v>6470.1667297490339</v>
          </cell>
          <cell r="X132">
            <v>12513.7926101025</v>
          </cell>
          <cell r="Y132">
            <v>18950.206074533085</v>
          </cell>
          <cell r="Z132">
            <v>25311.153962344069</v>
          </cell>
          <cell r="AA132">
            <v>31436.856989190426</v>
          </cell>
          <cell r="AB132">
            <v>37944.339724099395</v>
          </cell>
          <cell r="AC132">
            <v>44749.374428928175</v>
          </cell>
          <cell r="AD132">
            <v>51716.936145295389</v>
          </cell>
          <cell r="AE132">
            <v>58394.191492375845</v>
          </cell>
          <cell r="AF132">
            <v>65588.098445677839</v>
          </cell>
          <cell r="AG132">
            <v>72714.183421781025</v>
          </cell>
          <cell r="AH132">
            <v>80224.633597142092</v>
          </cell>
          <cell r="AI132">
            <v>80224.633597142092</v>
          </cell>
          <cell r="AK132">
            <v>18950.206074533085</v>
          </cell>
          <cell r="AL132">
            <v>18994.133649566309</v>
          </cell>
          <cell r="AM132">
            <v>20449.851768276447</v>
          </cell>
          <cell r="AN132">
            <v>21830.442104766247</v>
          </cell>
        </row>
        <row r="134">
          <cell r="I134">
            <v>1347.1589477488658</v>
          </cell>
          <cell r="J134">
            <v>1347.1589477488658</v>
          </cell>
          <cell r="K134">
            <v>1347.1589477488658</v>
          </cell>
          <cell r="L134">
            <v>1347.1589477488658</v>
          </cell>
          <cell r="M134">
            <v>1347.1589477488658</v>
          </cell>
          <cell r="N134">
            <v>1347.1589477488658</v>
          </cell>
          <cell r="O134">
            <v>1347.1589477488658</v>
          </cell>
          <cell r="P134">
            <v>1347.1589477488658</v>
          </cell>
          <cell r="Q134">
            <v>1347.1589477488658</v>
          </cell>
          <cell r="R134">
            <v>1347.1589477488658</v>
          </cell>
          <cell r="S134">
            <v>1347.1589477488658</v>
          </cell>
          <cell r="T134">
            <v>1347.1589477488658</v>
          </cell>
          <cell r="U134">
            <v>16165.907372986387</v>
          </cell>
          <cell r="W134">
            <v>1347.1589477488658</v>
          </cell>
          <cell r="X134">
            <v>2694.3178954977316</v>
          </cell>
          <cell r="Y134">
            <v>4041.4768432465971</v>
          </cell>
          <cell r="Z134">
            <v>5388.6357909954631</v>
          </cell>
          <cell r="AA134">
            <v>6735.7947387443292</v>
          </cell>
          <cell r="AB134">
            <v>8082.9536864931952</v>
          </cell>
          <cell r="AC134">
            <v>9430.1126342420612</v>
          </cell>
          <cell r="AD134">
            <v>10777.271581990926</v>
          </cell>
          <cell r="AE134">
            <v>12124.430529739791</v>
          </cell>
          <cell r="AF134">
            <v>13471.589477488656</v>
          </cell>
          <cell r="AG134">
            <v>14818.748425237522</v>
          </cell>
          <cell r="AH134">
            <v>16165.907372986387</v>
          </cell>
          <cell r="AI134">
            <v>16165.907372986387</v>
          </cell>
          <cell r="AK134">
            <v>4041.4768432465971</v>
          </cell>
          <cell r="AL134">
            <v>4041.4768432465971</v>
          </cell>
          <cell r="AM134">
            <v>4041.4768432465971</v>
          </cell>
          <cell r="AN134">
            <v>4041.4768432465971</v>
          </cell>
        </row>
      </sheetData>
      <sheetData sheetId="3"/>
      <sheetData sheetId="4" refreshError="1">
        <row r="9">
          <cell r="H9">
            <v>1</v>
          </cell>
          <cell r="I9">
            <v>2</v>
          </cell>
          <cell r="J9">
            <v>3</v>
          </cell>
          <cell r="K9">
            <v>4</v>
          </cell>
          <cell r="L9">
            <v>5</v>
          </cell>
          <cell r="M9">
            <v>6</v>
          </cell>
          <cell r="N9">
            <v>7</v>
          </cell>
          <cell r="O9">
            <v>8</v>
          </cell>
          <cell r="P9">
            <v>9</v>
          </cell>
          <cell r="Q9">
            <v>10</v>
          </cell>
          <cell r="R9">
            <v>11</v>
          </cell>
          <cell r="S9">
            <v>12</v>
          </cell>
          <cell r="T9">
            <v>13</v>
          </cell>
          <cell r="V9">
            <v>1</v>
          </cell>
          <cell r="W9">
            <v>2</v>
          </cell>
          <cell r="X9">
            <v>3</v>
          </cell>
          <cell r="Y9">
            <v>4</v>
          </cell>
          <cell r="Z9">
            <v>5</v>
          </cell>
          <cell r="AA9">
            <v>6</v>
          </cell>
          <cell r="AB9">
            <v>7</v>
          </cell>
          <cell r="AC9">
            <v>8</v>
          </cell>
          <cell r="AD9">
            <v>9</v>
          </cell>
          <cell r="AE9">
            <v>10</v>
          </cell>
          <cell r="AF9">
            <v>11</v>
          </cell>
          <cell r="AG9">
            <v>12</v>
          </cell>
          <cell r="AH9">
            <v>13</v>
          </cell>
          <cell r="AJ9">
            <v>1</v>
          </cell>
          <cell r="AK9">
            <v>2</v>
          </cell>
          <cell r="AL9">
            <v>3</v>
          </cell>
          <cell r="AM9">
            <v>4</v>
          </cell>
        </row>
        <row r="10">
          <cell r="H10">
            <v>5.8380000000000001</v>
          </cell>
          <cell r="I10">
            <v>6.9169999999999998</v>
          </cell>
          <cell r="J10">
            <v>7.5469999999999997</v>
          </cell>
          <cell r="K10">
            <v>7.5579999999999998</v>
          </cell>
          <cell r="L10">
            <v>7.508</v>
          </cell>
          <cell r="M10">
            <v>7.5910000000000002</v>
          </cell>
          <cell r="N10">
            <v>6.9290000000000003</v>
          </cell>
          <cell r="O10">
            <v>6.11</v>
          </cell>
          <cell r="P10">
            <v>5.43</v>
          </cell>
          <cell r="Q10">
            <v>6.42</v>
          </cell>
          <cell r="R10">
            <v>7.27</v>
          </cell>
          <cell r="S10">
            <v>7.2030000000000003</v>
          </cell>
          <cell r="T10">
            <v>6.8600833333333329</v>
          </cell>
          <cell r="V10">
            <v>5.84</v>
          </cell>
          <cell r="W10">
            <v>6.38</v>
          </cell>
          <cell r="X10">
            <v>6.77</v>
          </cell>
          <cell r="Y10">
            <v>6.97</v>
          </cell>
          <cell r="Z10">
            <v>7.07</v>
          </cell>
          <cell r="AA10">
            <v>7.16</v>
          </cell>
          <cell r="AB10">
            <v>7.13</v>
          </cell>
          <cell r="AC10">
            <v>7</v>
          </cell>
          <cell r="AD10">
            <v>6.83</v>
          </cell>
          <cell r="AE10">
            <v>6.78</v>
          </cell>
          <cell r="AF10">
            <v>6.83</v>
          </cell>
          <cell r="AG10">
            <v>6.86</v>
          </cell>
          <cell r="AH10">
            <v>6.86</v>
          </cell>
          <cell r="AJ10">
            <v>6.77</v>
          </cell>
          <cell r="AK10">
            <v>7.55</v>
          </cell>
          <cell r="AL10">
            <v>6.16</v>
          </cell>
          <cell r="AM10">
            <v>6.96</v>
          </cell>
        </row>
        <row r="11">
          <cell r="H11">
            <v>0</v>
          </cell>
          <cell r="I11">
            <v>0</v>
          </cell>
          <cell r="J11">
            <v>0</v>
          </cell>
          <cell r="K11">
            <v>0</v>
          </cell>
          <cell r="L11">
            <v>0</v>
          </cell>
          <cell r="M11">
            <v>0</v>
          </cell>
          <cell r="N11">
            <v>0</v>
          </cell>
          <cell r="O11">
            <v>0</v>
          </cell>
          <cell r="P11">
            <v>0</v>
          </cell>
          <cell r="Q11">
            <v>0</v>
          </cell>
          <cell r="R11">
            <v>0</v>
          </cell>
          <cell r="S11">
            <v>0</v>
          </cell>
          <cell r="T11">
            <v>0</v>
          </cell>
          <cell r="V11">
            <v>0</v>
          </cell>
          <cell r="W11">
            <v>0</v>
          </cell>
          <cell r="X11">
            <v>0</v>
          </cell>
          <cell r="Y11">
            <v>0</v>
          </cell>
          <cell r="Z11">
            <v>0</v>
          </cell>
          <cell r="AA11">
            <v>0</v>
          </cell>
          <cell r="AB11">
            <v>0</v>
          </cell>
          <cell r="AC11">
            <v>0</v>
          </cell>
          <cell r="AD11">
            <v>0</v>
          </cell>
          <cell r="AE11">
            <v>0</v>
          </cell>
          <cell r="AF11">
            <v>0</v>
          </cell>
          <cell r="AG11">
            <v>0</v>
          </cell>
          <cell r="AH11">
            <v>0</v>
          </cell>
          <cell r="AJ11">
            <v>0</v>
          </cell>
          <cell r="AK11">
            <v>0</v>
          </cell>
          <cell r="AL11">
            <v>0</v>
          </cell>
          <cell r="AM11">
            <v>0</v>
          </cell>
        </row>
        <row r="12">
          <cell r="H12">
            <v>24</v>
          </cell>
          <cell r="I12">
            <v>23.299999999999997</v>
          </cell>
          <cell r="J12">
            <v>35.650000000000006</v>
          </cell>
          <cell r="K12">
            <v>36.5</v>
          </cell>
          <cell r="L12">
            <v>39.799999999999997</v>
          </cell>
          <cell r="M12">
            <v>39.150000000000006</v>
          </cell>
          <cell r="N12">
            <v>39.359999999999985</v>
          </cell>
          <cell r="O12">
            <v>47.699999999999989</v>
          </cell>
          <cell r="P12">
            <v>47.930000000000007</v>
          </cell>
          <cell r="Q12">
            <v>50.170000000000016</v>
          </cell>
          <cell r="R12">
            <v>32.54000000000002</v>
          </cell>
          <cell r="S12">
            <v>40.199999999999989</v>
          </cell>
          <cell r="T12">
            <v>456.3</v>
          </cell>
          <cell r="V12">
            <v>24</v>
          </cell>
          <cell r="W12">
            <v>47.3</v>
          </cell>
          <cell r="X12">
            <v>82.95</v>
          </cell>
          <cell r="Y12">
            <v>119.45</v>
          </cell>
          <cell r="Z12">
            <v>159.25</v>
          </cell>
          <cell r="AA12">
            <v>198.4</v>
          </cell>
          <cell r="AB12">
            <v>237.76</v>
          </cell>
          <cell r="AC12">
            <v>285.45999999999998</v>
          </cell>
          <cell r="AD12">
            <v>333.39</v>
          </cell>
          <cell r="AE12">
            <v>383.56</v>
          </cell>
          <cell r="AF12">
            <v>416.1</v>
          </cell>
          <cell r="AG12">
            <v>456.3</v>
          </cell>
          <cell r="AH12">
            <v>456.3</v>
          </cell>
          <cell r="AJ12">
            <v>82.95</v>
          </cell>
          <cell r="AK12">
            <v>115.45</v>
          </cell>
          <cell r="AL12">
            <v>134.98999999999998</v>
          </cell>
          <cell r="AM12">
            <v>122.91000000000003</v>
          </cell>
        </row>
        <row r="13">
          <cell r="T13">
            <v>0</v>
          </cell>
          <cell r="V13">
            <v>0</v>
          </cell>
          <cell r="AH13">
            <v>0</v>
          </cell>
          <cell r="AJ13">
            <v>0</v>
          </cell>
          <cell r="AK13">
            <v>0</v>
          </cell>
          <cell r="AL13">
            <v>0</v>
          </cell>
          <cell r="AM13">
            <v>0</v>
          </cell>
        </row>
        <row r="14">
          <cell r="H14">
            <v>36</v>
          </cell>
          <cell r="I14">
            <v>29</v>
          </cell>
          <cell r="J14">
            <v>46</v>
          </cell>
          <cell r="K14">
            <v>55</v>
          </cell>
          <cell r="L14">
            <v>53</v>
          </cell>
          <cell r="M14">
            <v>58</v>
          </cell>
          <cell r="N14">
            <v>55</v>
          </cell>
          <cell r="O14">
            <v>70</v>
          </cell>
          <cell r="P14">
            <v>65</v>
          </cell>
          <cell r="Q14">
            <v>66</v>
          </cell>
          <cell r="R14">
            <v>46</v>
          </cell>
          <cell r="S14">
            <v>55</v>
          </cell>
          <cell r="T14">
            <v>634</v>
          </cell>
          <cell r="V14">
            <v>36</v>
          </cell>
          <cell r="W14">
            <v>65</v>
          </cell>
          <cell r="X14">
            <v>111</v>
          </cell>
          <cell r="Y14">
            <v>166</v>
          </cell>
          <cell r="Z14">
            <v>219</v>
          </cell>
          <cell r="AA14">
            <v>277</v>
          </cell>
          <cell r="AB14">
            <v>332</v>
          </cell>
          <cell r="AC14">
            <v>402</v>
          </cell>
          <cell r="AD14">
            <v>467</v>
          </cell>
          <cell r="AE14">
            <v>533</v>
          </cell>
          <cell r="AF14">
            <v>579</v>
          </cell>
          <cell r="AG14">
            <v>634</v>
          </cell>
          <cell r="AH14">
            <v>634</v>
          </cell>
          <cell r="AJ14">
            <v>111</v>
          </cell>
          <cell r="AK14">
            <v>166</v>
          </cell>
          <cell r="AL14">
            <v>190</v>
          </cell>
          <cell r="AM14">
            <v>167</v>
          </cell>
        </row>
        <row r="15">
          <cell r="T15">
            <v>0</v>
          </cell>
          <cell r="V15">
            <v>0</v>
          </cell>
          <cell r="W15">
            <v>0</v>
          </cell>
          <cell r="X15">
            <v>0</v>
          </cell>
          <cell r="Y15">
            <v>0</v>
          </cell>
          <cell r="Z15">
            <v>0</v>
          </cell>
          <cell r="AA15">
            <v>0</v>
          </cell>
          <cell r="AB15">
            <v>0</v>
          </cell>
          <cell r="AC15">
            <v>0</v>
          </cell>
          <cell r="AD15">
            <v>0</v>
          </cell>
          <cell r="AE15">
            <v>0</v>
          </cell>
          <cell r="AF15">
            <v>0</v>
          </cell>
          <cell r="AG15">
            <v>0</v>
          </cell>
          <cell r="AH15">
            <v>0</v>
          </cell>
          <cell r="AJ15">
            <v>0</v>
          </cell>
          <cell r="AK15">
            <v>0</v>
          </cell>
          <cell r="AL15">
            <v>0</v>
          </cell>
          <cell r="AM15">
            <v>0</v>
          </cell>
        </row>
        <row r="16">
          <cell r="H16">
            <v>7807.7941876558716</v>
          </cell>
          <cell r="I16">
            <v>7190.0153183088732</v>
          </cell>
          <cell r="J16">
            <v>8157.487525344508</v>
          </cell>
          <cell r="K16">
            <v>8075.9781597625588</v>
          </cell>
          <cell r="L16">
            <v>8112.2932732000045</v>
          </cell>
          <cell r="M16">
            <v>7697.9095945132358</v>
          </cell>
          <cell r="N16">
            <v>7771.8014748095547</v>
          </cell>
          <cell r="O16">
            <v>7879.4653773639275</v>
          </cell>
          <cell r="P16">
            <v>7858.8771606863802</v>
          </cell>
          <cell r="Q16">
            <v>7885.4994141526777</v>
          </cell>
          <cell r="R16">
            <v>7958.9558273871735</v>
          </cell>
          <cell r="S16">
            <v>7960.3086544152029</v>
          </cell>
          <cell r="T16">
            <v>94356.38596759997</v>
          </cell>
          <cell r="V16">
            <v>7807.7941876558716</v>
          </cell>
          <cell r="W16">
            <v>14997.809505964746</v>
          </cell>
          <cell r="X16">
            <v>23155.297031309252</v>
          </cell>
          <cell r="Y16">
            <v>31231.275191071811</v>
          </cell>
          <cell r="Z16">
            <v>39343.568464271812</v>
          </cell>
          <cell r="AA16">
            <v>47041.478058785047</v>
          </cell>
          <cell r="AB16">
            <v>54813.279533594599</v>
          </cell>
          <cell r="AC16">
            <v>62692.744910958529</v>
          </cell>
          <cell r="AD16">
            <v>70551.622071644902</v>
          </cell>
          <cell r="AE16">
            <v>78437.121485797587</v>
          </cell>
          <cell r="AF16">
            <v>86396.077313184767</v>
          </cell>
          <cell r="AG16">
            <v>94356.38596759997</v>
          </cell>
          <cell r="AH16">
            <v>94356.38596759997</v>
          </cell>
          <cell r="AJ16">
            <v>23155.297031309252</v>
          </cell>
          <cell r="AK16">
            <v>23886.181027475799</v>
          </cell>
          <cell r="AL16">
            <v>23510.144012859862</v>
          </cell>
          <cell r="AM16">
            <v>23804.763895955053</v>
          </cell>
        </row>
        <row r="17">
          <cell r="H17">
            <v>40918.235000000001</v>
          </cell>
          <cell r="I17">
            <v>45713.517749999992</v>
          </cell>
          <cell r="J17">
            <v>50694.194071845894</v>
          </cell>
          <cell r="K17">
            <v>61087.578925780857</v>
          </cell>
          <cell r="L17">
            <v>50806.278033741422</v>
          </cell>
          <cell r="M17">
            <v>46254.628979576373</v>
          </cell>
          <cell r="N17">
            <v>53031.182989999979</v>
          </cell>
          <cell r="O17">
            <v>57216.254685082036</v>
          </cell>
          <cell r="P17">
            <v>64764.262075707746</v>
          </cell>
          <cell r="Q17">
            <v>71377.574078254213</v>
          </cell>
          <cell r="R17">
            <v>68344.716070000009</v>
          </cell>
          <cell r="S17">
            <v>105438.08160065598</v>
          </cell>
          <cell r="T17">
            <v>715646.50426064455</v>
          </cell>
          <cell r="V17">
            <v>40918.235000000001</v>
          </cell>
          <cell r="W17">
            <v>86631.752749999985</v>
          </cell>
          <cell r="X17">
            <v>137325.94682184589</v>
          </cell>
          <cell r="Y17">
            <v>198413.52574762676</v>
          </cell>
          <cell r="Z17">
            <v>249219.80378136819</v>
          </cell>
          <cell r="AA17">
            <v>295474.43276094459</v>
          </cell>
          <cell r="AB17">
            <v>348505.61575094459</v>
          </cell>
          <cell r="AC17">
            <v>405721.8704360266</v>
          </cell>
          <cell r="AD17">
            <v>470486.13251173432</v>
          </cell>
          <cell r="AE17">
            <v>541863.70658998855</v>
          </cell>
          <cell r="AF17">
            <v>610208.42265998852</v>
          </cell>
          <cell r="AG17">
            <v>715646.50426064455</v>
          </cell>
          <cell r="AH17">
            <v>715646.50426064455</v>
          </cell>
          <cell r="AJ17">
            <v>137325.94682184589</v>
          </cell>
          <cell r="AK17">
            <v>158148.48593909864</v>
          </cell>
          <cell r="AL17">
            <v>175011.69975078976</v>
          </cell>
          <cell r="AM17">
            <v>245160.3717489102</v>
          </cell>
        </row>
        <row r="18">
          <cell r="AH18" t="str">
            <v xml:space="preserve"> </v>
          </cell>
          <cell r="AJ18" t="str">
            <v xml:space="preserve"> </v>
          </cell>
          <cell r="AK18" t="str">
            <v xml:space="preserve"> </v>
          </cell>
          <cell r="AL18" t="str">
            <v xml:space="preserve"> </v>
          </cell>
          <cell r="AM18" t="str">
            <v xml:space="preserve"> </v>
          </cell>
        </row>
        <row r="19">
          <cell r="AH19" t="str">
            <v xml:space="preserve"> </v>
          </cell>
          <cell r="AJ19" t="str">
            <v xml:space="preserve"> </v>
          </cell>
          <cell r="AK19" t="str">
            <v xml:space="preserve"> </v>
          </cell>
          <cell r="AL19" t="str">
            <v xml:space="preserve"> </v>
          </cell>
          <cell r="AM19" t="str">
            <v xml:space="preserve"> </v>
          </cell>
        </row>
        <row r="20">
          <cell r="AH20" t="str">
            <v xml:space="preserve"> </v>
          </cell>
          <cell r="AJ20" t="str">
            <v xml:space="preserve"> </v>
          </cell>
        </row>
        <row r="21">
          <cell r="H21">
            <v>6646.02</v>
          </cell>
          <cell r="I21">
            <v>5973.8909999999996</v>
          </cell>
          <cell r="J21">
            <v>6718.5607800000007</v>
          </cell>
          <cell r="K21">
            <v>6645.3837199999998</v>
          </cell>
          <cell r="L21">
            <v>6575.6798900000003</v>
          </cell>
          <cell r="M21">
            <v>6181.7294599999996</v>
          </cell>
          <cell r="N21">
            <v>6364.5465899999999</v>
          </cell>
          <cell r="O21">
            <v>6263.1226200000001</v>
          </cell>
          <cell r="P21">
            <v>6323.60383</v>
          </cell>
          <cell r="Q21">
            <v>6251.2897400000002</v>
          </cell>
          <cell r="R21">
            <v>6488.0272299999997</v>
          </cell>
          <cell r="S21">
            <v>6647.5849600000001</v>
          </cell>
          <cell r="T21">
            <v>77079.43982</v>
          </cell>
          <cell r="V21">
            <v>6646.02</v>
          </cell>
          <cell r="W21">
            <v>12619.911</v>
          </cell>
          <cell r="X21">
            <v>19338.47178</v>
          </cell>
          <cell r="Y21">
            <v>25983.855499999998</v>
          </cell>
          <cell r="Z21">
            <v>32559.535389999997</v>
          </cell>
          <cell r="AA21">
            <v>38741.26485</v>
          </cell>
          <cell r="AB21">
            <v>45105.811439999998</v>
          </cell>
          <cell r="AC21">
            <v>51368.93406</v>
          </cell>
          <cell r="AD21">
            <v>57692.53789</v>
          </cell>
          <cell r="AE21">
            <v>63943.82763</v>
          </cell>
          <cell r="AF21">
            <v>70431.854859999992</v>
          </cell>
          <cell r="AG21">
            <v>77079.43982</v>
          </cell>
          <cell r="AH21">
            <v>77079.43982</v>
          </cell>
          <cell r="AJ21">
            <v>19338.47178</v>
          </cell>
          <cell r="AK21">
            <v>19402.79307</v>
          </cell>
          <cell r="AL21">
            <v>18951.27304</v>
          </cell>
          <cell r="AM21">
            <v>19386.90193</v>
          </cell>
        </row>
        <row r="22">
          <cell r="H22">
            <v>4.79</v>
          </cell>
          <cell r="I22">
            <v>4.57</v>
          </cell>
          <cell r="J22">
            <v>4.71</v>
          </cell>
          <cell r="K22">
            <v>5.01</v>
          </cell>
          <cell r="L22">
            <v>5.03</v>
          </cell>
          <cell r="M22">
            <v>5.18</v>
          </cell>
          <cell r="N22">
            <v>5.21</v>
          </cell>
          <cell r="O22">
            <v>4.8099999999999996</v>
          </cell>
          <cell r="P22">
            <v>4.32</v>
          </cell>
          <cell r="Q22">
            <v>4.7</v>
          </cell>
          <cell r="R22">
            <v>5.53</v>
          </cell>
          <cell r="S22">
            <v>5.83</v>
          </cell>
          <cell r="T22">
            <v>4.9800000000000004</v>
          </cell>
          <cell r="V22">
            <v>4.79</v>
          </cell>
          <cell r="W22">
            <v>4.6900000000000004</v>
          </cell>
          <cell r="X22">
            <v>4.6900000000000004</v>
          </cell>
          <cell r="Y22">
            <v>4.78</v>
          </cell>
          <cell r="Z22">
            <v>4.83</v>
          </cell>
          <cell r="AA22">
            <v>4.88</v>
          </cell>
          <cell r="AB22">
            <v>4.93</v>
          </cell>
          <cell r="AC22">
            <v>4.91</v>
          </cell>
          <cell r="AD22">
            <v>4.8499999999999996</v>
          </cell>
          <cell r="AE22">
            <v>4.84</v>
          </cell>
          <cell r="AF22">
            <v>4.9000000000000004</v>
          </cell>
          <cell r="AG22">
            <v>4.9800000000000004</v>
          </cell>
          <cell r="AH22">
            <v>4.9800000000000004</v>
          </cell>
          <cell r="AJ22">
            <v>4.6900000000000004</v>
          </cell>
          <cell r="AK22">
            <v>5.07</v>
          </cell>
          <cell r="AL22">
            <v>4.78</v>
          </cell>
          <cell r="AM22">
            <v>5.36</v>
          </cell>
        </row>
        <row r="23">
          <cell r="AH23" t="str">
            <v xml:space="preserve"> </v>
          </cell>
          <cell r="AJ23" t="str">
            <v xml:space="preserve"> </v>
          </cell>
        </row>
        <row r="24">
          <cell r="H24">
            <v>6646.02</v>
          </cell>
          <cell r="I24">
            <v>5973.8909999999996</v>
          </cell>
          <cell r="J24">
            <v>6718.5607800000007</v>
          </cell>
          <cell r="K24">
            <v>6645.3837199999998</v>
          </cell>
          <cell r="L24">
            <v>6575.6798900000003</v>
          </cell>
          <cell r="M24">
            <v>6181.7294599999996</v>
          </cell>
          <cell r="N24">
            <v>6364.5465899999999</v>
          </cell>
          <cell r="O24">
            <v>6263.1226200000001</v>
          </cell>
          <cell r="P24">
            <v>6323.60383</v>
          </cell>
          <cell r="Q24">
            <v>6251.2897400000002</v>
          </cell>
          <cell r="R24">
            <v>6488.0272299999997</v>
          </cell>
          <cell r="S24">
            <v>6647.5849600000001</v>
          </cell>
          <cell r="T24">
            <v>77079.43982</v>
          </cell>
          <cell r="V24">
            <v>6646.02</v>
          </cell>
          <cell r="W24">
            <v>12619.911</v>
          </cell>
          <cell r="X24">
            <v>19338.47178</v>
          </cell>
          <cell r="Y24">
            <v>25983.855499999998</v>
          </cell>
          <cell r="Z24">
            <v>32559.535389999997</v>
          </cell>
          <cell r="AA24">
            <v>38741.26485</v>
          </cell>
          <cell r="AB24">
            <v>45105.811439999998</v>
          </cell>
          <cell r="AC24">
            <v>51368.93406</v>
          </cell>
          <cell r="AD24">
            <v>57692.53789</v>
          </cell>
          <cell r="AE24">
            <v>63943.82763</v>
          </cell>
          <cell r="AF24">
            <v>70431.854859999992</v>
          </cell>
          <cell r="AG24">
            <v>77079.43982</v>
          </cell>
          <cell r="AH24">
            <v>77079.43982</v>
          </cell>
          <cell r="AJ24">
            <v>19338.47178</v>
          </cell>
          <cell r="AK24">
            <v>19402.79307</v>
          </cell>
          <cell r="AL24">
            <v>18951.27304</v>
          </cell>
          <cell r="AM24">
            <v>19386.90193</v>
          </cell>
        </row>
        <row r="25">
          <cell r="H25">
            <v>4.79</v>
          </cell>
          <cell r="I25">
            <v>4.57</v>
          </cell>
          <cell r="J25">
            <v>4.71</v>
          </cell>
          <cell r="K25">
            <v>5.01</v>
          </cell>
          <cell r="L25">
            <v>5.03</v>
          </cell>
          <cell r="M25">
            <v>5.18</v>
          </cell>
          <cell r="N25">
            <v>5.21</v>
          </cell>
          <cell r="O25">
            <v>4.8099999999999996</v>
          </cell>
          <cell r="P25">
            <v>4.32</v>
          </cell>
          <cell r="Q25">
            <v>4.7</v>
          </cell>
          <cell r="R25">
            <v>5.53</v>
          </cell>
          <cell r="S25">
            <v>5.83</v>
          </cell>
          <cell r="T25">
            <v>4.9793254370592024</v>
          </cell>
          <cell r="V25">
            <v>4.7896362890873032</v>
          </cell>
          <cell r="W25">
            <v>4.6872356849426282</v>
          </cell>
          <cell r="X25">
            <v>4.6945431807021523</v>
          </cell>
          <cell r="Y25">
            <v>4.7762314310899709</v>
          </cell>
          <cell r="Z25">
            <v>4.8276224979019888</v>
          </cell>
          <cell r="AA25">
            <v>4.8838722610782286</v>
          </cell>
          <cell r="AB25">
            <v>4.929732824467286</v>
          </cell>
          <cell r="AC25">
            <v>4.9146207596039027</v>
          </cell>
          <cell r="AD25">
            <v>4.8497387806629568</v>
          </cell>
          <cell r="AE25">
            <v>4.8350328464689687</v>
          </cell>
          <cell r="AF25">
            <v>4.8988206869723214</v>
          </cell>
          <cell r="AG25">
            <v>4.9793254370592024</v>
          </cell>
          <cell r="AH25">
            <v>4.9793254370592024</v>
          </cell>
          <cell r="AJ25">
            <v>4.6945431807021523</v>
          </cell>
          <cell r="AK25">
            <v>5.072573705492804</v>
          </cell>
          <cell r="AL25">
            <v>4.7799611882959825</v>
          </cell>
          <cell r="AM25">
            <v>5.3649560608263736</v>
          </cell>
        </row>
        <row r="26">
          <cell r="AH26">
            <v>0</v>
          </cell>
          <cell r="AJ26" t="str">
            <v xml:space="preserve"> </v>
          </cell>
          <cell r="AK26">
            <v>0</v>
          </cell>
          <cell r="AL26">
            <v>0</v>
          </cell>
          <cell r="AM26">
            <v>0</v>
          </cell>
        </row>
        <row r="27">
          <cell r="H27">
            <v>0</v>
          </cell>
          <cell r="I27">
            <v>0</v>
          </cell>
          <cell r="J27">
            <v>0</v>
          </cell>
          <cell r="K27">
            <v>0</v>
          </cell>
          <cell r="L27">
            <v>0</v>
          </cell>
          <cell r="M27">
            <v>0</v>
          </cell>
          <cell r="N27">
            <v>0</v>
          </cell>
          <cell r="O27">
            <v>0</v>
          </cell>
          <cell r="P27">
            <v>0</v>
          </cell>
          <cell r="Q27">
            <v>0</v>
          </cell>
          <cell r="R27">
            <v>0</v>
          </cell>
          <cell r="S27">
            <v>0</v>
          </cell>
          <cell r="T27">
            <v>0</v>
          </cell>
          <cell r="V27">
            <v>0</v>
          </cell>
          <cell r="W27">
            <v>0</v>
          </cell>
          <cell r="X27">
            <v>0</v>
          </cell>
          <cell r="Y27">
            <v>0</v>
          </cell>
          <cell r="Z27">
            <v>0</v>
          </cell>
          <cell r="AA27">
            <v>0</v>
          </cell>
          <cell r="AB27">
            <v>0</v>
          </cell>
          <cell r="AC27">
            <v>0</v>
          </cell>
          <cell r="AD27">
            <v>0</v>
          </cell>
          <cell r="AE27">
            <v>0</v>
          </cell>
          <cell r="AF27">
            <v>0</v>
          </cell>
          <cell r="AG27">
            <v>0</v>
          </cell>
          <cell r="AH27">
            <v>0</v>
          </cell>
          <cell r="AJ27">
            <v>0</v>
          </cell>
          <cell r="AK27">
            <v>0</v>
          </cell>
          <cell r="AL27">
            <v>0</v>
          </cell>
          <cell r="AM27">
            <v>0</v>
          </cell>
        </row>
        <row r="28">
          <cell r="H28" t="e">
            <v>#DIV/0!</v>
          </cell>
          <cell r="I28" t="e">
            <v>#DIV/0!</v>
          </cell>
          <cell r="J28" t="e">
            <v>#DIV/0!</v>
          </cell>
          <cell r="K28" t="e">
            <v>#DIV/0!</v>
          </cell>
          <cell r="L28" t="e">
            <v>#DIV/0!</v>
          </cell>
          <cell r="M28" t="e">
            <v>#DIV/0!</v>
          </cell>
          <cell r="N28" t="e">
            <v>#DIV/0!</v>
          </cell>
          <cell r="O28" t="e">
            <v>#DIV/0!</v>
          </cell>
          <cell r="P28" t="e">
            <v>#DIV/0!</v>
          </cell>
          <cell r="Q28" t="e">
            <v>#DIV/0!</v>
          </cell>
          <cell r="R28" t="e">
            <v>#DIV/0!</v>
          </cell>
          <cell r="S28" t="e">
            <v>#DIV/0!</v>
          </cell>
          <cell r="T28" t="e">
            <v>#DIV/0!</v>
          </cell>
          <cell r="V28" t="e">
            <v>#DIV/0!</v>
          </cell>
          <cell r="W28" t="e">
            <v>#DIV/0!</v>
          </cell>
          <cell r="X28" t="e">
            <v>#DIV/0!</v>
          </cell>
          <cell r="Y28" t="e">
            <v>#DIV/0!</v>
          </cell>
          <cell r="Z28" t="e">
            <v>#DIV/0!</v>
          </cell>
          <cell r="AA28" t="e">
            <v>#DIV/0!</v>
          </cell>
          <cell r="AB28" t="e">
            <v>#DIV/0!</v>
          </cell>
          <cell r="AC28" t="e">
            <v>#DIV/0!</v>
          </cell>
          <cell r="AD28" t="e">
            <v>#DIV/0!</v>
          </cell>
          <cell r="AE28" t="e">
            <v>#DIV/0!</v>
          </cell>
          <cell r="AF28" t="e">
            <v>#DIV/0!</v>
          </cell>
          <cell r="AG28" t="e">
            <v>#DIV/0!</v>
          </cell>
          <cell r="AH28" t="e">
            <v>#DIV/0!</v>
          </cell>
          <cell r="AJ28" t="e">
            <v>#DIV/0!</v>
          </cell>
          <cell r="AK28" t="e">
            <v>#DIV/0!</v>
          </cell>
          <cell r="AL28" t="e">
            <v>#DIV/0!</v>
          </cell>
          <cell r="AM28" t="e">
            <v>#DIV/0!</v>
          </cell>
        </row>
        <row r="29">
          <cell r="AH29" t="str">
            <v xml:space="preserve"> </v>
          </cell>
          <cell r="AJ29" t="str">
            <v xml:space="preserve"> </v>
          </cell>
          <cell r="AK29" t="str">
            <v xml:space="preserve"> </v>
          </cell>
          <cell r="AL29" t="str">
            <v xml:space="preserve"> </v>
          </cell>
          <cell r="AM29" t="str">
            <v xml:space="preserve"> </v>
          </cell>
        </row>
        <row r="30">
          <cell r="H30">
            <v>7545.2280000000001</v>
          </cell>
          <cell r="I30">
            <v>6733.6019999999999</v>
          </cell>
          <cell r="J30">
            <v>7602.6937800000005</v>
          </cell>
          <cell r="K30">
            <v>7506.8617199999999</v>
          </cell>
          <cell r="L30">
            <v>7496.1238900000008</v>
          </cell>
          <cell r="M30">
            <v>7055.8064599999998</v>
          </cell>
          <cell r="N30">
            <v>7254.0165900000002</v>
          </cell>
          <cell r="O30">
            <v>7175.3326200000001</v>
          </cell>
          <cell r="P30">
            <v>7189.4918299999999</v>
          </cell>
          <cell r="Q30">
            <v>7071.2037399999999</v>
          </cell>
          <cell r="R30">
            <v>7394.9432299999999</v>
          </cell>
          <cell r="S30">
            <v>7487.9529600000005</v>
          </cell>
          <cell r="T30">
            <v>87513.256819999995</v>
          </cell>
          <cell r="V30">
            <v>7545.2280000000001</v>
          </cell>
          <cell r="W30">
            <v>14278.83</v>
          </cell>
          <cell r="X30">
            <v>21881.52378</v>
          </cell>
          <cell r="Y30">
            <v>29388.3855</v>
          </cell>
          <cell r="Z30">
            <v>36884.509389999999</v>
          </cell>
          <cell r="AA30">
            <v>43940.315849999999</v>
          </cell>
          <cell r="AB30">
            <v>51194.332439999998</v>
          </cell>
          <cell r="AC30">
            <v>58369.665059999999</v>
          </cell>
          <cell r="AD30">
            <v>65559.156889999998</v>
          </cell>
          <cell r="AE30">
            <v>72630.360629999996</v>
          </cell>
          <cell r="AF30">
            <v>80025.30386</v>
          </cell>
          <cell r="AG30">
            <v>87513.256819999995</v>
          </cell>
          <cell r="AH30">
            <v>87513.256819999995</v>
          </cell>
          <cell r="AJ30">
            <v>21881.52378</v>
          </cell>
          <cell r="AK30">
            <v>22058.79207</v>
          </cell>
          <cell r="AL30">
            <v>21618.841039999999</v>
          </cell>
          <cell r="AM30">
            <v>21954.09993</v>
          </cell>
        </row>
        <row r="31">
          <cell r="AH31" t="str">
            <v xml:space="preserve"> </v>
          </cell>
          <cell r="AJ31" t="str">
            <v xml:space="preserve"> </v>
          </cell>
        </row>
        <row r="32">
          <cell r="H32">
            <v>193.00772000000066</v>
          </cell>
          <cell r="I32">
            <v>397.64747999999952</v>
          </cell>
          <cell r="J32">
            <v>486.40325999999885</v>
          </cell>
          <cell r="K32">
            <v>502.47746999999976</v>
          </cell>
          <cell r="L32">
            <v>544.96932000000027</v>
          </cell>
          <cell r="M32">
            <v>574.48714000000064</v>
          </cell>
          <cell r="N32">
            <v>448.98240000000129</v>
          </cell>
          <cell r="O32">
            <v>633.57094000000041</v>
          </cell>
          <cell r="P32">
            <v>602.40486999999916</v>
          </cell>
          <cell r="Q32">
            <v>750.87301999999954</v>
          </cell>
          <cell r="R32">
            <v>493.85885000000059</v>
          </cell>
          <cell r="S32">
            <v>407.35052000000047</v>
          </cell>
          <cell r="T32">
            <v>6036.0329900000024</v>
          </cell>
          <cell r="V32">
            <v>193.00772000000066</v>
          </cell>
          <cell r="W32">
            <v>590.65520000000015</v>
          </cell>
          <cell r="X32">
            <v>1077.0584599999991</v>
          </cell>
          <cell r="Y32">
            <v>1579.5359299999989</v>
          </cell>
          <cell r="Z32">
            <v>2124.5052499999993</v>
          </cell>
          <cell r="AA32">
            <v>2698.9923899999999</v>
          </cell>
          <cell r="AB32">
            <v>3147.9747900000011</v>
          </cell>
          <cell r="AC32">
            <v>3781.5457300000016</v>
          </cell>
          <cell r="AD32">
            <v>4383.950600000001</v>
          </cell>
          <cell r="AE32">
            <v>5134.823620000001</v>
          </cell>
          <cell r="AF32">
            <v>5628.6824700000016</v>
          </cell>
          <cell r="AG32">
            <v>6036.0329900000024</v>
          </cell>
          <cell r="AH32">
            <v>6036.0329900000024</v>
          </cell>
          <cell r="AJ32">
            <v>1077.0584599999991</v>
          </cell>
          <cell r="AK32">
            <v>1621.9339300000006</v>
          </cell>
          <cell r="AL32">
            <v>1684.9582100000009</v>
          </cell>
          <cell r="AM32">
            <v>1652.0823900000005</v>
          </cell>
        </row>
        <row r="33">
          <cell r="AH33" t="str">
            <v xml:space="preserve"> </v>
          </cell>
          <cell r="AJ33" t="str">
            <v xml:space="preserve"> </v>
          </cell>
          <cell r="AK33" t="str">
            <v xml:space="preserve"> </v>
          </cell>
          <cell r="AL33" t="str">
            <v xml:space="preserve"> </v>
          </cell>
          <cell r="AM33" t="str">
            <v xml:space="preserve"> </v>
          </cell>
        </row>
        <row r="34">
          <cell r="H34">
            <v>0</v>
          </cell>
          <cell r="I34">
            <v>0</v>
          </cell>
          <cell r="J34">
            <v>0</v>
          </cell>
          <cell r="K34">
            <v>0</v>
          </cell>
          <cell r="L34">
            <v>0</v>
          </cell>
          <cell r="M34">
            <v>0</v>
          </cell>
          <cell r="N34">
            <v>0</v>
          </cell>
          <cell r="O34">
            <v>0</v>
          </cell>
          <cell r="P34">
            <v>0</v>
          </cell>
          <cell r="Q34">
            <v>0</v>
          </cell>
          <cell r="R34">
            <v>0</v>
          </cell>
          <cell r="S34">
            <v>0</v>
          </cell>
          <cell r="T34">
            <v>0</v>
          </cell>
          <cell r="V34">
            <v>0</v>
          </cell>
          <cell r="W34">
            <v>0</v>
          </cell>
          <cell r="X34">
            <v>0</v>
          </cell>
          <cell r="Y34">
            <v>0</v>
          </cell>
          <cell r="Z34">
            <v>0</v>
          </cell>
          <cell r="AA34">
            <v>0</v>
          </cell>
          <cell r="AB34">
            <v>0</v>
          </cell>
          <cell r="AC34">
            <v>0</v>
          </cell>
          <cell r="AD34">
            <v>0</v>
          </cell>
          <cell r="AE34">
            <v>0</v>
          </cell>
          <cell r="AF34">
            <v>0</v>
          </cell>
          <cell r="AG34">
            <v>0</v>
          </cell>
          <cell r="AH34">
            <v>0</v>
          </cell>
          <cell r="AJ34">
            <v>0</v>
          </cell>
          <cell r="AK34">
            <v>0</v>
          </cell>
          <cell r="AL34">
            <v>0</v>
          </cell>
          <cell r="AM34">
            <v>0</v>
          </cell>
        </row>
        <row r="35">
          <cell r="T35" t="str">
            <v xml:space="preserve"> </v>
          </cell>
          <cell r="AJ35" t="str">
            <v xml:space="preserve"> </v>
          </cell>
        </row>
        <row r="36">
          <cell r="H36">
            <v>0</v>
          </cell>
          <cell r="I36">
            <v>0</v>
          </cell>
          <cell r="J36">
            <v>0</v>
          </cell>
          <cell r="K36">
            <v>0</v>
          </cell>
          <cell r="L36">
            <v>0</v>
          </cell>
          <cell r="M36">
            <v>0</v>
          </cell>
          <cell r="N36">
            <v>0</v>
          </cell>
          <cell r="O36">
            <v>0</v>
          </cell>
          <cell r="P36">
            <v>0</v>
          </cell>
          <cell r="Q36">
            <v>0</v>
          </cell>
          <cell r="R36">
            <v>0</v>
          </cell>
          <cell r="S36">
            <v>0</v>
          </cell>
          <cell r="T36">
            <v>0</v>
          </cell>
          <cell r="V36">
            <v>0</v>
          </cell>
          <cell r="W36">
            <v>0</v>
          </cell>
          <cell r="X36">
            <v>0</v>
          </cell>
          <cell r="Y36">
            <v>0</v>
          </cell>
          <cell r="Z36">
            <v>0</v>
          </cell>
          <cell r="AA36">
            <v>0</v>
          </cell>
          <cell r="AB36">
            <v>0</v>
          </cell>
          <cell r="AC36">
            <v>0</v>
          </cell>
          <cell r="AD36">
            <v>0</v>
          </cell>
          <cell r="AE36">
            <v>0</v>
          </cell>
          <cell r="AF36">
            <v>0</v>
          </cell>
          <cell r="AG36">
            <v>0</v>
          </cell>
          <cell r="AH36">
            <v>0</v>
          </cell>
          <cell r="AJ36">
            <v>0</v>
          </cell>
          <cell r="AK36">
            <v>0</v>
          </cell>
          <cell r="AL36">
            <v>0</v>
          </cell>
          <cell r="AM36">
            <v>0</v>
          </cell>
        </row>
        <row r="37">
          <cell r="AJ37" t="str">
            <v xml:space="preserve"> </v>
          </cell>
        </row>
        <row r="38">
          <cell r="V38">
            <v>0.28000000000000003</v>
          </cell>
          <cell r="W38">
            <v>0.31</v>
          </cell>
          <cell r="X38">
            <v>0.32</v>
          </cell>
          <cell r="Y38">
            <v>0.31</v>
          </cell>
          <cell r="Z38">
            <v>0.31</v>
          </cell>
          <cell r="AA38">
            <v>0.31</v>
          </cell>
          <cell r="AB38">
            <v>0.31</v>
          </cell>
          <cell r="AC38">
            <v>0.32</v>
          </cell>
          <cell r="AD38">
            <v>0.32</v>
          </cell>
          <cell r="AE38">
            <v>0.32</v>
          </cell>
          <cell r="AF38">
            <v>0.32</v>
          </cell>
          <cell r="AG38">
            <v>0.31</v>
          </cell>
          <cell r="AH38">
            <v>0.31</v>
          </cell>
          <cell r="AJ38">
            <v>0.32</v>
          </cell>
          <cell r="AK38">
            <v>0.3</v>
          </cell>
          <cell r="AL38">
            <v>0.33</v>
          </cell>
          <cell r="AM38">
            <v>0.27</v>
          </cell>
        </row>
        <row r="39">
          <cell r="H39">
            <v>0.44540226399316291</v>
          </cell>
          <cell r="I39">
            <v>0.47203841261271023</v>
          </cell>
          <cell r="J39">
            <v>0.50558130752308383</v>
          </cell>
          <cell r="K39">
            <v>0.52548757455655071</v>
          </cell>
          <cell r="L39">
            <v>0.4937904938586351</v>
          </cell>
          <cell r="M39">
            <v>0.35263427315222545</v>
          </cell>
          <cell r="N39">
            <v>0.48815110714014875</v>
          </cell>
          <cell r="O39">
            <v>0.45379431792529867</v>
          </cell>
          <cell r="P39">
            <v>0.37594604811859395</v>
          </cell>
          <cell r="Q39">
            <v>0.44899111713878526</v>
          </cell>
          <cell r="R39">
            <v>0.4758928235047914</v>
          </cell>
          <cell r="S39">
            <v>0.28848314853759666</v>
          </cell>
          <cell r="T39">
            <v>0.44410991024957391</v>
          </cell>
          <cell r="V39">
            <v>0.45</v>
          </cell>
          <cell r="W39">
            <v>0.46</v>
          </cell>
          <cell r="X39">
            <v>0.47</v>
          </cell>
          <cell r="Y39">
            <v>0.49</v>
          </cell>
          <cell r="Z39">
            <v>0.49</v>
          </cell>
          <cell r="AA39">
            <v>0.47</v>
          </cell>
          <cell r="AB39">
            <v>0.47</v>
          </cell>
          <cell r="AC39">
            <v>0.47</v>
          </cell>
          <cell r="AD39">
            <v>0.46</v>
          </cell>
          <cell r="AE39">
            <v>0.46</v>
          </cell>
          <cell r="AF39">
            <v>0.46</v>
          </cell>
          <cell r="AG39">
            <v>0.44</v>
          </cell>
          <cell r="AH39">
            <v>0.44</v>
          </cell>
          <cell r="AJ39">
            <v>0.47</v>
          </cell>
          <cell r="AK39">
            <v>0.46</v>
          </cell>
          <cell r="AL39">
            <v>0.44</v>
          </cell>
          <cell r="AM39">
            <v>0.4</v>
          </cell>
        </row>
        <row r="40">
          <cell r="H40">
            <v>0.72206738619504596</v>
          </cell>
          <cell r="I40">
            <v>0.75165941260059821</v>
          </cell>
          <cell r="J40">
            <v>0.75054902755527353</v>
          </cell>
          <cell r="K40">
            <v>0.75292016244924975</v>
          </cell>
          <cell r="L40">
            <v>0.7581700392048738</v>
          </cell>
          <cell r="M40">
            <v>0.76813584138960356</v>
          </cell>
          <cell r="N40">
            <v>0.75165356594553567</v>
          </cell>
          <cell r="O40">
            <v>0.77246052385287656</v>
          </cell>
          <cell r="P40">
            <v>0.76190205293110524</v>
          </cell>
          <cell r="Q40">
            <v>0.78396548773629549</v>
          </cell>
          <cell r="R40">
            <v>0.75334483761098536</v>
          </cell>
          <cell r="S40">
            <v>0.74706731089300649</v>
          </cell>
          <cell r="T40">
            <v>0.75589257558255041</v>
          </cell>
          <cell r="V40">
            <v>0.7</v>
          </cell>
          <cell r="W40">
            <v>0.7</v>
          </cell>
          <cell r="X40">
            <v>0.7</v>
          </cell>
          <cell r="Y40">
            <v>0.7</v>
          </cell>
          <cell r="Z40">
            <v>0.7</v>
          </cell>
          <cell r="AA40">
            <v>0.7</v>
          </cell>
          <cell r="AB40">
            <v>0.7</v>
          </cell>
          <cell r="AC40">
            <v>0.7</v>
          </cell>
          <cell r="AD40">
            <v>0.7</v>
          </cell>
          <cell r="AE40">
            <v>0.7</v>
          </cell>
          <cell r="AF40">
            <v>0.7</v>
          </cell>
          <cell r="AG40">
            <v>0.7</v>
          </cell>
          <cell r="AH40">
            <v>0.7</v>
          </cell>
          <cell r="AJ40">
            <v>0.7</v>
          </cell>
          <cell r="AK40">
            <v>0.7</v>
          </cell>
          <cell r="AL40">
            <v>0.7</v>
          </cell>
          <cell r="AM40">
            <v>0.7</v>
          </cell>
        </row>
        <row r="41">
          <cell r="AH41" t="str">
            <v xml:space="preserve"> </v>
          </cell>
          <cell r="AJ41" t="str">
            <v xml:space="preserve"> </v>
          </cell>
        </row>
        <row r="42">
          <cell r="H42">
            <v>31832.01857</v>
          </cell>
          <cell r="I42">
            <v>27320.478610000002</v>
          </cell>
          <cell r="J42">
            <v>31632.793640000004</v>
          </cell>
          <cell r="K42">
            <v>33319.616519999996</v>
          </cell>
          <cell r="L42">
            <v>33080.238229999988</v>
          </cell>
          <cell r="M42">
            <v>32022.243190000012</v>
          </cell>
          <cell r="N42">
            <v>33152.210469999998</v>
          </cell>
          <cell r="O42">
            <v>30099.230499999998</v>
          </cell>
          <cell r="P42">
            <v>27334.908630000024</v>
          </cell>
          <cell r="Q42">
            <v>29376.768560000004</v>
          </cell>
          <cell r="R42">
            <v>35862.520689999998</v>
          </cell>
          <cell r="S42">
            <v>38770.587760000017</v>
          </cell>
          <cell r="T42">
            <v>383803.61537000001</v>
          </cell>
          <cell r="V42">
            <v>31832.01857</v>
          </cell>
          <cell r="W42">
            <v>59152.497180000006</v>
          </cell>
          <cell r="X42">
            <v>90785.290820000009</v>
          </cell>
          <cell r="Y42">
            <v>124104.90734000001</v>
          </cell>
          <cell r="Z42">
            <v>157185.14556999999</v>
          </cell>
          <cell r="AA42">
            <v>189207.38876</v>
          </cell>
          <cell r="AB42">
            <v>222359.59922999999</v>
          </cell>
          <cell r="AC42">
            <v>252458.82973</v>
          </cell>
          <cell r="AD42">
            <v>279793.73836000002</v>
          </cell>
          <cell r="AE42">
            <v>309170.50692000001</v>
          </cell>
          <cell r="AF42">
            <v>345033.02760999999</v>
          </cell>
          <cell r="AG42">
            <v>383803.61537000001</v>
          </cell>
          <cell r="AH42">
            <v>383803.61537000001</v>
          </cell>
          <cell r="AJ42">
            <v>90785.290820000009</v>
          </cell>
          <cell r="AK42">
            <v>98422.097939999992</v>
          </cell>
          <cell r="AL42">
            <v>90586.349600000016</v>
          </cell>
          <cell r="AM42">
            <v>104009.87701000003</v>
          </cell>
        </row>
        <row r="43">
          <cell r="H43">
            <v>923.48253</v>
          </cell>
          <cell r="I43">
            <v>814.08591999999999</v>
          </cell>
          <cell r="J43">
            <v>764.31889000000001</v>
          </cell>
          <cell r="K43">
            <v>769.75648999999999</v>
          </cell>
          <cell r="L43">
            <v>910.56851000000006</v>
          </cell>
          <cell r="M43">
            <v>851.44624999999996</v>
          </cell>
          <cell r="N43">
            <v>983.35734000000002</v>
          </cell>
          <cell r="O43">
            <v>1016.43177</v>
          </cell>
          <cell r="P43">
            <v>841.79938000000004</v>
          </cell>
          <cell r="Q43">
            <v>834.98494999999923</v>
          </cell>
          <cell r="R43">
            <v>905.46623999999997</v>
          </cell>
          <cell r="S43">
            <v>1164.1772599999999</v>
          </cell>
          <cell r="T43">
            <v>10779.875529999999</v>
          </cell>
          <cell r="V43">
            <v>923.48253</v>
          </cell>
          <cell r="W43">
            <v>1737.56845</v>
          </cell>
          <cell r="X43">
            <v>2501.8873400000002</v>
          </cell>
          <cell r="Y43">
            <v>3271.64383</v>
          </cell>
          <cell r="Z43">
            <v>4182.21234</v>
          </cell>
          <cell r="AA43">
            <v>5033.65859</v>
          </cell>
          <cell r="AB43">
            <v>6017.0159299999996</v>
          </cell>
          <cell r="AC43">
            <v>7033.4476999999997</v>
          </cell>
          <cell r="AD43">
            <v>7875.2470800000001</v>
          </cell>
          <cell r="AE43">
            <v>8710.2320299999992</v>
          </cell>
          <cell r="AF43">
            <v>9615.698269999999</v>
          </cell>
          <cell r="AG43">
            <v>10779.875529999999</v>
          </cell>
          <cell r="AH43">
            <v>10779.875529999999</v>
          </cell>
          <cell r="AJ43">
            <v>2501.8873400000002</v>
          </cell>
          <cell r="AK43">
            <v>2531.7712499999998</v>
          </cell>
          <cell r="AL43">
            <v>2841.5884900000001</v>
          </cell>
          <cell r="AM43">
            <v>2904.6284499999992</v>
          </cell>
        </row>
        <row r="44">
          <cell r="H44">
            <v>32755.501100000001</v>
          </cell>
          <cell r="I44">
            <v>28134.564530000003</v>
          </cell>
          <cell r="J44">
            <v>32397.112530000002</v>
          </cell>
          <cell r="K44">
            <v>34089.373009999996</v>
          </cell>
          <cell r="L44">
            <v>33990.806739999985</v>
          </cell>
          <cell r="M44">
            <v>32873.689440000009</v>
          </cell>
          <cell r="N44">
            <v>34135.56781</v>
          </cell>
          <cell r="O44">
            <v>31115.662269999997</v>
          </cell>
          <cell r="P44">
            <v>28176.708010000024</v>
          </cell>
          <cell r="Q44">
            <v>30211.753510000002</v>
          </cell>
          <cell r="R44">
            <v>36767.986929999999</v>
          </cell>
          <cell r="S44">
            <v>39934.765020000013</v>
          </cell>
          <cell r="T44">
            <v>394583.49090000003</v>
          </cell>
          <cell r="V44">
            <v>32755.501100000001</v>
          </cell>
          <cell r="W44">
            <v>60890.065630000005</v>
          </cell>
          <cell r="X44">
            <v>93287.17816000001</v>
          </cell>
          <cell r="Y44">
            <v>127376.55117000001</v>
          </cell>
          <cell r="Z44">
            <v>161367.35790999999</v>
          </cell>
          <cell r="AA44">
            <v>194241.04735000001</v>
          </cell>
          <cell r="AB44">
            <v>228376.61516000002</v>
          </cell>
          <cell r="AC44">
            <v>259492.27743000002</v>
          </cell>
          <cell r="AD44">
            <v>287668.98544000002</v>
          </cell>
          <cell r="AE44">
            <v>317880.73895000003</v>
          </cell>
          <cell r="AF44">
            <v>354648.72588000004</v>
          </cell>
          <cell r="AG44">
            <v>394583.49090000003</v>
          </cell>
          <cell r="AH44">
            <v>394583.49090000003</v>
          </cell>
          <cell r="AJ44">
            <v>93287.17816000001</v>
          </cell>
          <cell r="AK44">
            <v>100953.86919</v>
          </cell>
          <cell r="AL44">
            <v>93427.938090000011</v>
          </cell>
          <cell r="AM44">
            <v>106914.50546000001</v>
          </cell>
        </row>
        <row r="45">
          <cell r="AH45">
            <v>0</v>
          </cell>
          <cell r="AJ45" t="str">
            <v xml:space="preserve"> </v>
          </cell>
          <cell r="AK45" t="str">
            <v xml:space="preserve"> </v>
          </cell>
          <cell r="AL45" t="str">
            <v xml:space="preserve"> </v>
          </cell>
          <cell r="AM45" t="str">
            <v xml:space="preserve"> </v>
          </cell>
        </row>
        <row r="46">
          <cell r="H46">
            <v>1936.0727899999997</v>
          </cell>
          <cell r="I46">
            <v>2127.6758399999999</v>
          </cell>
          <cell r="J46">
            <v>2469.1926800000006</v>
          </cell>
          <cell r="K46">
            <v>2145.3192699999995</v>
          </cell>
          <cell r="L46">
            <v>2116.493989999999</v>
          </cell>
          <cell r="M46">
            <v>2091.7278899999997</v>
          </cell>
          <cell r="N46">
            <v>2290.0656700000004</v>
          </cell>
          <cell r="O46">
            <v>2270.8907600000098</v>
          </cell>
          <cell r="P46">
            <v>2226.1511700000001</v>
          </cell>
          <cell r="Q46">
            <v>2300.4015199999985</v>
          </cell>
          <cell r="R46">
            <v>2006.9188100000067</v>
          </cell>
          <cell r="S46">
            <v>1380.1289899999938</v>
          </cell>
          <cell r="T46">
            <v>25361.039380000009</v>
          </cell>
          <cell r="V46">
            <v>1936.0727899999997</v>
          </cell>
          <cell r="W46">
            <v>4063.7486299999996</v>
          </cell>
          <cell r="X46">
            <v>6532.9413100000002</v>
          </cell>
          <cell r="Y46">
            <v>8678.2605800000001</v>
          </cell>
          <cell r="Z46">
            <v>10794.754569999999</v>
          </cell>
          <cell r="AA46">
            <v>12886.482459999999</v>
          </cell>
          <cell r="AB46">
            <v>15176.548129999999</v>
          </cell>
          <cell r="AC46">
            <v>17447.438890000009</v>
          </cell>
          <cell r="AD46">
            <v>19673.59006000001</v>
          </cell>
          <cell r="AE46">
            <v>21973.991580000009</v>
          </cell>
          <cell r="AF46">
            <v>23980.910390000015</v>
          </cell>
          <cell r="AG46">
            <v>25361.039380000009</v>
          </cell>
          <cell r="AH46">
            <v>25361.039380000009</v>
          </cell>
          <cell r="AJ46">
            <v>6532.9413100000002</v>
          </cell>
          <cell r="AK46">
            <v>6353.5411499999991</v>
          </cell>
          <cell r="AL46">
            <v>6787.1076000000103</v>
          </cell>
          <cell r="AM46">
            <v>5687.4493199999988</v>
          </cell>
        </row>
        <row r="47">
          <cell r="H47">
            <v>3046.1184299999995</v>
          </cell>
          <cell r="I47">
            <v>3007.6109100000003</v>
          </cell>
          <cell r="J47">
            <v>3642.6951399999998</v>
          </cell>
          <cell r="K47">
            <v>3756.1122400000004</v>
          </cell>
          <cell r="L47">
            <v>3516.10889</v>
          </cell>
          <cell r="M47">
            <v>2382.4735300000002</v>
          </cell>
          <cell r="N47">
            <v>3326.03172</v>
          </cell>
          <cell r="O47">
            <v>3129.6803500000001</v>
          </cell>
          <cell r="P47">
            <v>2603.8056000000001</v>
          </cell>
          <cell r="Q47">
            <v>3143.90888</v>
          </cell>
          <cell r="R47">
            <v>3322.6294800000001</v>
          </cell>
          <cell r="S47">
            <v>2035.2300000000009</v>
          </cell>
          <cell r="T47">
            <v>36912.405169999998</v>
          </cell>
          <cell r="V47">
            <v>3046.1184299999995</v>
          </cell>
          <cell r="W47">
            <v>6053.7293399999999</v>
          </cell>
          <cell r="X47">
            <v>9696.4244799999997</v>
          </cell>
          <cell r="Y47">
            <v>13452.53672</v>
          </cell>
          <cell r="Z47">
            <v>16968.64561</v>
          </cell>
          <cell r="AA47">
            <v>19351.119139999999</v>
          </cell>
          <cell r="AB47">
            <v>22677.150859999998</v>
          </cell>
          <cell r="AC47">
            <v>25806.831209999997</v>
          </cell>
          <cell r="AD47">
            <v>28410.636809999996</v>
          </cell>
          <cell r="AE47">
            <v>31554.545689999995</v>
          </cell>
          <cell r="AF47">
            <v>34877.175169999995</v>
          </cell>
          <cell r="AG47">
            <v>36912.405169999998</v>
          </cell>
          <cell r="AH47">
            <v>36912.405169999998</v>
          </cell>
          <cell r="AJ47">
            <v>9696.4244799999997</v>
          </cell>
          <cell r="AK47">
            <v>9654.694660000001</v>
          </cell>
          <cell r="AL47">
            <v>9059.5176699999993</v>
          </cell>
          <cell r="AM47">
            <v>8501.7683600000018</v>
          </cell>
        </row>
        <row r="48">
          <cell r="H48">
            <v>149.11812</v>
          </cell>
          <cell r="I48">
            <v>109.76907000000001</v>
          </cell>
          <cell r="J48">
            <v>23.596640000000001</v>
          </cell>
          <cell r="K48">
            <v>40.23254</v>
          </cell>
          <cell r="L48">
            <v>32.676160000000003</v>
          </cell>
          <cell r="M48">
            <v>44.466850000000001</v>
          </cell>
          <cell r="N48">
            <v>55.129750000000001</v>
          </cell>
          <cell r="O48">
            <v>55.179000000000002</v>
          </cell>
          <cell r="P48">
            <v>51.521610000000003</v>
          </cell>
          <cell r="Q48">
            <v>96.873409999999922</v>
          </cell>
          <cell r="R48">
            <v>33.912140000000001</v>
          </cell>
          <cell r="S48">
            <v>169.65293</v>
          </cell>
          <cell r="T48">
            <v>862.12821999999994</v>
          </cell>
          <cell r="V48">
            <v>149.11812</v>
          </cell>
          <cell r="W48">
            <v>258.88719000000003</v>
          </cell>
          <cell r="X48">
            <v>282.48383000000001</v>
          </cell>
          <cell r="Y48">
            <v>322.71636999999998</v>
          </cell>
          <cell r="Z48">
            <v>355.39252999999997</v>
          </cell>
          <cell r="AA48">
            <v>399.85937999999999</v>
          </cell>
          <cell r="AB48">
            <v>454.98912999999999</v>
          </cell>
          <cell r="AC48">
            <v>510.16813000000002</v>
          </cell>
          <cell r="AD48">
            <v>561.68974000000003</v>
          </cell>
          <cell r="AE48">
            <v>658.56314999999995</v>
          </cell>
          <cell r="AF48">
            <v>692.47528999999997</v>
          </cell>
          <cell r="AG48">
            <v>862.12821999999994</v>
          </cell>
          <cell r="AH48">
            <v>862.12821999999994</v>
          </cell>
          <cell r="AJ48">
            <v>282.48383000000001</v>
          </cell>
          <cell r="AK48">
            <v>117.37555</v>
          </cell>
          <cell r="AL48">
            <v>161.83036000000001</v>
          </cell>
          <cell r="AM48">
            <v>300.43847999999991</v>
          </cell>
        </row>
        <row r="49">
          <cell r="H49">
            <v>2216.1620999999996</v>
          </cell>
          <cell r="I49">
            <v>1852.1246000000001</v>
          </cell>
          <cell r="J49">
            <v>13468.276300000001</v>
          </cell>
          <cell r="K49">
            <v>2186.4513999999999</v>
          </cell>
          <cell r="L49">
            <v>2000.1153900000002</v>
          </cell>
          <cell r="M49">
            <v>1697.7554100000002</v>
          </cell>
          <cell r="N49">
            <v>2223.6781700000001</v>
          </cell>
          <cell r="O49">
            <v>2553.77558</v>
          </cell>
          <cell r="P49">
            <v>1443.1239800000001</v>
          </cell>
          <cell r="Q49">
            <v>2404.8208999999997</v>
          </cell>
          <cell r="R49">
            <v>2078.9344599999999</v>
          </cell>
          <cell r="S49">
            <v>3821.3152699999996</v>
          </cell>
          <cell r="T49">
            <v>37946.533559999996</v>
          </cell>
          <cell r="V49">
            <v>2216.1620999999996</v>
          </cell>
          <cell r="W49">
            <v>4068.2866999999997</v>
          </cell>
          <cell r="X49">
            <v>17536.563000000002</v>
          </cell>
          <cell r="Y49">
            <v>19723.0144</v>
          </cell>
          <cell r="Z49">
            <v>21723.129789999999</v>
          </cell>
          <cell r="AA49">
            <v>23420.885200000001</v>
          </cell>
          <cell r="AB49">
            <v>25644.56337</v>
          </cell>
          <cell r="AC49">
            <v>28198.338950000001</v>
          </cell>
          <cell r="AD49">
            <v>29641.462930000002</v>
          </cell>
          <cell r="AE49">
            <v>32046.28383</v>
          </cell>
          <cell r="AF49">
            <v>34125.218289999997</v>
          </cell>
          <cell r="AG49">
            <v>37946.533559999996</v>
          </cell>
          <cell r="AH49">
            <v>37946.533559999996</v>
          </cell>
          <cell r="AJ49">
            <v>17536.563000000002</v>
          </cell>
          <cell r="AK49">
            <v>5884.3222000000005</v>
          </cell>
          <cell r="AL49">
            <v>6220.5777300000009</v>
          </cell>
          <cell r="AM49">
            <v>8305.0706299999983</v>
          </cell>
        </row>
        <row r="50">
          <cell r="H50">
            <v>5144.3777599999994</v>
          </cell>
          <cell r="I50">
            <v>4798.4976899999992</v>
          </cell>
          <cell r="J50">
            <v>5349.7276900000006</v>
          </cell>
          <cell r="K50">
            <v>5316.6941699999998</v>
          </cell>
          <cell r="L50">
            <v>5299.3544000000029</v>
          </cell>
          <cell r="M50">
            <v>5051.9733799999976</v>
          </cell>
          <cell r="N50">
            <v>5064.3860699999959</v>
          </cell>
          <cell r="O50">
            <v>5117.7177000000011</v>
          </cell>
          <cell r="P50">
            <v>5129.0293400000037</v>
          </cell>
          <cell r="Q50">
            <v>5214.7531700000009</v>
          </cell>
          <cell r="R50">
            <v>5225.0336400000024</v>
          </cell>
          <cell r="S50">
            <v>5372.7252499999959</v>
          </cell>
          <cell r="T50">
            <v>62084.270259999998</v>
          </cell>
          <cell r="V50">
            <v>5144.3777599999994</v>
          </cell>
          <cell r="W50">
            <v>9942.8754499999995</v>
          </cell>
          <cell r="X50">
            <v>15292.603139999999</v>
          </cell>
          <cell r="Y50">
            <v>20609.297309999998</v>
          </cell>
          <cell r="Z50">
            <v>25908.651710000002</v>
          </cell>
          <cell r="AA50">
            <v>30960.625090000001</v>
          </cell>
          <cell r="AB50">
            <v>36025.011159999995</v>
          </cell>
          <cell r="AC50">
            <v>41142.728859999996</v>
          </cell>
          <cell r="AD50">
            <v>46271.758199999997</v>
          </cell>
          <cell r="AE50">
            <v>51486.51137</v>
          </cell>
          <cell r="AF50">
            <v>56711.545010000002</v>
          </cell>
          <cell r="AG50">
            <v>62084.270259999998</v>
          </cell>
          <cell r="AH50">
            <v>62084.270259999998</v>
          </cell>
          <cell r="AJ50">
            <v>15292.603139999999</v>
          </cell>
          <cell r="AK50">
            <v>15668.02195</v>
          </cell>
          <cell r="AL50">
            <v>15311.133110000002</v>
          </cell>
          <cell r="AM50">
            <v>15812.512059999999</v>
          </cell>
        </row>
        <row r="51">
          <cell r="H51">
            <v>12491.849199999997</v>
          </cell>
          <cell r="I51">
            <v>11895.678110000001</v>
          </cell>
          <cell r="J51">
            <v>24953.488450000001</v>
          </cell>
          <cell r="K51">
            <v>13444.80962</v>
          </cell>
          <cell r="L51">
            <v>12964.74883</v>
          </cell>
          <cell r="M51">
            <v>11268.397059999998</v>
          </cell>
          <cell r="N51">
            <v>12959.291379999997</v>
          </cell>
          <cell r="O51">
            <v>13127.243390000011</v>
          </cell>
          <cell r="P51">
            <v>11453.631700000005</v>
          </cell>
          <cell r="Q51">
            <v>13160.757879999999</v>
          </cell>
          <cell r="R51">
            <v>12667.428530000008</v>
          </cell>
          <cell r="S51">
            <v>12779.05243999999</v>
          </cell>
          <cell r="T51">
            <v>163166.37659</v>
          </cell>
          <cell r="V51">
            <v>12491.849199999997</v>
          </cell>
          <cell r="W51">
            <v>24387.527309999998</v>
          </cell>
          <cell r="X51">
            <v>49341.015760000002</v>
          </cell>
          <cell r="Y51">
            <v>62785.825379999995</v>
          </cell>
          <cell r="Z51">
            <v>75750.574210000006</v>
          </cell>
          <cell r="AA51">
            <v>87018.971270000009</v>
          </cell>
          <cell r="AB51">
            <v>99978.26264999999</v>
          </cell>
          <cell r="AC51">
            <v>113105.50604000001</v>
          </cell>
          <cell r="AD51">
            <v>124559.13774000001</v>
          </cell>
          <cell r="AE51">
            <v>137719.89562</v>
          </cell>
          <cell r="AF51">
            <v>150387.32415</v>
          </cell>
          <cell r="AG51">
            <v>163166.37659</v>
          </cell>
          <cell r="AH51">
            <v>163166.37659</v>
          </cell>
          <cell r="AJ51">
            <v>49341.015759999995</v>
          </cell>
          <cell r="AK51">
            <v>37677.95551</v>
          </cell>
          <cell r="AL51">
            <v>37540.166470000011</v>
          </cell>
          <cell r="AM51">
            <v>38607.238850000002</v>
          </cell>
        </row>
        <row r="52">
          <cell r="AH52">
            <v>0</v>
          </cell>
          <cell r="AJ52" t="str">
            <v xml:space="preserve"> </v>
          </cell>
          <cell r="AK52" t="str">
            <v xml:space="preserve"> </v>
          </cell>
          <cell r="AL52" t="str">
            <v xml:space="preserve"> </v>
          </cell>
          <cell r="AM52" t="str">
            <v xml:space="preserve"> </v>
          </cell>
        </row>
        <row r="53">
          <cell r="H53">
            <v>20263.651900000004</v>
          </cell>
          <cell r="I53">
            <v>16238.886420000003</v>
          </cell>
          <cell r="J53">
            <v>7443.6240800000014</v>
          </cell>
          <cell r="K53">
            <v>20644.563389999996</v>
          </cell>
          <cell r="L53">
            <v>21026.057909999985</v>
          </cell>
          <cell r="M53">
            <v>21605.292380000014</v>
          </cell>
          <cell r="N53">
            <v>21176.276430000005</v>
          </cell>
          <cell r="O53">
            <v>17988.418879999987</v>
          </cell>
          <cell r="P53">
            <v>16723.076310000019</v>
          </cell>
          <cell r="Q53">
            <v>17050.995630000005</v>
          </cell>
          <cell r="R53">
            <v>24100.558399999991</v>
          </cell>
          <cell r="S53">
            <v>27155.712580000021</v>
          </cell>
          <cell r="T53">
            <v>231417.11431</v>
          </cell>
          <cell r="V53">
            <v>20263.651900000004</v>
          </cell>
          <cell r="W53">
            <v>36502.538320000007</v>
          </cell>
          <cell r="X53">
            <v>43946.162400000008</v>
          </cell>
          <cell r="Y53">
            <v>64590.725790000004</v>
          </cell>
          <cell r="Z53">
            <v>85616.783699999985</v>
          </cell>
          <cell r="AA53">
            <v>107222.07608</v>
          </cell>
          <cell r="AB53">
            <v>128398.35251</v>
          </cell>
          <cell r="AC53">
            <v>146386.77138999998</v>
          </cell>
          <cell r="AD53">
            <v>163109.84769999998</v>
          </cell>
          <cell r="AE53">
            <v>180160.84333</v>
          </cell>
          <cell r="AF53">
            <v>204261.40172999998</v>
          </cell>
          <cell r="AG53">
            <v>231417.11431</v>
          </cell>
          <cell r="AH53">
            <v>231417.11431</v>
          </cell>
          <cell r="AJ53">
            <v>43946.162400000008</v>
          </cell>
          <cell r="AK53">
            <v>63275.913679999998</v>
          </cell>
          <cell r="AL53">
            <v>55887.771620000014</v>
          </cell>
          <cell r="AM53">
            <v>68307.266610000021</v>
          </cell>
        </row>
        <row r="54">
          <cell r="H54">
            <v>11.693760000000001</v>
          </cell>
          <cell r="I54">
            <v>13.386239999999999</v>
          </cell>
          <cell r="J54">
            <v>47.46508</v>
          </cell>
          <cell r="K54">
            <v>3.9739499999999999</v>
          </cell>
          <cell r="L54">
            <v>29.965</v>
          </cell>
          <cell r="M54">
            <v>31.547000000000001</v>
          </cell>
          <cell r="N54">
            <v>29.047999999999998</v>
          </cell>
          <cell r="O54">
            <v>21.459</v>
          </cell>
          <cell r="P54">
            <v>39.443000000000097</v>
          </cell>
          <cell r="Q54">
            <v>20.059000000000001</v>
          </cell>
          <cell r="R54">
            <v>28.472999999999999</v>
          </cell>
          <cell r="S54">
            <v>24.853000000000002</v>
          </cell>
          <cell r="T54">
            <v>301.36603000000014</v>
          </cell>
          <cell r="V54">
            <v>11.693760000000001</v>
          </cell>
          <cell r="W54">
            <v>25.08</v>
          </cell>
          <cell r="X54">
            <v>72.545079999999999</v>
          </cell>
          <cell r="Y54">
            <v>76.519030000000001</v>
          </cell>
          <cell r="Z54">
            <v>106.48403</v>
          </cell>
          <cell r="AA54">
            <v>138.03103000000002</v>
          </cell>
          <cell r="AB54">
            <v>167.07903000000002</v>
          </cell>
          <cell r="AC54">
            <v>188.53803000000002</v>
          </cell>
          <cell r="AD54">
            <v>227.98103000000012</v>
          </cell>
          <cell r="AE54">
            <v>248.04003000000012</v>
          </cell>
          <cell r="AF54">
            <v>276.51303000000013</v>
          </cell>
          <cell r="AG54">
            <v>301.36603000000014</v>
          </cell>
          <cell r="AH54">
            <v>301.36603000000014</v>
          </cell>
          <cell r="AJ54">
            <v>72.545079999999999</v>
          </cell>
          <cell r="AK54">
            <v>65.485950000000003</v>
          </cell>
          <cell r="AL54">
            <v>89.950000000000102</v>
          </cell>
          <cell r="AM54">
            <v>73.384999999999991</v>
          </cell>
        </row>
        <row r="55">
          <cell r="H55">
            <v>0</v>
          </cell>
          <cell r="I55">
            <v>0</v>
          </cell>
          <cell r="J55">
            <v>0</v>
          </cell>
          <cell r="K55">
            <v>0</v>
          </cell>
          <cell r="L55">
            <v>0</v>
          </cell>
          <cell r="M55">
            <v>0</v>
          </cell>
          <cell r="N55">
            <v>0</v>
          </cell>
          <cell r="O55">
            <v>0</v>
          </cell>
          <cell r="P55">
            <v>0</v>
          </cell>
          <cell r="Q55">
            <v>0</v>
          </cell>
          <cell r="R55">
            <v>0</v>
          </cell>
          <cell r="S55">
            <v>0</v>
          </cell>
          <cell r="T55">
            <v>0</v>
          </cell>
          <cell r="V55">
            <v>0</v>
          </cell>
          <cell r="W55">
            <v>0</v>
          </cell>
          <cell r="X55">
            <v>0</v>
          </cell>
          <cell r="Y55">
            <v>0</v>
          </cell>
          <cell r="Z55">
            <v>0</v>
          </cell>
          <cell r="AA55">
            <v>0</v>
          </cell>
          <cell r="AB55">
            <v>0</v>
          </cell>
          <cell r="AC55">
            <v>0</v>
          </cell>
          <cell r="AD55">
            <v>0</v>
          </cell>
          <cell r="AE55">
            <v>0</v>
          </cell>
          <cell r="AF55">
            <v>0</v>
          </cell>
          <cell r="AG55">
            <v>0</v>
          </cell>
          <cell r="AH55">
            <v>0</v>
          </cell>
          <cell r="AJ55">
            <v>0</v>
          </cell>
          <cell r="AK55">
            <v>0</v>
          </cell>
          <cell r="AL55">
            <v>0</v>
          </cell>
          <cell r="AM55">
            <v>0</v>
          </cell>
        </row>
        <row r="56">
          <cell r="H56">
            <v>0</v>
          </cell>
          <cell r="I56">
            <v>0</v>
          </cell>
          <cell r="J56">
            <v>0</v>
          </cell>
          <cell r="K56">
            <v>0</v>
          </cell>
          <cell r="L56">
            <v>126479.099</v>
          </cell>
          <cell r="M56">
            <v>-3346.4617799999996</v>
          </cell>
          <cell r="N56">
            <v>0</v>
          </cell>
          <cell r="O56">
            <v>0</v>
          </cell>
          <cell r="P56">
            <v>0</v>
          </cell>
          <cell r="Q56">
            <v>0</v>
          </cell>
          <cell r="R56">
            <v>1444.0531299999998</v>
          </cell>
          <cell r="S56">
            <v>4629.1080000000002</v>
          </cell>
          <cell r="T56">
            <v>129205.79835</v>
          </cell>
        </row>
        <row r="57">
          <cell r="H57">
            <v>20275.345660000003</v>
          </cell>
          <cell r="I57">
            <v>16252.272660000002</v>
          </cell>
          <cell r="J57">
            <v>7491.0891600000014</v>
          </cell>
          <cell r="K57">
            <v>20648.537339999995</v>
          </cell>
          <cell r="L57">
            <v>147535.12190999999</v>
          </cell>
          <cell r="M57">
            <v>18290.377600000014</v>
          </cell>
          <cell r="N57">
            <v>21205.324430000004</v>
          </cell>
          <cell r="O57">
            <v>18009.877879999985</v>
          </cell>
          <cell r="P57">
            <v>16762.519310000018</v>
          </cell>
          <cell r="Q57">
            <v>17071.054630000006</v>
          </cell>
          <cell r="R57">
            <v>25573.084529999993</v>
          </cell>
          <cell r="S57">
            <v>31809.673580000021</v>
          </cell>
          <cell r="T57">
            <v>360924.27869000001</v>
          </cell>
          <cell r="V57">
            <v>20275.345660000003</v>
          </cell>
          <cell r="W57">
            <v>36527.618320000009</v>
          </cell>
          <cell r="X57">
            <v>44018.707480000012</v>
          </cell>
          <cell r="Y57">
            <v>64667.244820000007</v>
          </cell>
          <cell r="Z57">
            <v>212202.36673000001</v>
          </cell>
          <cell r="AA57">
            <v>230492.74433000002</v>
          </cell>
          <cell r="AB57">
            <v>251698.06876000002</v>
          </cell>
          <cell r="AC57">
            <v>269707.94663999998</v>
          </cell>
          <cell r="AD57">
            <v>286470.46594999998</v>
          </cell>
          <cell r="AE57">
            <v>303541.52058000001</v>
          </cell>
          <cell r="AF57">
            <v>329114.60511</v>
          </cell>
          <cell r="AG57">
            <v>360924.27869000001</v>
          </cell>
          <cell r="AH57">
            <v>360924.27869000001</v>
          </cell>
          <cell r="AJ57">
            <v>44018.707480000012</v>
          </cell>
          <cell r="AK57">
            <v>186474.03684999997</v>
          </cell>
          <cell r="AL57">
            <v>55977.721620000011</v>
          </cell>
          <cell r="AM57">
            <v>74453.812740000023</v>
          </cell>
        </row>
        <row r="58">
          <cell r="AH58">
            <v>0</v>
          </cell>
          <cell r="AJ58" t="str">
            <v xml:space="preserve"> </v>
          </cell>
          <cell r="AK58" t="str">
            <v xml:space="preserve"> </v>
          </cell>
          <cell r="AL58" t="str">
            <v xml:space="preserve"> </v>
          </cell>
          <cell r="AM58" t="str">
            <v xml:space="preserve"> </v>
          </cell>
        </row>
        <row r="59">
          <cell r="AH59">
            <v>0</v>
          </cell>
          <cell r="AJ59" t="str">
            <v xml:space="preserve"> </v>
          </cell>
          <cell r="AK59" t="str">
            <v xml:space="preserve"> </v>
          </cell>
          <cell r="AL59" t="str">
            <v xml:space="preserve"> </v>
          </cell>
          <cell r="AM59" t="str">
            <v xml:space="preserve"> </v>
          </cell>
        </row>
        <row r="60">
          <cell r="H60">
            <v>10324.395839999999</v>
          </cell>
          <cell r="I60">
            <v>9134.5529000000006</v>
          </cell>
          <cell r="J60">
            <v>9582.7316199999987</v>
          </cell>
          <cell r="K60">
            <v>9389.5760300000002</v>
          </cell>
          <cell r="L60">
            <v>7984.4622300000001</v>
          </cell>
          <cell r="M60">
            <v>6694.56477</v>
          </cell>
          <cell r="N60">
            <v>6800.2039999999997</v>
          </cell>
          <cell r="O60">
            <v>6901.8050400000002</v>
          </cell>
          <cell r="P60">
            <v>6650.1369999999997</v>
          </cell>
          <cell r="Q60">
            <v>6421.0219999999999</v>
          </cell>
          <cell r="R60">
            <v>6878.0469999999996</v>
          </cell>
          <cell r="S60">
            <v>7448.375</v>
          </cell>
          <cell r="T60">
            <v>94209.873429999992</v>
          </cell>
          <cell r="V60">
            <v>10324.395839999999</v>
          </cell>
          <cell r="W60">
            <v>19458.94874</v>
          </cell>
          <cell r="X60">
            <v>29041.680359999998</v>
          </cell>
          <cell r="Y60">
            <v>38431.256389999995</v>
          </cell>
          <cell r="Z60">
            <v>46415.718619999992</v>
          </cell>
          <cell r="AA60">
            <v>53110.28338999999</v>
          </cell>
          <cell r="AB60">
            <v>59910.487389999987</v>
          </cell>
          <cell r="AC60">
            <v>66812.292429999987</v>
          </cell>
          <cell r="AD60">
            <v>73462.429429999989</v>
          </cell>
          <cell r="AE60">
            <v>79883.451429999986</v>
          </cell>
          <cell r="AF60">
            <v>86761.498429999992</v>
          </cell>
          <cell r="AG60">
            <v>94209.873429999992</v>
          </cell>
          <cell r="AH60">
            <v>94209.873429999992</v>
          </cell>
          <cell r="AJ60">
            <v>29041.680359999998</v>
          </cell>
          <cell r="AK60">
            <v>24068.603030000002</v>
          </cell>
          <cell r="AL60">
            <v>20352.14604</v>
          </cell>
          <cell r="AM60">
            <v>20747.444</v>
          </cell>
        </row>
        <row r="61">
          <cell r="H61">
            <v>1.0791090890602661</v>
          </cell>
          <cell r="I61">
            <v>1.0945147714892536</v>
          </cell>
          <cell r="J61">
            <v>1.1302428325755409</v>
          </cell>
          <cell r="K61">
            <v>1.0766117029886815</v>
          </cell>
          <cell r="L61">
            <v>1.1356522629577266</v>
          </cell>
          <cell r="M61">
            <v>1.1581967620577676</v>
          </cell>
          <cell r="N61">
            <v>1.138403225844401</v>
          </cell>
          <cell r="O61">
            <v>1.1799429863350643</v>
          </cell>
          <cell r="P61">
            <v>1.1790901871645658</v>
          </cell>
          <cell r="Q61">
            <v>1.2257758936194263</v>
          </cell>
          <cell r="R61">
            <v>1.1832123726400823</v>
          </cell>
          <cell r="S61">
            <v>1.1353738070384491</v>
          </cell>
          <cell r="T61">
            <v>1.1399999999999999</v>
          </cell>
          <cell r="V61">
            <v>1.08</v>
          </cell>
          <cell r="W61">
            <v>1.0900000000000001</v>
          </cell>
          <cell r="X61">
            <v>1.1000000000000001</v>
          </cell>
          <cell r="Y61">
            <v>1.0900000000000001</v>
          </cell>
          <cell r="Z61">
            <v>1.1000000000000001</v>
          </cell>
          <cell r="AA61">
            <v>1.1100000000000001</v>
          </cell>
          <cell r="AB61">
            <v>1.1100000000000001</v>
          </cell>
          <cell r="AC61">
            <v>1.1200000000000001</v>
          </cell>
          <cell r="AD61">
            <v>1.1200000000000001</v>
          </cell>
          <cell r="AE61">
            <v>1.1299999999999999</v>
          </cell>
          <cell r="AF61">
            <v>1.1399999999999999</v>
          </cell>
          <cell r="AG61">
            <v>1.1399999999999999</v>
          </cell>
          <cell r="AH61">
            <v>1.1399999999999999</v>
          </cell>
          <cell r="AJ61">
            <v>1.1000000000000001</v>
          </cell>
          <cell r="AK61">
            <v>1.1200000000000001</v>
          </cell>
          <cell r="AL61">
            <v>1.17</v>
          </cell>
          <cell r="AM61">
            <v>1.18</v>
          </cell>
        </row>
        <row r="62">
          <cell r="H62">
            <v>0.40580386542017755</v>
          </cell>
          <cell r="I62">
            <v>0.47207283566117392</v>
          </cell>
          <cell r="J62">
            <v>0.4510181732502701</v>
          </cell>
          <cell r="K62">
            <v>0.46275382041930169</v>
          </cell>
          <cell r="L62">
            <v>0.50954361643965096</v>
          </cell>
          <cell r="M62">
            <v>0.50550639604910419</v>
          </cell>
          <cell r="N62">
            <v>0.52414995638366146</v>
          </cell>
          <cell r="O62">
            <v>0.54404516763921806</v>
          </cell>
          <cell r="P62">
            <v>0.53697539013106044</v>
          </cell>
          <cell r="Q62">
            <v>0.54479722075395476</v>
          </cell>
          <cell r="R62">
            <v>0.55923099100660412</v>
          </cell>
          <cell r="S62">
            <v>0.40116442311242384</v>
          </cell>
          <cell r="T62">
            <v>0.48661836579223611</v>
          </cell>
          <cell r="V62">
            <v>0.41</v>
          </cell>
          <cell r="W62">
            <v>0.44</v>
          </cell>
          <cell r="X62">
            <v>0.44</v>
          </cell>
          <cell r="Y62">
            <v>0.45</v>
          </cell>
          <cell r="Z62">
            <v>0.46</v>
          </cell>
          <cell r="AA62">
            <v>0.46</v>
          </cell>
          <cell r="AB62">
            <v>0.47</v>
          </cell>
          <cell r="AC62">
            <v>0.48</v>
          </cell>
          <cell r="AD62">
            <v>0.48</v>
          </cell>
          <cell r="AE62">
            <v>0.49</v>
          </cell>
          <cell r="AF62">
            <v>0.49</v>
          </cell>
          <cell r="AG62">
            <v>0.49</v>
          </cell>
          <cell r="AH62">
            <v>0.49</v>
          </cell>
          <cell r="AJ62">
            <v>0.44</v>
          </cell>
          <cell r="AK62">
            <v>0.49</v>
          </cell>
          <cell r="AL62">
            <v>0.54</v>
          </cell>
          <cell r="AM62">
            <v>0.5</v>
          </cell>
        </row>
        <row r="63">
          <cell r="H63">
            <v>0.15518909143258885</v>
          </cell>
          <cell r="I63">
            <v>0.16157730719365582</v>
          </cell>
          <cell r="J63">
            <v>0.16971248329711652</v>
          </cell>
          <cell r="K63">
            <v>0.17302723731180011</v>
          </cell>
          <cell r="L63">
            <v>0.18713721813172127</v>
          </cell>
          <cell r="M63">
            <v>0.19618966954889885</v>
          </cell>
          <cell r="N63">
            <v>0.19412767764025904</v>
          </cell>
          <cell r="O63">
            <v>0.1986415715967543</v>
          </cell>
          <cell r="P63">
            <v>0.20720918982571337</v>
          </cell>
          <cell r="Q63">
            <v>0.21523469628355113</v>
          </cell>
          <cell r="R63">
            <v>0.21208780922840456</v>
          </cell>
          <cell r="S63">
            <v>0.20486437243022809</v>
          </cell>
          <cell r="T63">
            <v>0.18652474024452151</v>
          </cell>
          <cell r="V63">
            <v>0.14000000000000001</v>
          </cell>
          <cell r="W63">
            <v>0.15</v>
          </cell>
          <cell r="X63">
            <v>0.15</v>
          </cell>
          <cell r="Y63">
            <v>0.15</v>
          </cell>
          <cell r="Z63">
            <v>0.15</v>
          </cell>
          <cell r="AA63">
            <v>0.15</v>
          </cell>
          <cell r="AB63">
            <v>0.16</v>
          </cell>
          <cell r="AC63">
            <v>0.16</v>
          </cell>
          <cell r="AD63">
            <v>0.16</v>
          </cell>
          <cell r="AE63">
            <v>0.16</v>
          </cell>
          <cell r="AF63">
            <v>0.16</v>
          </cell>
          <cell r="AG63">
            <v>0.17</v>
          </cell>
          <cell r="AH63">
            <v>0.17</v>
          </cell>
          <cell r="AJ63">
            <v>0.15</v>
          </cell>
          <cell r="AK63">
            <v>0.16</v>
          </cell>
          <cell r="AL63">
            <v>0.17</v>
          </cell>
          <cell r="AM63">
            <v>0.19</v>
          </cell>
        </row>
        <row r="64">
          <cell r="AH64">
            <v>0</v>
          </cell>
          <cell r="AJ64" t="str">
            <v xml:space="preserve"> </v>
          </cell>
          <cell r="AK64" t="str">
            <v xml:space="preserve"> </v>
          </cell>
          <cell r="AL64" t="str">
            <v xml:space="preserve"> </v>
          </cell>
          <cell r="AM64" t="str">
            <v xml:space="preserve"> </v>
          </cell>
        </row>
        <row r="65">
          <cell r="H65">
            <v>11141.14939</v>
          </cell>
          <cell r="I65">
            <v>9997.90308</v>
          </cell>
          <cell r="J65">
            <v>10830.81373</v>
          </cell>
          <cell r="K65">
            <v>10108.927440000003</v>
          </cell>
          <cell r="L65">
            <v>9067.5725999999959</v>
          </cell>
          <cell r="M65">
            <v>7753.6232400000035</v>
          </cell>
          <cell r="N65">
            <v>7741.3741699999982</v>
          </cell>
          <cell r="O65">
            <v>8143.7364499999985</v>
          </cell>
          <cell r="P65">
            <v>7841.1112800000046</v>
          </cell>
          <cell r="Q65">
            <v>7870.7339799999963</v>
          </cell>
          <cell r="R65">
            <v>8138.19031</v>
          </cell>
          <cell r="S65">
            <v>8456.689880000009</v>
          </cell>
          <cell r="T65">
            <v>107091.82554999999</v>
          </cell>
          <cell r="V65">
            <v>11141.14939</v>
          </cell>
          <cell r="W65">
            <v>21139.052470000002</v>
          </cell>
          <cell r="X65">
            <v>31969.866200000004</v>
          </cell>
          <cell r="Y65">
            <v>42078.793640000004</v>
          </cell>
          <cell r="Z65">
            <v>51146.366240000003</v>
          </cell>
          <cell r="AA65">
            <v>58899.989480000004</v>
          </cell>
          <cell r="AB65">
            <v>66641.363649999999</v>
          </cell>
          <cell r="AC65">
            <v>74785.100099999996</v>
          </cell>
          <cell r="AD65">
            <v>82626.211379999993</v>
          </cell>
          <cell r="AE65">
            <v>90496.945359999983</v>
          </cell>
          <cell r="AF65">
            <v>98635.135669999989</v>
          </cell>
          <cell r="AG65">
            <v>107091.82554999999</v>
          </cell>
          <cell r="AH65">
            <v>107091.82554999999</v>
          </cell>
          <cell r="AJ65">
            <v>31969.866200000004</v>
          </cell>
          <cell r="AK65">
            <v>26930.123280000003</v>
          </cell>
          <cell r="AL65">
            <v>23726.2219</v>
          </cell>
          <cell r="AM65">
            <v>24465.614170000004</v>
          </cell>
        </row>
        <row r="66">
          <cell r="H66">
            <v>0</v>
          </cell>
          <cell r="I66">
            <v>0</v>
          </cell>
          <cell r="J66">
            <v>0</v>
          </cell>
          <cell r="K66">
            <v>0</v>
          </cell>
          <cell r="L66">
            <v>0</v>
          </cell>
          <cell r="M66">
            <v>0</v>
          </cell>
          <cell r="N66">
            <v>0</v>
          </cell>
          <cell r="O66">
            <v>0</v>
          </cell>
          <cell r="P66">
            <v>0</v>
          </cell>
          <cell r="Q66">
            <v>0</v>
          </cell>
          <cell r="R66">
            <v>0</v>
          </cell>
          <cell r="S66">
            <v>0</v>
          </cell>
          <cell r="T66">
            <v>0</v>
          </cell>
          <cell r="V66">
            <v>0</v>
          </cell>
          <cell r="W66">
            <v>0</v>
          </cell>
          <cell r="X66">
            <v>0</v>
          </cell>
          <cell r="Y66">
            <v>0</v>
          </cell>
          <cell r="Z66">
            <v>0</v>
          </cell>
          <cell r="AA66">
            <v>0</v>
          </cell>
          <cell r="AB66">
            <v>0</v>
          </cell>
          <cell r="AC66">
            <v>0</v>
          </cell>
          <cell r="AD66">
            <v>0</v>
          </cell>
          <cell r="AE66">
            <v>0</v>
          </cell>
          <cell r="AF66">
            <v>0</v>
          </cell>
          <cell r="AG66">
            <v>0</v>
          </cell>
          <cell r="AH66">
            <v>0</v>
          </cell>
          <cell r="AJ66">
            <v>0</v>
          </cell>
          <cell r="AK66">
            <v>0</v>
          </cell>
          <cell r="AL66">
            <v>0</v>
          </cell>
          <cell r="AM66">
            <v>0</v>
          </cell>
        </row>
        <row r="67">
          <cell r="H67">
            <v>11141.14939</v>
          </cell>
          <cell r="I67">
            <v>9997.90308</v>
          </cell>
          <cell r="J67">
            <v>10830.81373</v>
          </cell>
          <cell r="K67">
            <v>10108.927440000003</v>
          </cell>
          <cell r="L67">
            <v>9067.5725999999959</v>
          </cell>
          <cell r="M67">
            <v>7753.6232400000035</v>
          </cell>
          <cell r="N67">
            <v>7741.3741699999982</v>
          </cell>
          <cell r="O67">
            <v>8143.7364499999985</v>
          </cell>
          <cell r="P67">
            <v>7841.1112800000046</v>
          </cell>
          <cell r="Q67">
            <v>7870.7339799999963</v>
          </cell>
          <cell r="R67">
            <v>8138.19031</v>
          </cell>
          <cell r="S67">
            <v>8456.689880000009</v>
          </cell>
          <cell r="T67">
            <v>107091.82554999999</v>
          </cell>
          <cell r="V67">
            <v>11141.14939</v>
          </cell>
          <cell r="W67">
            <v>21139.052470000002</v>
          </cell>
          <cell r="X67">
            <v>31969.866200000004</v>
          </cell>
          <cell r="Y67">
            <v>42078.793640000004</v>
          </cell>
          <cell r="Z67">
            <v>51146.366240000003</v>
          </cell>
          <cell r="AA67">
            <v>58899.989480000004</v>
          </cell>
          <cell r="AB67">
            <v>66641.363649999999</v>
          </cell>
          <cell r="AC67">
            <v>74785.100099999996</v>
          </cell>
          <cell r="AD67">
            <v>82626.211379999993</v>
          </cell>
          <cell r="AE67">
            <v>90496.945359999983</v>
          </cell>
          <cell r="AF67">
            <v>98635.135669999989</v>
          </cell>
          <cell r="AG67">
            <v>107091.82554999999</v>
          </cell>
          <cell r="AH67">
            <v>107091.82554999999</v>
          </cell>
          <cell r="AJ67">
            <v>31969.866200000004</v>
          </cell>
          <cell r="AK67">
            <v>26930.123280000003</v>
          </cell>
          <cell r="AL67">
            <v>23726.2219</v>
          </cell>
          <cell r="AM67">
            <v>24465.614170000004</v>
          </cell>
        </row>
        <row r="68">
          <cell r="AH68">
            <v>0</v>
          </cell>
          <cell r="AJ68" t="str">
            <v xml:space="preserve"> </v>
          </cell>
        </row>
        <row r="69">
          <cell r="H69">
            <v>4189.6797400000005</v>
          </cell>
          <cell r="I69">
            <v>4312.1742899999999</v>
          </cell>
          <cell r="J69">
            <v>4321.9861100000007</v>
          </cell>
          <cell r="K69">
            <v>4345.0621799999999</v>
          </cell>
          <cell r="L69">
            <v>4068.4317599999999</v>
          </cell>
          <cell r="M69">
            <v>3384.1453099999999</v>
          </cell>
          <cell r="N69">
            <v>3564.32663</v>
          </cell>
          <cell r="O69">
            <v>3754.8936800000001</v>
          </cell>
          <cell r="P69">
            <v>3570.95991</v>
          </cell>
          <cell r="Q69">
            <v>3498.1549399999999</v>
          </cell>
          <cell r="R69">
            <v>3846.4170399999998</v>
          </cell>
          <cell r="S69">
            <v>2988.02306</v>
          </cell>
          <cell r="T69">
            <v>45844.254650000003</v>
          </cell>
          <cell r="V69">
            <v>4189.6797400000005</v>
          </cell>
          <cell r="W69">
            <v>8501.8540300000004</v>
          </cell>
          <cell r="X69">
            <v>12823.84014</v>
          </cell>
          <cell r="Y69">
            <v>17168.902320000001</v>
          </cell>
          <cell r="Z69">
            <v>21237.334080000001</v>
          </cell>
          <cell r="AA69">
            <v>24621.47939</v>
          </cell>
          <cell r="AB69">
            <v>28185.80602</v>
          </cell>
          <cell r="AC69">
            <v>31940.699700000001</v>
          </cell>
          <cell r="AD69">
            <v>35511.659610000002</v>
          </cell>
          <cell r="AE69">
            <v>39009.814550000003</v>
          </cell>
          <cell r="AF69">
            <v>42856.231590000003</v>
          </cell>
          <cell r="AG69">
            <v>45844.254650000003</v>
          </cell>
          <cell r="AH69">
            <v>45844.254650000003</v>
          </cell>
          <cell r="AJ69">
            <v>12823.84014</v>
          </cell>
          <cell r="AK69">
            <v>11797.63925</v>
          </cell>
          <cell r="AL69">
            <v>10890.18022</v>
          </cell>
          <cell r="AM69">
            <v>10332.59504</v>
          </cell>
        </row>
        <row r="70">
          <cell r="H70">
            <v>1102.06149</v>
          </cell>
          <cell r="I70">
            <v>942.83600000000001</v>
          </cell>
          <cell r="J70">
            <v>1483.5450000000001</v>
          </cell>
          <cell r="K70">
            <v>1126.249</v>
          </cell>
          <cell r="L70">
            <v>944.79700000000003</v>
          </cell>
          <cell r="M70">
            <v>728.89499999999998</v>
          </cell>
          <cell r="N70">
            <v>817.71199999999999</v>
          </cell>
          <cell r="O70">
            <v>875.57600000000002</v>
          </cell>
          <cell r="P70">
            <v>793.08299999999997</v>
          </cell>
          <cell r="Q70">
            <v>820.53700000000003</v>
          </cell>
          <cell r="R70">
            <v>800.11400000000003</v>
          </cell>
          <cell r="S70">
            <v>908.95799999999997</v>
          </cell>
          <cell r="T70">
            <v>11344.36349</v>
          </cell>
          <cell r="V70">
            <v>1102.06149</v>
          </cell>
          <cell r="W70">
            <v>2044.8974900000001</v>
          </cell>
          <cell r="X70">
            <v>3528.4424900000004</v>
          </cell>
          <cell r="Y70">
            <v>4654.6914900000002</v>
          </cell>
          <cell r="Z70">
            <v>5599.4884899999997</v>
          </cell>
          <cell r="AA70">
            <v>6328.3834900000002</v>
          </cell>
          <cell r="AB70">
            <v>7146.0954899999997</v>
          </cell>
          <cell r="AC70">
            <v>8021.6714899999997</v>
          </cell>
          <cell r="AD70">
            <v>8814.7544899999994</v>
          </cell>
          <cell r="AE70">
            <v>9635.2914899999996</v>
          </cell>
          <cell r="AF70">
            <v>10435.405489999999</v>
          </cell>
          <cell r="AG70">
            <v>11344.36349</v>
          </cell>
          <cell r="AH70">
            <v>11344.36349</v>
          </cell>
          <cell r="AJ70">
            <v>3528.4424900000004</v>
          </cell>
          <cell r="AK70">
            <v>2799.9410000000003</v>
          </cell>
          <cell r="AL70">
            <v>2486.3710000000001</v>
          </cell>
          <cell r="AM70">
            <v>2529.6089999999999</v>
          </cell>
        </row>
        <row r="71">
          <cell r="H71">
            <v>1602.23361</v>
          </cell>
          <cell r="I71">
            <v>1475.9364599999997</v>
          </cell>
          <cell r="J71">
            <v>1626.3091800000002</v>
          </cell>
          <cell r="K71">
            <v>1624.6523999999999</v>
          </cell>
          <cell r="L71">
            <v>1494.1900499999997</v>
          </cell>
          <cell r="M71">
            <v>1313.40445</v>
          </cell>
          <cell r="N71">
            <v>1320.10781</v>
          </cell>
          <cell r="O71">
            <v>1370.9853999999998</v>
          </cell>
          <cell r="P71">
            <v>1377.9694999999999</v>
          </cell>
          <cell r="Q71">
            <v>1382.0267200000001</v>
          </cell>
          <cell r="R71">
            <v>1458.7499200000002</v>
          </cell>
          <cell r="S71">
            <v>1525.9066700000001</v>
          </cell>
          <cell r="T71">
            <v>17572.472169999997</v>
          </cell>
          <cell r="V71">
            <v>1602.23361</v>
          </cell>
          <cell r="W71">
            <v>3078.1700699999997</v>
          </cell>
          <cell r="X71">
            <v>4704.4792500000003</v>
          </cell>
          <cell r="Y71">
            <v>6329.1316500000003</v>
          </cell>
          <cell r="Z71">
            <v>7823.3217000000004</v>
          </cell>
          <cell r="AA71">
            <v>9136.7261500000004</v>
          </cell>
          <cell r="AB71">
            <v>10456.83396</v>
          </cell>
          <cell r="AC71">
            <v>11827.81936</v>
          </cell>
          <cell r="AD71">
            <v>13205.788859999999</v>
          </cell>
          <cell r="AE71">
            <v>14587.815579999999</v>
          </cell>
          <cell r="AF71">
            <v>16046.565499999999</v>
          </cell>
          <cell r="AG71">
            <v>17572.472169999997</v>
          </cell>
          <cell r="AH71">
            <v>17572.472169999997</v>
          </cell>
          <cell r="AJ71">
            <v>4704.4792500000003</v>
          </cell>
          <cell r="AK71">
            <v>4432.2469000000001</v>
          </cell>
          <cell r="AL71">
            <v>4069.0627100000002</v>
          </cell>
          <cell r="AM71">
            <v>4366.6833100000003</v>
          </cell>
        </row>
        <row r="72">
          <cell r="H72">
            <v>6893.9748400000008</v>
          </cell>
          <cell r="I72">
            <v>6730.9467500000001</v>
          </cell>
          <cell r="J72">
            <v>7431.840290000001</v>
          </cell>
          <cell r="K72">
            <v>7095.9635799999996</v>
          </cell>
          <cell r="L72">
            <v>6507.4188099999992</v>
          </cell>
          <cell r="M72">
            <v>5426.4447600000003</v>
          </cell>
          <cell r="N72">
            <v>5702.1464400000004</v>
          </cell>
          <cell r="O72">
            <v>6001.4550799999997</v>
          </cell>
          <cell r="P72">
            <v>5742.0124100000003</v>
          </cell>
          <cell r="Q72">
            <v>5700.7186599999995</v>
          </cell>
          <cell r="R72">
            <v>6105.2809600000001</v>
          </cell>
          <cell r="S72">
            <v>5422.8877300000004</v>
          </cell>
          <cell r="T72">
            <v>74761.09031</v>
          </cell>
          <cell r="V72">
            <v>6893.9748400000008</v>
          </cell>
          <cell r="W72">
            <v>13624.921590000002</v>
          </cell>
          <cell r="X72">
            <v>21056.761880000002</v>
          </cell>
          <cell r="Y72">
            <v>28152.725460000001</v>
          </cell>
          <cell r="Z72">
            <v>34660.144270000004</v>
          </cell>
          <cell r="AA72">
            <v>40086.589030000003</v>
          </cell>
          <cell r="AB72">
            <v>45788.73547</v>
          </cell>
          <cell r="AC72">
            <v>51790.190549999999</v>
          </cell>
          <cell r="AD72">
            <v>57532.202960000002</v>
          </cell>
          <cell r="AE72">
            <v>63232.921620000001</v>
          </cell>
          <cell r="AF72">
            <v>69338.202579999997</v>
          </cell>
          <cell r="AG72">
            <v>74761.09031</v>
          </cell>
          <cell r="AH72">
            <v>74761.09031</v>
          </cell>
          <cell r="AJ72">
            <v>21056.761880000002</v>
          </cell>
          <cell r="AK72">
            <v>19029.827149999997</v>
          </cell>
          <cell r="AL72">
            <v>17445.61393</v>
          </cell>
          <cell r="AM72">
            <v>17228.887349999997</v>
          </cell>
        </row>
        <row r="74">
          <cell r="H74">
            <v>4247.1745499999997</v>
          </cell>
          <cell r="I74">
            <v>3266.95633</v>
          </cell>
          <cell r="J74">
            <v>3398.9734399999988</v>
          </cell>
          <cell r="K74">
            <v>3012.9638600000035</v>
          </cell>
          <cell r="L74">
            <v>2560.1537899999967</v>
          </cell>
          <cell r="M74">
            <v>2327.1784800000032</v>
          </cell>
          <cell r="N74">
            <v>2039.2277299999978</v>
          </cell>
          <cell r="O74">
            <v>2142.2813699999988</v>
          </cell>
          <cell r="P74">
            <v>2099.0988700000044</v>
          </cell>
          <cell r="Q74">
            <v>2170.0153199999968</v>
          </cell>
          <cell r="R74">
            <v>2032.9093499999999</v>
          </cell>
          <cell r="S74">
            <v>3033.8021500000086</v>
          </cell>
          <cell r="T74">
            <v>32330.735240000009</v>
          </cell>
          <cell r="AH74">
            <v>32330.735240000009</v>
          </cell>
          <cell r="AJ74">
            <v>10913.104319999999</v>
          </cell>
          <cell r="AK74">
            <v>7900.2961300000034</v>
          </cell>
          <cell r="AL74">
            <v>6280.6079700000009</v>
          </cell>
          <cell r="AM74">
            <v>7236.7268200000053</v>
          </cell>
        </row>
        <row r="75">
          <cell r="H75">
            <v>0</v>
          </cell>
          <cell r="I75">
            <v>0</v>
          </cell>
          <cell r="J75">
            <v>0</v>
          </cell>
          <cell r="K75">
            <v>0</v>
          </cell>
          <cell r="L75">
            <v>180.548</v>
          </cell>
          <cell r="M75">
            <v>387.24799999999999</v>
          </cell>
          <cell r="N75">
            <v>385.577</v>
          </cell>
          <cell r="O75">
            <v>371.80399999999997</v>
          </cell>
          <cell r="P75">
            <v>531.43499999999995</v>
          </cell>
          <cell r="Q75">
            <v>370.13299999999998</v>
          </cell>
          <cell r="R75">
            <v>276.90899999999999</v>
          </cell>
          <cell r="S75">
            <v>171.94200000000001</v>
          </cell>
          <cell r="T75">
            <v>2675.596</v>
          </cell>
        </row>
        <row r="76">
          <cell r="H76">
            <v>0</v>
          </cell>
          <cell r="I76">
            <v>0</v>
          </cell>
          <cell r="J76">
            <v>0</v>
          </cell>
          <cell r="K76">
            <v>0</v>
          </cell>
          <cell r="L76">
            <v>1472.348</v>
          </cell>
          <cell r="M76">
            <v>508.56599999999997</v>
          </cell>
          <cell r="N76">
            <v>560.63800000000003</v>
          </cell>
          <cell r="O76">
            <v>623.87900000000002</v>
          </cell>
          <cell r="P76">
            <v>706.32100000000003</v>
          </cell>
          <cell r="Q76">
            <v>788.02099999999996</v>
          </cell>
          <cell r="R76">
            <v>867.577</v>
          </cell>
          <cell r="S76">
            <v>939.92100000000005</v>
          </cell>
          <cell r="T76">
            <v>6467.2710000000006</v>
          </cell>
        </row>
        <row r="77">
          <cell r="H77">
            <v>0</v>
          </cell>
          <cell r="I77">
            <v>0</v>
          </cell>
          <cell r="J77">
            <v>0</v>
          </cell>
          <cell r="K77">
            <v>0</v>
          </cell>
          <cell r="L77">
            <v>-3731.6109999999999</v>
          </cell>
          <cell r="M77">
            <v>0</v>
          </cell>
          <cell r="N77">
            <v>0</v>
          </cell>
          <cell r="O77">
            <v>0</v>
          </cell>
          <cell r="P77">
            <v>0</v>
          </cell>
          <cell r="Q77">
            <v>0</v>
          </cell>
          <cell r="R77">
            <v>632.00002000001007</v>
          </cell>
          <cell r="S77">
            <v>-18.411000000000001</v>
          </cell>
          <cell r="T77">
            <v>-3118.02197999999</v>
          </cell>
        </row>
        <row r="78">
          <cell r="H78">
            <v>4247.1745499999997</v>
          </cell>
          <cell r="I78">
            <v>3266.95633</v>
          </cell>
          <cell r="J78">
            <v>3398.9734399999988</v>
          </cell>
          <cell r="K78">
            <v>3012.9638600000035</v>
          </cell>
          <cell r="L78">
            <v>481.43878999999652</v>
          </cell>
          <cell r="M78">
            <v>3222.9924800000031</v>
          </cell>
          <cell r="N78">
            <v>2985.4427299999979</v>
          </cell>
          <cell r="O78">
            <v>3137.9643699999988</v>
          </cell>
          <cell r="P78">
            <v>3336.8548700000042</v>
          </cell>
          <cell r="Q78">
            <v>3328.1693199999963</v>
          </cell>
          <cell r="R78">
            <v>3809.3953700000097</v>
          </cell>
          <cell r="S78">
            <v>4127.2541500000088</v>
          </cell>
          <cell r="T78">
            <v>38355.580260000017</v>
          </cell>
        </row>
        <row r="80">
          <cell r="AH80">
            <v>0</v>
          </cell>
          <cell r="AJ80" t="str">
            <v xml:space="preserve"> </v>
          </cell>
        </row>
        <row r="81">
          <cell r="H81">
            <v>32755.501100000001</v>
          </cell>
          <cell r="I81">
            <v>28134.564530000003</v>
          </cell>
          <cell r="J81">
            <v>32397.112530000002</v>
          </cell>
          <cell r="K81">
            <v>34089.373009999996</v>
          </cell>
          <cell r="L81">
            <v>33990.806739999985</v>
          </cell>
          <cell r="M81">
            <v>32873.689440000009</v>
          </cell>
          <cell r="N81">
            <v>34135.56781</v>
          </cell>
          <cell r="O81">
            <v>31115.662269999997</v>
          </cell>
          <cell r="P81">
            <v>28176.708010000024</v>
          </cell>
          <cell r="Q81">
            <v>30211.753510000002</v>
          </cell>
          <cell r="R81">
            <v>36767.986929999999</v>
          </cell>
          <cell r="S81">
            <v>39934.765020000013</v>
          </cell>
          <cell r="T81">
            <v>394583.49090000003</v>
          </cell>
          <cell r="V81">
            <v>32755.501100000001</v>
          </cell>
          <cell r="W81">
            <v>60890.065630000005</v>
          </cell>
          <cell r="X81">
            <v>93287.17816000001</v>
          </cell>
          <cell r="Y81">
            <v>127376.55117000001</v>
          </cell>
          <cell r="Z81">
            <v>161367.35790999999</v>
          </cell>
          <cell r="AA81">
            <v>194241.04735000001</v>
          </cell>
          <cell r="AB81">
            <v>228376.61516000002</v>
          </cell>
          <cell r="AC81">
            <v>259492.27743000002</v>
          </cell>
          <cell r="AD81">
            <v>287668.98544000002</v>
          </cell>
          <cell r="AE81">
            <v>317880.73895000003</v>
          </cell>
          <cell r="AF81">
            <v>354648.72588000004</v>
          </cell>
          <cell r="AG81">
            <v>394583.49090000003</v>
          </cell>
          <cell r="AH81">
            <v>394583.49090000003</v>
          </cell>
          <cell r="AJ81">
            <v>93287.17816000001</v>
          </cell>
          <cell r="AK81">
            <v>100953.86919</v>
          </cell>
          <cell r="AL81">
            <v>93427.938090000011</v>
          </cell>
          <cell r="AM81">
            <v>106914.50546000001</v>
          </cell>
        </row>
        <row r="82">
          <cell r="H82">
            <v>11141.14939</v>
          </cell>
          <cell r="I82">
            <v>9997.90308</v>
          </cell>
          <cell r="J82">
            <v>10830.81373</v>
          </cell>
          <cell r="K82">
            <v>10108.927440000003</v>
          </cell>
          <cell r="L82">
            <v>9067.5725999999959</v>
          </cell>
          <cell r="M82">
            <v>7753.6232400000035</v>
          </cell>
          <cell r="N82">
            <v>7741.3741699999982</v>
          </cell>
          <cell r="O82">
            <v>8143.7364499999985</v>
          </cell>
          <cell r="P82">
            <v>7841.1112800000046</v>
          </cell>
          <cell r="Q82">
            <v>7870.7339799999963</v>
          </cell>
          <cell r="R82">
            <v>8138.19031</v>
          </cell>
          <cell r="S82">
            <v>8456.689880000009</v>
          </cell>
          <cell r="T82">
            <v>107091.82554999999</v>
          </cell>
          <cell r="V82">
            <v>11141.14939</v>
          </cell>
          <cell r="W82">
            <v>21139.052470000002</v>
          </cell>
          <cell r="X82">
            <v>31969.866200000004</v>
          </cell>
          <cell r="Y82">
            <v>42078.793640000004</v>
          </cell>
          <cell r="Z82">
            <v>51146.366240000003</v>
          </cell>
          <cell r="AA82">
            <v>58899.989480000004</v>
          </cell>
          <cell r="AB82">
            <v>66641.363649999999</v>
          </cell>
          <cell r="AC82">
            <v>74785.100099999996</v>
          </cell>
          <cell r="AD82">
            <v>82626.211379999993</v>
          </cell>
          <cell r="AE82">
            <v>90496.945359999983</v>
          </cell>
          <cell r="AF82">
            <v>98635.135669999989</v>
          </cell>
          <cell r="AG82">
            <v>107091.82554999999</v>
          </cell>
          <cell r="AH82">
            <v>107091.82554999999</v>
          </cell>
          <cell r="AJ82">
            <v>31969.866200000004</v>
          </cell>
          <cell r="AK82">
            <v>26930.123280000003</v>
          </cell>
          <cell r="AL82">
            <v>23726.2219</v>
          </cell>
          <cell r="AM82">
            <v>24465.614170000004</v>
          </cell>
        </row>
        <row r="83">
          <cell r="H83">
            <v>43896.65049</v>
          </cell>
          <cell r="I83">
            <v>38132.467610000007</v>
          </cell>
          <cell r="J83">
            <v>43227.92626</v>
          </cell>
          <cell r="K83">
            <v>44198.300449999995</v>
          </cell>
          <cell r="L83">
            <v>43058.379339999985</v>
          </cell>
          <cell r="M83">
            <v>40627.31268000001</v>
          </cell>
          <cell r="N83">
            <v>41876.941979999996</v>
          </cell>
          <cell r="O83">
            <v>39259.398719999997</v>
          </cell>
          <cell r="P83">
            <v>36017.819290000029</v>
          </cell>
          <cell r="Q83">
            <v>38082.48749</v>
          </cell>
          <cell r="R83">
            <v>44906.177239999997</v>
          </cell>
          <cell r="S83">
            <v>48391.454900000026</v>
          </cell>
          <cell r="T83">
            <v>501675.31644999993</v>
          </cell>
          <cell r="V83">
            <v>43896.65049</v>
          </cell>
          <cell r="W83">
            <v>82029.118100000007</v>
          </cell>
          <cell r="X83">
            <v>125257.04436</v>
          </cell>
          <cell r="Y83">
            <v>169455.34480999998</v>
          </cell>
          <cell r="Z83">
            <v>212513.72414999997</v>
          </cell>
          <cell r="AA83">
            <v>253141.03682999997</v>
          </cell>
          <cell r="AB83">
            <v>295017.97880999994</v>
          </cell>
          <cell r="AC83">
            <v>334277.37752999994</v>
          </cell>
          <cell r="AD83">
            <v>370295.19681999995</v>
          </cell>
          <cell r="AE83">
            <v>408377.68430999992</v>
          </cell>
          <cell r="AF83">
            <v>453283.86154999991</v>
          </cell>
          <cell r="AG83">
            <v>501675.31644999993</v>
          </cell>
          <cell r="AJ83">
            <v>125257.04436</v>
          </cell>
          <cell r="AK83">
            <v>127883.99247</v>
          </cell>
          <cell r="AL83">
            <v>117154.15999000003</v>
          </cell>
          <cell r="AM83">
            <v>131380.11963000003</v>
          </cell>
        </row>
        <row r="84">
          <cell r="AJ84" t="str">
            <v xml:space="preserve"> </v>
          </cell>
        </row>
        <row r="86">
          <cell r="AJ86" t="str">
            <v xml:space="preserve"> </v>
          </cell>
          <cell r="AK86" t="str">
            <v xml:space="preserve"> </v>
          </cell>
          <cell r="AL86" t="str">
            <v xml:space="preserve"> </v>
          </cell>
          <cell r="AM86" t="str">
            <v xml:space="preserve"> </v>
          </cell>
        </row>
        <row r="87">
          <cell r="H87">
            <v>1936.0727899999997</v>
          </cell>
          <cell r="I87">
            <v>2127.6758399999999</v>
          </cell>
          <cell r="J87">
            <v>2469.1926800000006</v>
          </cell>
          <cell r="K87">
            <v>2145.3192699999995</v>
          </cell>
          <cell r="L87">
            <v>2116.493989999999</v>
          </cell>
          <cell r="M87">
            <v>2091.7278899999997</v>
          </cell>
          <cell r="N87">
            <v>2290.0656700000004</v>
          </cell>
          <cell r="O87">
            <v>2270.8907600000098</v>
          </cell>
          <cell r="P87">
            <v>2226.1511700000001</v>
          </cell>
          <cell r="Q87">
            <v>2300.4015199999985</v>
          </cell>
          <cell r="R87">
            <v>2006.9188100000067</v>
          </cell>
          <cell r="S87">
            <v>1380.1289899999938</v>
          </cell>
          <cell r="T87">
            <v>25361.039380000009</v>
          </cell>
          <cell r="V87">
            <v>1936.0727899999997</v>
          </cell>
          <cell r="W87">
            <v>4063.7486299999996</v>
          </cell>
          <cell r="X87">
            <v>6532.9413100000002</v>
          </cell>
          <cell r="Y87">
            <v>8678.2605800000001</v>
          </cell>
          <cell r="Z87">
            <v>10794.754569999999</v>
          </cell>
          <cell r="AA87">
            <v>12886.482459999999</v>
          </cell>
          <cell r="AB87">
            <v>15176.548129999999</v>
          </cell>
          <cell r="AC87">
            <v>17447.438890000009</v>
          </cell>
          <cell r="AD87">
            <v>19673.59006000001</v>
          </cell>
          <cell r="AE87">
            <v>21973.991580000009</v>
          </cell>
          <cell r="AF87">
            <v>23980.910390000015</v>
          </cell>
          <cell r="AG87">
            <v>25361.039380000009</v>
          </cell>
          <cell r="AH87">
            <v>25361.039380000009</v>
          </cell>
          <cell r="AJ87">
            <v>6532.9413100000002</v>
          </cell>
          <cell r="AK87">
            <v>6353.5411499999991</v>
          </cell>
          <cell r="AL87">
            <v>6787.1076000000103</v>
          </cell>
          <cell r="AM87">
            <v>5687.4493199999988</v>
          </cell>
        </row>
        <row r="88">
          <cell r="H88">
            <v>3046.1184299999995</v>
          </cell>
          <cell r="I88">
            <v>3007.6109100000003</v>
          </cell>
          <cell r="J88">
            <v>3642.6951399999998</v>
          </cell>
          <cell r="K88">
            <v>3756.1122400000004</v>
          </cell>
          <cell r="L88">
            <v>3516.10889</v>
          </cell>
          <cell r="M88">
            <v>2382.4735300000002</v>
          </cell>
          <cell r="N88">
            <v>3326.03172</v>
          </cell>
          <cell r="O88">
            <v>3129.6803500000001</v>
          </cell>
          <cell r="P88">
            <v>2603.8056000000001</v>
          </cell>
          <cell r="Q88">
            <v>3143.90888</v>
          </cell>
          <cell r="R88">
            <v>3322.6294800000001</v>
          </cell>
          <cell r="S88">
            <v>2035.2300000000009</v>
          </cell>
          <cell r="T88">
            <v>36912.405169999998</v>
          </cell>
          <cell r="V88">
            <v>3046.1184299999995</v>
          </cell>
          <cell r="W88">
            <v>6053.7293399999999</v>
          </cell>
          <cell r="X88">
            <v>9696.4244799999997</v>
          </cell>
          <cell r="Y88">
            <v>13452.53672</v>
          </cell>
          <cell r="Z88">
            <v>16968.64561</v>
          </cell>
          <cell r="AA88">
            <v>19351.119139999999</v>
          </cell>
          <cell r="AB88">
            <v>22677.150859999998</v>
          </cell>
          <cell r="AC88">
            <v>25806.831209999997</v>
          </cell>
          <cell r="AD88">
            <v>28410.636809999996</v>
          </cell>
          <cell r="AE88">
            <v>31554.545689999995</v>
          </cell>
          <cell r="AF88">
            <v>34877.175169999995</v>
          </cell>
          <cell r="AG88">
            <v>36912.405169999998</v>
          </cell>
          <cell r="AH88">
            <v>36912.405169999998</v>
          </cell>
          <cell r="AJ88">
            <v>9696.4244799999997</v>
          </cell>
          <cell r="AK88">
            <v>9654.694660000001</v>
          </cell>
          <cell r="AL88">
            <v>9059.5176699999993</v>
          </cell>
          <cell r="AM88">
            <v>8501.7683600000018</v>
          </cell>
        </row>
        <row r="89">
          <cell r="H89">
            <v>149.11812</v>
          </cell>
          <cell r="I89">
            <v>109.76907000000001</v>
          </cell>
          <cell r="J89">
            <v>23.596640000000001</v>
          </cell>
          <cell r="K89">
            <v>40.23254</v>
          </cell>
          <cell r="L89">
            <v>32.676160000000003</v>
          </cell>
          <cell r="M89">
            <v>44.466850000000001</v>
          </cell>
          <cell r="N89">
            <v>55.129750000000001</v>
          </cell>
          <cell r="O89">
            <v>55.179000000000002</v>
          </cell>
          <cell r="P89">
            <v>51.521610000000003</v>
          </cell>
          <cell r="Q89">
            <v>96.873409999999922</v>
          </cell>
          <cell r="R89">
            <v>33.912140000000001</v>
          </cell>
          <cell r="S89">
            <v>169.65293</v>
          </cell>
          <cell r="T89">
            <v>862.12821999999994</v>
          </cell>
          <cell r="V89">
            <v>149.11812</v>
          </cell>
          <cell r="W89">
            <v>258.88719000000003</v>
          </cell>
          <cell r="X89">
            <v>282.48383000000001</v>
          </cell>
          <cell r="Y89">
            <v>322.71636999999998</v>
          </cell>
          <cell r="Z89">
            <v>355.39252999999997</v>
          </cell>
          <cell r="AA89">
            <v>399.85937999999999</v>
          </cell>
          <cell r="AB89">
            <v>454.98912999999999</v>
          </cell>
          <cell r="AC89">
            <v>510.16813000000002</v>
          </cell>
          <cell r="AD89">
            <v>561.68974000000003</v>
          </cell>
          <cell r="AE89">
            <v>658.56314999999995</v>
          </cell>
          <cell r="AF89">
            <v>692.47528999999997</v>
          </cell>
          <cell r="AG89">
            <v>862.12821999999994</v>
          </cell>
          <cell r="AH89">
            <v>862.12821999999994</v>
          </cell>
          <cell r="AJ89">
            <v>282.48383000000001</v>
          </cell>
          <cell r="AK89">
            <v>117.37555</v>
          </cell>
          <cell r="AL89">
            <v>161.83036000000001</v>
          </cell>
          <cell r="AM89">
            <v>300.43847999999991</v>
          </cell>
        </row>
        <row r="90">
          <cell r="H90">
            <v>4189.6797400000005</v>
          </cell>
          <cell r="I90">
            <v>4312.1742899999999</v>
          </cell>
          <cell r="J90">
            <v>4321.9861100000007</v>
          </cell>
          <cell r="K90">
            <v>4345.0621799999999</v>
          </cell>
          <cell r="L90">
            <v>4068.4317599999999</v>
          </cell>
          <cell r="M90">
            <v>3384.1453099999999</v>
          </cell>
          <cell r="N90">
            <v>3564.32663</v>
          </cell>
          <cell r="O90">
            <v>3754.8936800000001</v>
          </cell>
          <cell r="P90">
            <v>3570.95991</v>
          </cell>
          <cell r="Q90">
            <v>3498.1549399999999</v>
          </cell>
          <cell r="R90">
            <v>3846.4170399999998</v>
          </cell>
          <cell r="S90">
            <v>2988.02306</v>
          </cell>
          <cell r="T90">
            <v>45844.254650000003</v>
          </cell>
          <cell r="V90">
            <v>4189.6797400000005</v>
          </cell>
          <cell r="W90">
            <v>8501.8540300000004</v>
          </cell>
          <cell r="X90">
            <v>12823.84014</v>
          </cell>
          <cell r="Y90">
            <v>17168.902320000001</v>
          </cell>
          <cell r="Z90">
            <v>21237.334080000001</v>
          </cell>
          <cell r="AA90">
            <v>24621.47939</v>
          </cell>
          <cell r="AB90">
            <v>28185.80602</v>
          </cell>
          <cell r="AC90">
            <v>31940.699700000001</v>
          </cell>
          <cell r="AD90">
            <v>35511.659610000002</v>
          </cell>
          <cell r="AE90">
            <v>39009.814550000003</v>
          </cell>
          <cell r="AF90">
            <v>42856.231590000003</v>
          </cell>
          <cell r="AG90">
            <v>45844.254650000003</v>
          </cell>
          <cell r="AH90">
            <v>45844.254650000003</v>
          </cell>
          <cell r="AJ90">
            <v>12823.84014</v>
          </cell>
          <cell r="AK90">
            <v>11797.63925</v>
          </cell>
          <cell r="AL90">
            <v>10890.18022</v>
          </cell>
          <cell r="AM90">
            <v>10332.59504</v>
          </cell>
        </row>
        <row r="91">
          <cell r="H91">
            <v>3318.2235899999996</v>
          </cell>
          <cell r="I91">
            <v>2794.9606000000003</v>
          </cell>
          <cell r="J91">
            <v>14951.821300000001</v>
          </cell>
          <cell r="K91">
            <v>3312.7003999999997</v>
          </cell>
          <cell r="L91">
            <v>2944.9123900000004</v>
          </cell>
          <cell r="M91">
            <v>2426.6504100000002</v>
          </cell>
          <cell r="N91">
            <v>3041.3901700000001</v>
          </cell>
          <cell r="O91">
            <v>3429.35158</v>
          </cell>
          <cell r="P91">
            <v>2236.2069799999999</v>
          </cell>
          <cell r="Q91">
            <v>3225.3579</v>
          </cell>
          <cell r="R91">
            <v>2879.04846</v>
          </cell>
          <cell r="S91">
            <v>4730.2732699999997</v>
          </cell>
          <cell r="T91">
            <v>49290.897050000007</v>
          </cell>
          <cell r="V91">
            <v>3318.2235899999996</v>
          </cell>
          <cell r="W91">
            <v>6113.1841899999999</v>
          </cell>
          <cell r="X91">
            <v>21065.005490000003</v>
          </cell>
          <cell r="Y91">
            <v>24377.705890000005</v>
          </cell>
          <cell r="Z91">
            <v>27322.618280000006</v>
          </cell>
          <cell r="AA91">
            <v>29749.268690000004</v>
          </cell>
          <cell r="AB91">
            <v>32790.658860000003</v>
          </cell>
          <cell r="AC91">
            <v>36220.010440000005</v>
          </cell>
          <cell r="AD91">
            <v>38456.217420000008</v>
          </cell>
          <cell r="AE91">
            <v>41681.575320000011</v>
          </cell>
          <cell r="AF91">
            <v>44560.623780000009</v>
          </cell>
          <cell r="AG91">
            <v>49290.897050000007</v>
          </cell>
          <cell r="AH91">
            <v>49290.897050000007</v>
          </cell>
          <cell r="AJ91">
            <v>21065.005490000003</v>
          </cell>
          <cell r="AK91">
            <v>8684.2632000000012</v>
          </cell>
          <cell r="AL91">
            <v>8706.9487300000001</v>
          </cell>
          <cell r="AM91">
            <v>10834.679629999999</v>
          </cell>
        </row>
        <row r="92">
          <cell r="H92">
            <v>6746.6113699999996</v>
          </cell>
          <cell r="I92">
            <v>6274.4341499999991</v>
          </cell>
          <cell r="J92">
            <v>6976.0368700000008</v>
          </cell>
          <cell r="K92">
            <v>6941.3465699999997</v>
          </cell>
          <cell r="L92">
            <v>6793.5444500000031</v>
          </cell>
          <cell r="M92">
            <v>6365.3778299999976</v>
          </cell>
          <cell r="N92">
            <v>6384.4938799999964</v>
          </cell>
          <cell r="O92">
            <v>6488.7031000000006</v>
          </cell>
          <cell r="P92">
            <v>6506.9988400000038</v>
          </cell>
          <cell r="Q92">
            <v>6596.7798900000007</v>
          </cell>
          <cell r="R92">
            <v>6683.7835600000026</v>
          </cell>
          <cell r="S92">
            <v>6898.6319199999962</v>
          </cell>
          <cell r="T92">
            <v>79656.742429999998</v>
          </cell>
          <cell r="V92">
            <v>6746.6113699999996</v>
          </cell>
          <cell r="W92">
            <v>13021.04552</v>
          </cell>
          <cell r="X92">
            <v>19997.08239</v>
          </cell>
          <cell r="Y92">
            <v>26938.428959999997</v>
          </cell>
          <cell r="Z92">
            <v>33731.973409999999</v>
          </cell>
          <cell r="AA92">
            <v>40097.351239999996</v>
          </cell>
          <cell r="AB92">
            <v>46481.845119999991</v>
          </cell>
          <cell r="AC92">
            <v>52970.54821999999</v>
          </cell>
          <cell r="AD92">
            <v>59477.547059999997</v>
          </cell>
          <cell r="AE92">
            <v>66074.326950000002</v>
          </cell>
          <cell r="AF92">
            <v>72758.110509999999</v>
          </cell>
          <cell r="AG92">
            <v>79656.742429999998</v>
          </cell>
          <cell r="AH92">
            <v>79656.742429999998</v>
          </cell>
          <cell r="AJ92">
            <v>19997.08239</v>
          </cell>
          <cell r="AK92">
            <v>20100.26885</v>
          </cell>
          <cell r="AL92">
            <v>19380.195820000001</v>
          </cell>
          <cell r="AM92">
            <v>20179.195370000001</v>
          </cell>
        </row>
        <row r="93">
          <cell r="H93">
            <v>19385.82404</v>
          </cell>
          <cell r="I93">
            <v>18626.62486</v>
          </cell>
          <cell r="J93">
            <v>32385.328740000001</v>
          </cell>
          <cell r="K93">
            <v>20540.7732</v>
          </cell>
          <cell r="L93">
            <v>19472.16764</v>
          </cell>
          <cell r="M93">
            <v>16694.841819999998</v>
          </cell>
          <cell r="N93">
            <v>18661.437819999999</v>
          </cell>
          <cell r="O93">
            <v>19128.69847000001</v>
          </cell>
          <cell r="P93">
            <v>17195.644110000005</v>
          </cell>
          <cell r="Q93">
            <v>18861.47654</v>
          </cell>
          <cell r="R93">
            <v>18772.709490000008</v>
          </cell>
          <cell r="S93">
            <v>18201.940169999991</v>
          </cell>
          <cell r="T93">
            <v>237927.4669</v>
          </cell>
          <cell r="V93">
            <v>19385.82404</v>
          </cell>
          <cell r="W93">
            <v>38012.448900000003</v>
          </cell>
          <cell r="X93">
            <v>70397.77764</v>
          </cell>
          <cell r="Y93">
            <v>90938.550839999996</v>
          </cell>
          <cell r="Z93">
            <v>110410.71848</v>
          </cell>
          <cell r="AA93">
            <v>127105.5603</v>
          </cell>
          <cell r="AB93">
            <v>145766.99812</v>
          </cell>
          <cell r="AC93">
            <v>164895.69659000001</v>
          </cell>
          <cell r="AD93">
            <v>182091.3407</v>
          </cell>
          <cell r="AE93">
            <v>200952.81724</v>
          </cell>
          <cell r="AF93">
            <v>219725.52673000001</v>
          </cell>
          <cell r="AG93">
            <v>237927.4669</v>
          </cell>
          <cell r="AH93">
            <v>237927.4669</v>
          </cell>
          <cell r="AJ93">
            <v>70397.77764</v>
          </cell>
          <cell r="AK93">
            <v>56707.782659999997</v>
          </cell>
          <cell r="AL93">
            <v>54985.780400000018</v>
          </cell>
          <cell r="AM93">
            <v>55836.126199999999</v>
          </cell>
        </row>
        <row r="94">
          <cell r="W94" t="str">
            <v xml:space="preserve"> </v>
          </cell>
          <cell r="X94" t="str">
            <v xml:space="preserve"> </v>
          </cell>
          <cell r="AH94">
            <v>0</v>
          </cell>
          <cell r="AJ94" t="str">
            <v xml:space="preserve"> </v>
          </cell>
        </row>
        <row r="95">
          <cell r="H95">
            <v>11.693760000000001</v>
          </cell>
          <cell r="I95">
            <v>13.386239999999999</v>
          </cell>
          <cell r="J95">
            <v>47.46508</v>
          </cell>
          <cell r="K95">
            <v>3.9739499999999999</v>
          </cell>
          <cell r="L95">
            <v>210.51300000000001</v>
          </cell>
          <cell r="M95">
            <v>418.79500000000002</v>
          </cell>
          <cell r="N95">
            <v>414.625</v>
          </cell>
          <cell r="O95">
            <v>393.26299999999998</v>
          </cell>
          <cell r="P95">
            <v>570.87800000000004</v>
          </cell>
          <cell r="Q95">
            <v>390.19200000000001</v>
          </cell>
          <cell r="R95">
            <v>305.38200000000001</v>
          </cell>
          <cell r="S95">
            <v>196.79500000000002</v>
          </cell>
          <cell r="T95">
            <v>2976.9620300000001</v>
          </cell>
          <cell r="V95">
            <v>11.693760000000001</v>
          </cell>
          <cell r="W95">
            <v>25.08</v>
          </cell>
          <cell r="X95">
            <v>72.545079999999999</v>
          </cell>
          <cell r="Y95">
            <v>76.519030000000001</v>
          </cell>
          <cell r="Z95">
            <v>287.03203000000002</v>
          </cell>
          <cell r="AA95">
            <v>705.82703000000004</v>
          </cell>
          <cell r="AB95">
            <v>1120.4520299999999</v>
          </cell>
          <cell r="AC95">
            <v>1513.7150299999998</v>
          </cell>
          <cell r="AD95">
            <v>2084.59303</v>
          </cell>
          <cell r="AE95">
            <v>2474.78503</v>
          </cell>
          <cell r="AF95">
            <v>2780.1670300000001</v>
          </cell>
          <cell r="AG95">
            <v>2976.9620300000001</v>
          </cell>
          <cell r="AH95">
            <v>2976.9620300000001</v>
          </cell>
          <cell r="AJ95">
            <v>72.545079999999999</v>
          </cell>
          <cell r="AK95">
            <v>633.28195000000005</v>
          </cell>
          <cell r="AL95">
            <v>1378.7660000000001</v>
          </cell>
          <cell r="AM95">
            <v>892.36900000000014</v>
          </cell>
        </row>
        <row r="96">
          <cell r="H96">
            <v>0</v>
          </cell>
          <cell r="I96">
            <v>0</v>
          </cell>
          <cell r="J96">
            <v>0</v>
          </cell>
          <cell r="K96">
            <v>0</v>
          </cell>
          <cell r="L96">
            <v>1472.348</v>
          </cell>
          <cell r="M96">
            <v>508.56599999999997</v>
          </cell>
          <cell r="N96">
            <v>560.63800000000003</v>
          </cell>
          <cell r="O96">
            <v>623.87900000000002</v>
          </cell>
          <cell r="P96">
            <v>706.32100000000003</v>
          </cell>
          <cell r="Q96">
            <v>788.02099999999996</v>
          </cell>
          <cell r="R96">
            <v>867.577</v>
          </cell>
          <cell r="S96">
            <v>939.92100000000005</v>
          </cell>
          <cell r="T96">
            <v>6467.2710000000006</v>
          </cell>
          <cell r="V96">
            <v>0</v>
          </cell>
          <cell r="W96">
            <v>0</v>
          </cell>
          <cell r="X96">
            <v>0</v>
          </cell>
          <cell r="Y96">
            <v>0</v>
          </cell>
          <cell r="Z96">
            <v>1472.348</v>
          </cell>
          <cell r="AA96">
            <v>1980.914</v>
          </cell>
          <cell r="AB96">
            <v>2541.5520000000001</v>
          </cell>
          <cell r="AC96">
            <v>3165.431</v>
          </cell>
          <cell r="AD96">
            <v>3871.752</v>
          </cell>
          <cell r="AE96">
            <v>4659.7730000000001</v>
          </cell>
          <cell r="AF96">
            <v>5527.35</v>
          </cell>
          <cell r="AG96">
            <v>6467.2710000000006</v>
          </cell>
          <cell r="AH96">
            <v>6467.2710000000006</v>
          </cell>
          <cell r="AJ96">
            <v>0</v>
          </cell>
          <cell r="AK96">
            <v>1980.914</v>
          </cell>
          <cell r="AL96">
            <v>1890.8380000000002</v>
          </cell>
          <cell r="AM96">
            <v>2595.5190000000002</v>
          </cell>
        </row>
        <row r="97">
          <cell r="H97">
            <v>0</v>
          </cell>
          <cell r="I97">
            <v>0</v>
          </cell>
          <cell r="J97">
            <v>0</v>
          </cell>
          <cell r="K97">
            <v>0</v>
          </cell>
          <cell r="L97">
            <v>122747.488</v>
          </cell>
          <cell r="M97">
            <v>-3346.4617799999996</v>
          </cell>
          <cell r="N97">
            <v>0</v>
          </cell>
          <cell r="O97">
            <v>0</v>
          </cell>
          <cell r="P97">
            <v>0</v>
          </cell>
          <cell r="Q97">
            <v>0</v>
          </cell>
          <cell r="R97">
            <v>2076.0531500000097</v>
          </cell>
          <cell r="S97">
            <v>4610.6970000000001</v>
          </cell>
          <cell r="T97">
            <v>126087.77637000001</v>
          </cell>
          <cell r="AH97" t="str">
            <v xml:space="preserve"> </v>
          </cell>
          <cell r="AJ97" t="str">
            <v xml:space="preserve"> </v>
          </cell>
          <cell r="AK97" t="str">
            <v xml:space="preserve"> </v>
          </cell>
          <cell r="AL97" t="str">
            <v xml:space="preserve"> </v>
          </cell>
          <cell r="AM97" t="str">
            <v xml:space="preserve"> </v>
          </cell>
        </row>
        <row r="99">
          <cell r="H99">
            <v>24522.520209999999</v>
          </cell>
          <cell r="I99">
            <v>19519.228990000007</v>
          </cell>
          <cell r="J99">
            <v>10890.062599999999</v>
          </cell>
          <cell r="K99">
            <v>23661.501199999995</v>
          </cell>
          <cell r="L99">
            <v>25269.072699999982</v>
          </cell>
          <cell r="M99">
            <v>24859.831860000009</v>
          </cell>
          <cell r="N99">
            <v>24190.767159999996</v>
          </cell>
          <cell r="O99">
            <v>21147.842249999987</v>
          </cell>
          <cell r="P99">
            <v>20099.374180000024</v>
          </cell>
          <cell r="Q99">
            <v>20399.22395</v>
          </cell>
          <cell r="R99">
            <v>27306.426749999991</v>
          </cell>
          <cell r="S99">
            <v>31326.230730000032</v>
          </cell>
          <cell r="T99">
            <v>273192.08257999999</v>
          </cell>
          <cell r="AH99" t="str">
            <v xml:space="preserve"> </v>
          </cell>
          <cell r="AJ99">
            <v>54931.811800000003</v>
          </cell>
          <cell r="AK99">
            <v>73790.40575999998</v>
          </cell>
          <cell r="AL99">
            <v>65437.983590000003</v>
          </cell>
          <cell r="AM99">
            <v>79031.881430000023</v>
          </cell>
        </row>
        <row r="100">
          <cell r="AH100" t="str">
            <v xml:space="preserve"> </v>
          </cell>
          <cell r="AJ100" t="str">
            <v xml:space="preserve"> </v>
          </cell>
        </row>
        <row r="101">
          <cell r="H101">
            <v>5144.5163899999998</v>
          </cell>
          <cell r="I101">
            <v>3818.5036800000003</v>
          </cell>
          <cell r="J101">
            <v>4124.5362699999996</v>
          </cell>
          <cell r="K101">
            <v>4745.5077099999999</v>
          </cell>
          <cell r="L101">
            <v>5923.1089199999979</v>
          </cell>
          <cell r="M101">
            <v>4357.61481</v>
          </cell>
          <cell r="N101">
            <v>4428.4365399999997</v>
          </cell>
          <cell r="O101">
            <v>4645.4059000000007</v>
          </cell>
          <cell r="P101">
            <v>4652.7955999999995</v>
          </cell>
          <cell r="Q101">
            <v>5115.0938200000001</v>
          </cell>
          <cell r="R101">
            <v>5294.8077300000004</v>
          </cell>
          <cell r="S101">
            <v>2460.70505</v>
          </cell>
          <cell r="T101">
            <v>54711.032419999996</v>
          </cell>
          <cell r="V101">
            <v>5144.5163899999998</v>
          </cell>
          <cell r="W101">
            <v>8963.0200700000005</v>
          </cell>
          <cell r="X101">
            <v>13087.556339999999</v>
          </cell>
          <cell r="Y101">
            <v>17833.064050000001</v>
          </cell>
          <cell r="Z101">
            <v>23756.17297</v>
          </cell>
          <cell r="AA101">
            <v>28113.787779999999</v>
          </cell>
          <cell r="AB101">
            <v>32542.224319999998</v>
          </cell>
          <cell r="AC101">
            <v>37187.630219999999</v>
          </cell>
          <cell r="AD101">
            <v>41840.425819999997</v>
          </cell>
          <cell r="AE101">
            <v>46955.519639999999</v>
          </cell>
          <cell r="AF101">
            <v>52250.327369999999</v>
          </cell>
          <cell r="AG101">
            <v>54711.032419999996</v>
          </cell>
          <cell r="AH101">
            <v>54711.032419999996</v>
          </cell>
          <cell r="AJ101">
            <v>13087.556339999999</v>
          </cell>
          <cell r="AK101">
            <v>15026.231439999996</v>
          </cell>
          <cell r="AL101">
            <v>13726.63804</v>
          </cell>
          <cell r="AM101">
            <v>12870.606600000001</v>
          </cell>
        </row>
        <row r="102">
          <cell r="H102">
            <v>7489.6229899999998</v>
          </cell>
          <cell r="I102">
            <v>6108.1837799999994</v>
          </cell>
          <cell r="J102">
            <v>1671.3832199999999</v>
          </cell>
          <cell r="K102">
            <v>925.78060999999946</v>
          </cell>
          <cell r="L102">
            <v>54327.566029999994</v>
          </cell>
          <cell r="M102">
            <v>10834.190600000009</v>
          </cell>
          <cell r="N102">
            <v>9384.3329800000047</v>
          </cell>
          <cell r="O102">
            <v>4587.9241699999866</v>
          </cell>
          <cell r="P102">
            <v>1940.0777499999999</v>
          </cell>
          <cell r="Q102">
            <v>5433.9950400000062</v>
          </cell>
          <cell r="R102">
            <v>8625.3443499999939</v>
          </cell>
          <cell r="S102">
            <v>13084.615670000001</v>
          </cell>
          <cell r="T102">
            <v>124413.01718999998</v>
          </cell>
          <cell r="V102">
            <v>7489.6229899999998</v>
          </cell>
          <cell r="W102">
            <v>13597.806769999999</v>
          </cell>
          <cell r="X102">
            <v>15269.189989999999</v>
          </cell>
          <cell r="Y102">
            <v>16194.970599999999</v>
          </cell>
          <cell r="Z102">
            <v>70522.536629999988</v>
          </cell>
          <cell r="AA102">
            <v>81356.72722999999</v>
          </cell>
          <cell r="AB102">
            <v>90741.060209999996</v>
          </cell>
          <cell r="AC102">
            <v>95328.98437999998</v>
          </cell>
          <cell r="AD102">
            <v>97269.062129999977</v>
          </cell>
          <cell r="AE102">
            <v>102703.05716999999</v>
          </cell>
          <cell r="AF102">
            <v>111328.40151999998</v>
          </cell>
          <cell r="AG102">
            <v>124413.01718999998</v>
          </cell>
          <cell r="AH102">
            <v>124413.01718999998</v>
          </cell>
          <cell r="AJ102">
            <v>15269.189989999999</v>
          </cell>
          <cell r="AK102">
            <v>66087.537240000005</v>
          </cell>
          <cell r="AL102">
            <v>15912.334899999991</v>
          </cell>
          <cell r="AM102">
            <v>27143.95506</v>
          </cell>
        </row>
        <row r="103">
          <cell r="V103" t="str">
            <v xml:space="preserve"> </v>
          </cell>
          <cell r="W103" t="str">
            <v xml:space="preserve"> </v>
          </cell>
          <cell r="Y103" t="str">
            <v xml:space="preserve"> </v>
          </cell>
          <cell r="Z103" t="str">
            <v xml:space="preserve"> </v>
          </cell>
          <cell r="AA103" t="str">
            <v xml:space="preserve"> </v>
          </cell>
          <cell r="AH103">
            <v>0</v>
          </cell>
          <cell r="AJ103" t="str">
            <v xml:space="preserve"> </v>
          </cell>
          <cell r="AK103" t="str">
            <v xml:space="preserve"> </v>
          </cell>
          <cell r="AL103" t="str">
            <v xml:space="preserve"> </v>
          </cell>
          <cell r="AM103" t="str">
            <v xml:space="preserve"> </v>
          </cell>
        </row>
        <row r="104">
          <cell r="H104">
            <v>11888.380829999998</v>
          </cell>
          <cell r="I104">
            <v>9592.5415300000077</v>
          </cell>
          <cell r="J104">
            <v>5094.14311</v>
          </cell>
          <cell r="K104">
            <v>17990.212879999995</v>
          </cell>
          <cell r="L104">
            <v>-34981.602250000011</v>
          </cell>
          <cell r="M104">
            <v>9668.0264500000012</v>
          </cell>
          <cell r="N104">
            <v>10377.997639999992</v>
          </cell>
          <cell r="O104">
            <v>11914.512179999998</v>
          </cell>
          <cell r="P104">
            <v>13506.500830000025</v>
          </cell>
          <cell r="Q104">
            <v>9850.1350899999925</v>
          </cell>
          <cell r="R104">
            <v>13386.274669999997</v>
          </cell>
          <cell r="S104">
            <v>15780.910010000031</v>
          </cell>
          <cell r="T104">
            <v>94068.032970000029</v>
          </cell>
          <cell r="V104">
            <v>11888.380829999998</v>
          </cell>
          <cell r="W104">
            <v>21480.922360000004</v>
          </cell>
          <cell r="X104">
            <v>26575.065470000005</v>
          </cell>
          <cell r="Y104">
            <v>44565.278350000001</v>
          </cell>
          <cell r="Z104">
            <v>9583.6760999999897</v>
          </cell>
          <cell r="AA104">
            <v>19251.702549999991</v>
          </cell>
          <cell r="AB104">
            <v>29629.700189999981</v>
          </cell>
          <cell r="AC104">
            <v>41544.212369999979</v>
          </cell>
          <cell r="AD104">
            <v>55050.713200000006</v>
          </cell>
          <cell r="AE104">
            <v>64900.848289999994</v>
          </cell>
          <cell r="AF104">
            <v>78287.122959999993</v>
          </cell>
          <cell r="AG104">
            <v>94068.032970000029</v>
          </cell>
          <cell r="AH104">
            <v>94068.032970000029</v>
          </cell>
          <cell r="AJ104">
            <v>26575.065470000005</v>
          </cell>
          <cell r="AK104">
            <v>-7323.3629200000141</v>
          </cell>
          <cell r="AL104">
            <v>35799.010650000018</v>
          </cell>
          <cell r="AM104">
            <v>39017.319770000016</v>
          </cell>
        </row>
        <row r="105">
          <cell r="V105" t="str">
            <v xml:space="preserve"> </v>
          </cell>
          <cell r="AH105" t="str">
            <v xml:space="preserve"> </v>
          </cell>
          <cell r="AJ105" t="str">
            <v xml:space="preserve"> </v>
          </cell>
          <cell r="AK105" t="str">
            <v xml:space="preserve"> </v>
          </cell>
          <cell r="AL105" t="str">
            <v xml:space="preserve"> </v>
          </cell>
          <cell r="AM105" t="str">
            <v xml:space="preserve"> </v>
          </cell>
        </row>
        <row r="107">
          <cell r="AH107" t="str">
            <v xml:space="preserve"> </v>
          </cell>
          <cell r="AJ107" t="str">
            <v xml:space="preserve"> </v>
          </cell>
        </row>
        <row r="108">
          <cell r="V108" t="str">
            <v xml:space="preserve"> </v>
          </cell>
          <cell r="AH108" t="str">
            <v xml:space="preserve"> </v>
          </cell>
          <cell r="AJ108" t="str">
            <v xml:space="preserve"> </v>
          </cell>
        </row>
        <row r="109">
          <cell r="T109" t="str">
            <v xml:space="preserve"> </v>
          </cell>
          <cell r="V109" t="str">
            <v xml:space="preserve"> </v>
          </cell>
          <cell r="AH109" t="str">
            <v xml:space="preserve">  </v>
          </cell>
          <cell r="AJ109" t="str">
            <v xml:space="preserve"> </v>
          </cell>
        </row>
        <row r="110">
          <cell r="H110">
            <v>4798.8742899999997</v>
          </cell>
          <cell r="I110">
            <v>4490.3314</v>
          </cell>
          <cell r="J110">
            <v>5042.6092600000002</v>
          </cell>
          <cell r="K110">
            <v>5003.4433899999995</v>
          </cell>
          <cell r="L110">
            <v>4985.4834800000008</v>
          </cell>
          <cell r="M110">
            <v>4748.4079599999995</v>
          </cell>
          <cell r="N110">
            <v>4783.9341399999994</v>
          </cell>
          <cell r="O110">
            <v>4838.0149800000008</v>
          </cell>
          <cell r="P110">
            <v>4817.9667399999998</v>
          </cell>
          <cell r="Q110">
            <v>4900.7954099999997</v>
          </cell>
          <cell r="R110">
            <v>4887.7218200000007</v>
          </cell>
          <cell r="S110">
            <v>4966.1934199999941</v>
          </cell>
          <cell r="T110">
            <v>58263.776289999994</v>
          </cell>
          <cell r="V110">
            <v>4798.8742899999997</v>
          </cell>
          <cell r="W110">
            <v>9289.2056899999989</v>
          </cell>
          <cell r="X110">
            <v>14331.81495</v>
          </cell>
          <cell r="Y110">
            <v>19335.25834</v>
          </cell>
          <cell r="Z110">
            <v>24320.741820000003</v>
          </cell>
          <cell r="AA110">
            <v>29069.149780000003</v>
          </cell>
          <cell r="AB110">
            <v>33853.083920000005</v>
          </cell>
          <cell r="AC110">
            <v>38691.098900000005</v>
          </cell>
          <cell r="AD110">
            <v>43509.065640000001</v>
          </cell>
          <cell r="AE110">
            <v>48409.86105</v>
          </cell>
          <cell r="AF110">
            <v>53297.582869999998</v>
          </cell>
          <cell r="AG110">
            <v>58263.776289999994</v>
          </cell>
          <cell r="AH110">
            <v>58263.776289999994</v>
          </cell>
          <cell r="AJ110">
            <v>14331.81495</v>
          </cell>
          <cell r="AK110">
            <v>14737.33483</v>
          </cell>
          <cell r="AL110">
            <v>14439.915860000001</v>
          </cell>
          <cell r="AM110">
            <v>14754.710649999995</v>
          </cell>
        </row>
        <row r="111">
          <cell r="H111">
            <v>1449.9002399999999</v>
          </cell>
          <cell r="I111">
            <v>1429.9477099999997</v>
          </cell>
          <cell r="J111">
            <v>1453.5213000000003</v>
          </cell>
          <cell r="K111">
            <v>1443.6618799999999</v>
          </cell>
          <cell r="L111">
            <v>1314.0326799999998</v>
          </cell>
          <cell r="M111">
            <v>1135.8053599999998</v>
          </cell>
          <cell r="N111">
            <v>1135.81646</v>
          </cell>
          <cell r="O111">
            <v>1179.66569</v>
          </cell>
          <cell r="P111">
            <v>1181.1061400000001</v>
          </cell>
          <cell r="Q111">
            <v>1184.7584999999999</v>
          </cell>
          <cell r="R111">
            <v>1258.95507</v>
          </cell>
          <cell r="S111">
            <v>1525.9066700000001</v>
          </cell>
          <cell r="T111">
            <v>15693.0777</v>
          </cell>
          <cell r="V111">
            <v>1449.9002399999999</v>
          </cell>
          <cell r="W111">
            <v>2879.8479499999994</v>
          </cell>
          <cell r="X111">
            <v>4333.3692499999997</v>
          </cell>
          <cell r="Y111">
            <v>5777.0311299999994</v>
          </cell>
          <cell r="Z111">
            <v>7091.0638099999996</v>
          </cell>
          <cell r="AA111">
            <v>8226.8691699999999</v>
          </cell>
          <cell r="AB111">
            <v>9362.6856299999999</v>
          </cell>
          <cell r="AC111">
            <v>10542.35132</v>
          </cell>
          <cell r="AD111">
            <v>11723.45746</v>
          </cell>
          <cell r="AE111">
            <v>12908.21596</v>
          </cell>
          <cell r="AF111">
            <v>14167.17103</v>
          </cell>
          <cell r="AG111">
            <v>15693.0777</v>
          </cell>
          <cell r="AH111">
            <v>15693.0777</v>
          </cell>
          <cell r="AJ111">
            <v>4333.3692499999997</v>
          </cell>
          <cell r="AK111">
            <v>3893.4999199999997</v>
          </cell>
          <cell r="AL111">
            <v>3496.5882899999997</v>
          </cell>
          <cell r="AM111">
            <v>3969.6202400000002</v>
          </cell>
        </row>
        <row r="112">
          <cell r="H112">
            <v>497.83684000000085</v>
          </cell>
          <cell r="I112">
            <v>354.15503999999964</v>
          </cell>
          <cell r="J112">
            <v>479.9063100000003</v>
          </cell>
          <cell r="K112">
            <v>494.2413000000015</v>
          </cell>
          <cell r="L112">
            <v>494.02829000000202</v>
          </cell>
          <cell r="M112">
            <v>481.16450999999961</v>
          </cell>
          <cell r="N112">
            <v>464.74327999999605</v>
          </cell>
          <cell r="O112">
            <v>471.0224300000009</v>
          </cell>
          <cell r="P112">
            <v>507.92596000000412</v>
          </cell>
          <cell r="Q112">
            <v>511.22598000000107</v>
          </cell>
          <cell r="R112">
            <v>537.10667000000194</v>
          </cell>
          <cell r="S112">
            <v>609.44632000000183</v>
          </cell>
          <cell r="T112">
            <v>5902.8029300000098</v>
          </cell>
          <cell r="V112">
            <v>497.83684000000085</v>
          </cell>
          <cell r="W112">
            <v>851.99188000000049</v>
          </cell>
          <cell r="X112">
            <v>1331.8981900000008</v>
          </cell>
          <cell r="Y112">
            <v>1826.1394900000023</v>
          </cell>
          <cell r="Z112">
            <v>2320.1677800000043</v>
          </cell>
          <cell r="AA112">
            <v>2801.3322900000039</v>
          </cell>
          <cell r="AB112">
            <v>3266.07557</v>
          </cell>
          <cell r="AC112">
            <v>3737.0980000000009</v>
          </cell>
          <cell r="AD112">
            <v>4245.023960000005</v>
          </cell>
          <cell r="AE112">
            <v>4756.2499400000061</v>
          </cell>
          <cell r="AF112">
            <v>5293.356610000008</v>
          </cell>
          <cell r="AG112">
            <v>5902.8029300000098</v>
          </cell>
          <cell r="AH112">
            <v>5902.8029300000098</v>
          </cell>
          <cell r="AJ112">
            <v>1331.8981900000008</v>
          </cell>
          <cell r="AK112">
            <v>1469.4341000000031</v>
          </cell>
          <cell r="AL112">
            <v>1443.6916700000011</v>
          </cell>
          <cell r="AM112">
            <v>1657.7789700000048</v>
          </cell>
        </row>
        <row r="113">
          <cell r="H113">
            <v>6746.6113700000005</v>
          </cell>
          <cell r="I113">
            <v>6274.4341499999991</v>
          </cell>
          <cell r="J113">
            <v>6976.0368700000008</v>
          </cell>
          <cell r="K113">
            <v>6941.3465700000006</v>
          </cell>
          <cell r="L113">
            <v>6793.5444500000031</v>
          </cell>
          <cell r="M113">
            <v>6365.3778299999985</v>
          </cell>
          <cell r="N113">
            <v>6384.4938799999954</v>
          </cell>
          <cell r="O113">
            <v>6488.7031000000015</v>
          </cell>
          <cell r="P113">
            <v>6506.9988400000038</v>
          </cell>
          <cell r="Q113">
            <v>6596.7798900000007</v>
          </cell>
          <cell r="R113">
            <v>6683.7835600000026</v>
          </cell>
          <cell r="S113">
            <v>7101.5464099999963</v>
          </cell>
          <cell r="T113">
            <v>79859.656919999994</v>
          </cell>
          <cell r="V113">
            <v>6746.6113700000005</v>
          </cell>
          <cell r="W113">
            <v>13021.04552</v>
          </cell>
          <cell r="X113">
            <v>19997.08239</v>
          </cell>
          <cell r="Y113">
            <v>26938.428960000001</v>
          </cell>
          <cell r="Z113">
            <v>33731.973410000006</v>
          </cell>
          <cell r="AA113">
            <v>40097.351240000004</v>
          </cell>
          <cell r="AB113">
            <v>46481.845119999998</v>
          </cell>
          <cell r="AC113">
            <v>52970.548219999997</v>
          </cell>
          <cell r="AD113">
            <v>59477.547059999997</v>
          </cell>
          <cell r="AE113">
            <v>66074.326950000002</v>
          </cell>
          <cell r="AF113">
            <v>72758.110509999999</v>
          </cell>
          <cell r="AG113">
            <v>79859.656919999994</v>
          </cell>
          <cell r="AH113">
            <v>79859.656919999994</v>
          </cell>
          <cell r="AJ113">
            <v>19997.08239</v>
          </cell>
          <cell r="AK113">
            <v>20100.26885</v>
          </cell>
          <cell r="AL113">
            <v>19380.195820000001</v>
          </cell>
          <cell r="AM113">
            <v>20382.10986</v>
          </cell>
        </row>
        <row r="114">
          <cell r="V114">
            <v>0</v>
          </cell>
          <cell r="AH114">
            <v>0</v>
          </cell>
          <cell r="AJ114" t="str">
            <v xml:space="preserve"> </v>
          </cell>
          <cell r="AK114" t="str">
            <v xml:space="preserve"> </v>
          </cell>
          <cell r="AL114" t="str">
            <v xml:space="preserve"> </v>
          </cell>
          <cell r="AM114" t="str">
            <v xml:space="preserve"> </v>
          </cell>
        </row>
        <row r="115">
          <cell r="H115">
            <v>0</v>
          </cell>
          <cell r="I115">
            <v>0</v>
          </cell>
          <cell r="J115">
            <v>0</v>
          </cell>
          <cell r="K115">
            <v>0</v>
          </cell>
          <cell r="L115">
            <v>0</v>
          </cell>
          <cell r="M115">
            <v>0</v>
          </cell>
          <cell r="N115">
            <v>0</v>
          </cell>
          <cell r="O115">
            <v>0</v>
          </cell>
          <cell r="P115">
            <v>0</v>
          </cell>
          <cell r="Q115">
            <v>0</v>
          </cell>
          <cell r="R115">
            <v>0</v>
          </cell>
          <cell r="S115">
            <v>0</v>
          </cell>
          <cell r="T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J115">
            <v>0</v>
          </cell>
          <cell r="AK115">
            <v>0</v>
          </cell>
          <cell r="AL115">
            <v>0</v>
          </cell>
          <cell r="AM115">
            <v>0</v>
          </cell>
        </row>
        <row r="116">
          <cell r="H116">
            <v>31832.01857</v>
          </cell>
          <cell r="I116">
            <v>27320.478610000002</v>
          </cell>
          <cell r="J116">
            <v>31632.793640000004</v>
          </cell>
          <cell r="K116">
            <v>33319.616519999996</v>
          </cell>
          <cell r="L116">
            <v>33080.238229999988</v>
          </cell>
          <cell r="M116">
            <v>32022.243190000012</v>
          </cell>
          <cell r="N116">
            <v>33152.210469999998</v>
          </cell>
          <cell r="O116">
            <v>30099.230499999998</v>
          </cell>
          <cell r="P116">
            <v>27334.908630000024</v>
          </cell>
          <cell r="Q116">
            <v>29376.768560000004</v>
          </cell>
          <cell r="R116">
            <v>35862.520689999998</v>
          </cell>
          <cell r="S116">
            <v>38770.587760000017</v>
          </cell>
          <cell r="T116">
            <v>383803.61537000001</v>
          </cell>
          <cell r="V116">
            <v>31832.01857</v>
          </cell>
          <cell r="W116">
            <v>59152.497180000006</v>
          </cell>
          <cell r="X116">
            <v>90785.290820000009</v>
          </cell>
          <cell r="Y116">
            <v>124104.90734000001</v>
          </cell>
          <cell r="Z116">
            <v>157185.14556999999</v>
          </cell>
          <cell r="AA116">
            <v>189207.38876</v>
          </cell>
          <cell r="AB116">
            <v>222359.59922999999</v>
          </cell>
          <cell r="AC116">
            <v>252458.82973</v>
          </cell>
          <cell r="AD116">
            <v>279793.73836000002</v>
          </cell>
          <cell r="AE116">
            <v>309170.50692000001</v>
          </cell>
          <cell r="AF116">
            <v>345033.02760999999</v>
          </cell>
          <cell r="AG116">
            <v>383803.61537000001</v>
          </cell>
          <cell r="AH116">
            <v>383803.61537000001</v>
          </cell>
          <cell r="AJ116">
            <v>90785.290820000009</v>
          </cell>
          <cell r="AK116">
            <v>98422.097939999992</v>
          </cell>
          <cell r="AL116">
            <v>90586.349600000016</v>
          </cell>
          <cell r="AM116">
            <v>104009.87701000003</v>
          </cell>
        </row>
        <row r="117">
          <cell r="V117">
            <v>0</v>
          </cell>
          <cell r="X117" t="str">
            <v xml:space="preserve"> </v>
          </cell>
          <cell r="AH117">
            <v>0</v>
          </cell>
          <cell r="AJ117" t="str">
            <v xml:space="preserve"> </v>
          </cell>
          <cell r="AK117" t="str">
            <v xml:space="preserve"> </v>
          </cell>
          <cell r="AL117" t="str">
            <v xml:space="preserve"> </v>
          </cell>
          <cell r="AM117" t="str">
            <v xml:space="preserve"> </v>
          </cell>
        </row>
        <row r="118">
          <cell r="X118" t="str">
            <v xml:space="preserve"> </v>
          </cell>
          <cell r="AH118">
            <v>0</v>
          </cell>
          <cell r="AJ118" t="str">
            <v xml:space="preserve"> </v>
          </cell>
        </row>
        <row r="119">
          <cell r="H119">
            <v>6646.02</v>
          </cell>
          <cell r="I119">
            <v>5973.8909999999996</v>
          </cell>
          <cell r="J119">
            <v>6718.5607800000007</v>
          </cell>
          <cell r="K119">
            <v>6645.3837199999998</v>
          </cell>
          <cell r="L119">
            <v>6575.6798900000003</v>
          </cell>
          <cell r="M119">
            <v>6181.7294599999996</v>
          </cell>
          <cell r="N119">
            <v>6364.5465899999999</v>
          </cell>
          <cell r="O119">
            <v>6263.1226200000001</v>
          </cell>
          <cell r="P119">
            <v>6323.60383</v>
          </cell>
          <cell r="Q119">
            <v>6251.2897400000002</v>
          </cell>
          <cell r="R119">
            <v>6488.0272299999997</v>
          </cell>
          <cell r="S119">
            <v>6647.5849600000001</v>
          </cell>
          <cell r="T119">
            <v>77079.43982</v>
          </cell>
          <cell r="V119">
            <v>6646.02</v>
          </cell>
          <cell r="W119">
            <v>12619.911</v>
          </cell>
          <cell r="X119">
            <v>19338.47178</v>
          </cell>
          <cell r="Y119">
            <v>25983.855499999998</v>
          </cell>
          <cell r="Z119">
            <v>32559.535389999997</v>
          </cell>
          <cell r="AA119">
            <v>38741.26485</v>
          </cell>
          <cell r="AB119">
            <v>45105.811439999998</v>
          </cell>
          <cell r="AC119">
            <v>51368.93406</v>
          </cell>
          <cell r="AD119">
            <v>57692.53789</v>
          </cell>
          <cell r="AE119">
            <v>63943.82763</v>
          </cell>
          <cell r="AF119">
            <v>70431.854859999992</v>
          </cell>
          <cell r="AG119">
            <v>77079.43982</v>
          </cell>
          <cell r="AH119">
            <v>77079.43982</v>
          </cell>
          <cell r="AJ119">
            <v>19338.47178</v>
          </cell>
          <cell r="AK119">
            <v>19402.79307</v>
          </cell>
          <cell r="AL119">
            <v>18951.27304</v>
          </cell>
          <cell r="AM119">
            <v>19386.90193</v>
          </cell>
        </row>
        <row r="120">
          <cell r="H120">
            <v>6646.02</v>
          </cell>
          <cell r="I120">
            <v>5973.8909999999996</v>
          </cell>
          <cell r="J120">
            <v>6718.5607800000007</v>
          </cell>
          <cell r="K120">
            <v>6645.3837199999998</v>
          </cell>
          <cell r="L120">
            <v>6575.6798900000003</v>
          </cell>
          <cell r="M120">
            <v>6181.7294599999996</v>
          </cell>
          <cell r="N120">
            <v>6364.5465899999999</v>
          </cell>
          <cell r="O120">
            <v>6263.1226200000001</v>
          </cell>
          <cell r="P120">
            <v>6323.60383</v>
          </cell>
          <cell r="Q120">
            <v>6251.2897400000002</v>
          </cell>
          <cell r="R120">
            <v>6488.0272299999997</v>
          </cell>
          <cell r="S120">
            <v>6647.5849600000001</v>
          </cell>
          <cell r="T120">
            <v>77079.43982</v>
          </cell>
          <cell r="V120">
            <v>6646.02</v>
          </cell>
          <cell r="W120">
            <v>12619.911</v>
          </cell>
          <cell r="X120">
            <v>19338.47178</v>
          </cell>
          <cell r="Y120">
            <v>25983.855499999998</v>
          </cell>
          <cell r="Z120">
            <v>32559.535389999997</v>
          </cell>
          <cell r="AA120">
            <v>38741.26485</v>
          </cell>
          <cell r="AB120">
            <v>45105.811439999998</v>
          </cell>
          <cell r="AC120">
            <v>51368.93406</v>
          </cell>
          <cell r="AD120">
            <v>57692.53789</v>
          </cell>
          <cell r="AE120">
            <v>63943.82763</v>
          </cell>
          <cell r="AF120">
            <v>70431.854859999992</v>
          </cell>
          <cell r="AG120">
            <v>77079.43982</v>
          </cell>
          <cell r="AH120">
            <v>77079.43982</v>
          </cell>
          <cell r="AJ120">
            <v>19338.47178</v>
          </cell>
          <cell r="AK120">
            <v>19402.79307</v>
          </cell>
          <cell r="AL120">
            <v>18951.27304</v>
          </cell>
          <cell r="AM120">
            <v>19386.90193</v>
          </cell>
        </row>
        <row r="121">
          <cell r="H121">
            <v>6839.027720000001</v>
          </cell>
          <cell r="I121">
            <v>6371.5384799999993</v>
          </cell>
          <cell r="J121">
            <v>7204.9640399999989</v>
          </cell>
          <cell r="K121">
            <v>7147.8611899999996</v>
          </cell>
          <cell r="L121">
            <v>7120.6492100000005</v>
          </cell>
          <cell r="M121">
            <v>6756.2166000000007</v>
          </cell>
          <cell r="N121">
            <v>6813.5289900000007</v>
          </cell>
          <cell r="O121">
            <v>6896.6935600000006</v>
          </cell>
          <cell r="P121">
            <v>6926.0086999999994</v>
          </cell>
          <cell r="Q121">
            <v>7002.1627600000002</v>
          </cell>
          <cell r="R121">
            <v>6981.8860800000002</v>
          </cell>
          <cell r="S121">
            <v>7054.9354800000001</v>
          </cell>
          <cell r="T121">
            <v>83115.472809999992</v>
          </cell>
          <cell r="V121">
            <v>6839.027720000001</v>
          </cell>
          <cell r="W121">
            <v>13210.566200000001</v>
          </cell>
          <cell r="X121">
            <v>20415.53024</v>
          </cell>
          <cell r="Y121">
            <v>27563.39143</v>
          </cell>
          <cell r="Z121">
            <v>34684.040639999999</v>
          </cell>
          <cell r="AA121">
            <v>41440.257239999999</v>
          </cell>
          <cell r="AB121">
            <v>48253.786229999998</v>
          </cell>
          <cell r="AC121">
            <v>55150.479789999998</v>
          </cell>
          <cell r="AD121">
            <v>62076.488489999996</v>
          </cell>
          <cell r="AE121">
            <v>69078.651249999995</v>
          </cell>
          <cell r="AF121">
            <v>76060.537329999992</v>
          </cell>
          <cell r="AG121">
            <v>83115.472809999992</v>
          </cell>
          <cell r="AH121">
            <v>83115.472809999992</v>
          </cell>
          <cell r="AJ121">
            <v>20415.53024</v>
          </cell>
          <cell r="AK121">
            <v>21024.726999999999</v>
          </cell>
          <cell r="AL121">
            <v>20636.231250000001</v>
          </cell>
          <cell r="AM121">
            <v>21038.98432</v>
          </cell>
        </row>
        <row r="122">
          <cell r="X122" t="str">
            <v xml:space="preserve"> </v>
          </cell>
          <cell r="AH122">
            <v>0</v>
          </cell>
          <cell r="AJ122" t="str">
            <v xml:space="preserve"> </v>
          </cell>
          <cell r="AK122" t="str">
            <v xml:space="preserve"> </v>
          </cell>
          <cell r="AL122" t="str">
            <v xml:space="preserve"> </v>
          </cell>
          <cell r="AM122" t="str">
            <v xml:space="preserve"> </v>
          </cell>
        </row>
        <row r="123">
          <cell r="H123">
            <v>0</v>
          </cell>
          <cell r="I123">
            <v>0</v>
          </cell>
          <cell r="J123">
            <v>0</v>
          </cell>
          <cell r="K123">
            <v>0</v>
          </cell>
          <cell r="L123">
            <v>0</v>
          </cell>
          <cell r="M123">
            <v>0</v>
          </cell>
          <cell r="N123">
            <v>0</v>
          </cell>
          <cell r="O123">
            <v>0</v>
          </cell>
          <cell r="P123">
            <v>0</v>
          </cell>
          <cell r="Q123">
            <v>0</v>
          </cell>
          <cell r="R123">
            <v>0</v>
          </cell>
          <cell r="S123">
            <v>0</v>
          </cell>
          <cell r="T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J123">
            <v>0</v>
          </cell>
          <cell r="AK123">
            <v>0</v>
          </cell>
          <cell r="AL123">
            <v>0</v>
          </cell>
          <cell r="AM123">
            <v>0</v>
          </cell>
        </row>
        <row r="124">
          <cell r="H124">
            <v>6646.02</v>
          </cell>
          <cell r="I124">
            <v>5973.8909999999996</v>
          </cell>
          <cell r="J124">
            <v>6718.5607800000007</v>
          </cell>
          <cell r="K124">
            <v>6645.3837199999998</v>
          </cell>
          <cell r="L124">
            <v>6575.6798900000003</v>
          </cell>
          <cell r="M124">
            <v>6181.7294599999996</v>
          </cell>
          <cell r="N124">
            <v>6364.5465899999999</v>
          </cell>
          <cell r="O124">
            <v>6263.1226200000001</v>
          </cell>
          <cell r="P124">
            <v>6323.60383</v>
          </cell>
          <cell r="Q124">
            <v>6251.2897400000002</v>
          </cell>
          <cell r="R124">
            <v>6488.0272299999997</v>
          </cell>
          <cell r="S124">
            <v>6647.5849600000001</v>
          </cell>
          <cell r="T124">
            <v>77079.43982</v>
          </cell>
          <cell r="V124">
            <v>6646.02</v>
          </cell>
          <cell r="W124">
            <v>12619.911</v>
          </cell>
          <cell r="X124">
            <v>19338.47178</v>
          </cell>
          <cell r="Y124">
            <v>25983.855499999998</v>
          </cell>
          <cell r="Z124">
            <v>32559.535389999997</v>
          </cell>
          <cell r="AA124">
            <v>38741.26485</v>
          </cell>
          <cell r="AB124">
            <v>45105.811439999998</v>
          </cell>
          <cell r="AC124">
            <v>51368.93406</v>
          </cell>
          <cell r="AD124">
            <v>57692.53789</v>
          </cell>
          <cell r="AE124">
            <v>63943.82763</v>
          </cell>
          <cell r="AF124">
            <v>70431.854859999992</v>
          </cell>
          <cell r="AG124">
            <v>77079.43982</v>
          </cell>
          <cell r="AH124">
            <v>77079.43982</v>
          </cell>
          <cell r="AJ124">
            <v>19338.47178</v>
          </cell>
          <cell r="AK124">
            <v>19402.79307</v>
          </cell>
          <cell r="AL124">
            <v>18951.27304</v>
          </cell>
          <cell r="AM124">
            <v>19386.90193</v>
          </cell>
        </row>
        <row r="125">
          <cell r="V125">
            <v>0</v>
          </cell>
          <cell r="X125" t="str">
            <v xml:space="preserve"> </v>
          </cell>
          <cell r="AH125">
            <v>0</v>
          </cell>
          <cell r="AJ125" t="str">
            <v xml:space="preserve"> </v>
          </cell>
        </row>
        <row r="126">
          <cell r="H126">
            <v>6839.027720000001</v>
          </cell>
          <cell r="I126">
            <v>6371.5384799999993</v>
          </cell>
          <cell r="J126">
            <v>7204.9640399999989</v>
          </cell>
          <cell r="K126">
            <v>7147.8611899999996</v>
          </cell>
          <cell r="L126">
            <v>7120.6492100000005</v>
          </cell>
          <cell r="M126">
            <v>6756.2166000000007</v>
          </cell>
          <cell r="N126">
            <v>6813.5289900000007</v>
          </cell>
          <cell r="O126">
            <v>6896.6935600000006</v>
          </cell>
          <cell r="P126">
            <v>6926.0086999999994</v>
          </cell>
          <cell r="Q126">
            <v>7002.1627600000002</v>
          </cell>
          <cell r="R126">
            <v>6981.8860800000002</v>
          </cell>
          <cell r="S126">
            <v>7054.9354800000001</v>
          </cell>
          <cell r="T126">
            <v>83115.472809999992</v>
          </cell>
          <cell r="V126">
            <v>6839.027720000001</v>
          </cell>
          <cell r="W126">
            <v>13210.566200000001</v>
          </cell>
          <cell r="X126">
            <v>20415.53024</v>
          </cell>
          <cell r="Y126">
            <v>27563.39143</v>
          </cell>
          <cell r="Z126">
            <v>34684.040639999999</v>
          </cell>
          <cell r="AA126">
            <v>41440.257239999999</v>
          </cell>
          <cell r="AB126">
            <v>48253.786229999998</v>
          </cell>
          <cell r="AC126">
            <v>55150.479789999998</v>
          </cell>
          <cell r="AD126">
            <v>62076.488489999996</v>
          </cell>
          <cell r="AE126">
            <v>69078.651249999995</v>
          </cell>
          <cell r="AF126">
            <v>76060.537329999992</v>
          </cell>
          <cell r="AG126">
            <v>83115.472809999992</v>
          </cell>
          <cell r="AH126">
            <v>83115.472809999992</v>
          </cell>
          <cell r="AJ126">
            <v>20415.53024</v>
          </cell>
          <cell r="AK126">
            <v>21024.726999999999</v>
          </cell>
          <cell r="AL126">
            <v>20636.231250000001</v>
          </cell>
          <cell r="AM126">
            <v>21038.98432</v>
          </cell>
        </row>
        <row r="127">
          <cell r="X127" t="str">
            <v xml:space="preserve"> </v>
          </cell>
          <cell r="AH127">
            <v>0</v>
          </cell>
          <cell r="AJ127" t="str">
            <v xml:space="preserve"> </v>
          </cell>
        </row>
        <row r="128">
          <cell r="H128">
            <v>0</v>
          </cell>
          <cell r="I128">
            <v>0</v>
          </cell>
          <cell r="J128">
            <v>0</v>
          </cell>
          <cell r="K128">
            <v>0</v>
          </cell>
          <cell r="L128">
            <v>0</v>
          </cell>
          <cell r="M128">
            <v>0</v>
          </cell>
          <cell r="N128">
            <v>0</v>
          </cell>
          <cell r="O128">
            <v>0</v>
          </cell>
          <cell r="P128">
            <v>0</v>
          </cell>
          <cell r="Q128">
            <v>0</v>
          </cell>
          <cell r="R128">
            <v>0</v>
          </cell>
          <cell r="S128">
            <v>0</v>
          </cell>
          <cell r="T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J128">
            <v>0</v>
          </cell>
          <cell r="AK128">
            <v>0</v>
          </cell>
          <cell r="AL128">
            <v>0</v>
          </cell>
          <cell r="AM128">
            <v>0</v>
          </cell>
        </row>
        <row r="129">
          <cell r="H129">
            <v>899.20799999999997</v>
          </cell>
          <cell r="I129">
            <v>759.71100000000001</v>
          </cell>
          <cell r="J129">
            <v>884.13300000000004</v>
          </cell>
          <cell r="K129">
            <v>861.47799999999995</v>
          </cell>
          <cell r="L129">
            <v>920.44399999999996</v>
          </cell>
          <cell r="M129">
            <v>874.077</v>
          </cell>
          <cell r="N129">
            <v>889.47</v>
          </cell>
          <cell r="O129">
            <v>912.21</v>
          </cell>
          <cell r="P129">
            <v>865.88800000000003</v>
          </cell>
          <cell r="Q129">
            <v>819.91399999999999</v>
          </cell>
          <cell r="R129">
            <v>906.91600000000005</v>
          </cell>
          <cell r="S129">
            <v>840.36800000000005</v>
          </cell>
          <cell r="T129">
            <v>10433.817000000001</v>
          </cell>
          <cell r="V129">
            <v>899.20799999999997</v>
          </cell>
          <cell r="W129">
            <v>1658.9189999999999</v>
          </cell>
          <cell r="X129">
            <v>2543.0519999999997</v>
          </cell>
          <cell r="Y129">
            <v>3404.5299999999997</v>
          </cell>
          <cell r="Z129">
            <v>4324.9740000000002</v>
          </cell>
          <cell r="AA129">
            <v>5199.0510000000004</v>
          </cell>
          <cell r="AB129">
            <v>6088.5210000000006</v>
          </cell>
          <cell r="AC129">
            <v>7000.7310000000007</v>
          </cell>
          <cell r="AD129">
            <v>7866.6190000000006</v>
          </cell>
          <cell r="AE129">
            <v>8686.5330000000013</v>
          </cell>
          <cell r="AF129">
            <v>9593.4490000000005</v>
          </cell>
          <cell r="AG129">
            <v>10433.817000000001</v>
          </cell>
          <cell r="AH129">
            <v>10433.817000000001</v>
          </cell>
          <cell r="AJ129">
            <v>2543.0519999999997</v>
          </cell>
          <cell r="AK129">
            <v>2655.9989999999998</v>
          </cell>
          <cell r="AL129">
            <v>2667.5680000000002</v>
          </cell>
          <cell r="AM129">
            <v>2567.1979999999999</v>
          </cell>
        </row>
        <row r="130">
          <cell r="W130" t="str">
            <v xml:space="preserve"> </v>
          </cell>
          <cell r="X130" t="str">
            <v xml:space="preserve"> </v>
          </cell>
          <cell r="Y130" t="str">
            <v xml:space="preserve"> </v>
          </cell>
          <cell r="AH130">
            <v>0</v>
          </cell>
          <cell r="AJ130" t="str">
            <v xml:space="preserve"> </v>
          </cell>
        </row>
        <row r="131">
          <cell r="H131">
            <v>6839.027720000001</v>
          </cell>
          <cell r="I131">
            <v>6371.5384799999993</v>
          </cell>
          <cell r="J131">
            <v>7204.9640399999989</v>
          </cell>
          <cell r="K131">
            <v>7147.8611899999996</v>
          </cell>
          <cell r="L131">
            <v>7120.6492100000005</v>
          </cell>
          <cell r="M131">
            <v>6756.2166000000007</v>
          </cell>
          <cell r="N131">
            <v>6813.5289900000007</v>
          </cell>
          <cell r="O131">
            <v>6896.6935600000006</v>
          </cell>
          <cell r="P131">
            <v>6926.0086999999994</v>
          </cell>
          <cell r="Q131">
            <v>7002.1627600000002</v>
          </cell>
          <cell r="R131">
            <v>6981.8860800000002</v>
          </cell>
          <cell r="S131">
            <v>7054.9354800000001</v>
          </cell>
          <cell r="T131">
            <v>83115.472809999992</v>
          </cell>
          <cell r="V131">
            <v>6839.027720000001</v>
          </cell>
          <cell r="W131">
            <v>13210.566200000001</v>
          </cell>
          <cell r="X131">
            <v>20415.53024</v>
          </cell>
          <cell r="Y131">
            <v>27563.39143</v>
          </cell>
          <cell r="Z131">
            <v>34684.040639999999</v>
          </cell>
          <cell r="AA131">
            <v>41440.257239999999</v>
          </cell>
          <cell r="AB131">
            <v>48253.786229999998</v>
          </cell>
          <cell r="AC131">
            <v>55150.479789999998</v>
          </cell>
          <cell r="AD131">
            <v>62076.488489999996</v>
          </cell>
          <cell r="AE131">
            <v>69078.651249999995</v>
          </cell>
          <cell r="AF131">
            <v>76060.537329999992</v>
          </cell>
          <cell r="AG131">
            <v>83115.472809999992</v>
          </cell>
          <cell r="AH131">
            <v>83115.472809999992</v>
          </cell>
          <cell r="AJ131">
            <v>20415.53024</v>
          </cell>
          <cell r="AK131">
            <v>21024.726999999999</v>
          </cell>
          <cell r="AL131">
            <v>20636.231250000001</v>
          </cell>
          <cell r="AM131">
            <v>21038.98432</v>
          </cell>
        </row>
        <row r="132">
          <cell r="H132">
            <v>7545.2280000000001</v>
          </cell>
          <cell r="I132">
            <v>6733.6019999999999</v>
          </cell>
          <cell r="J132">
            <v>7602.6937800000005</v>
          </cell>
          <cell r="K132">
            <v>7506.8617199999999</v>
          </cell>
          <cell r="L132">
            <v>7496.1238900000008</v>
          </cell>
          <cell r="M132">
            <v>7055.8064599999998</v>
          </cell>
          <cell r="N132">
            <v>7254.0165900000002</v>
          </cell>
          <cell r="O132">
            <v>7175.3326200000001</v>
          </cell>
          <cell r="P132">
            <v>7189.4918299999999</v>
          </cell>
          <cell r="Q132">
            <v>7071.2037399999999</v>
          </cell>
          <cell r="R132">
            <v>7394.9432299999999</v>
          </cell>
          <cell r="S132">
            <v>7487.9529600000005</v>
          </cell>
          <cell r="T132">
            <v>87513.256819999995</v>
          </cell>
          <cell r="V132">
            <v>7545.2280000000001</v>
          </cell>
          <cell r="W132">
            <v>14278.83</v>
          </cell>
          <cell r="X132">
            <v>21881.52378</v>
          </cell>
          <cell r="Y132">
            <v>29388.3855</v>
          </cell>
          <cell r="Z132">
            <v>36884.509389999999</v>
          </cell>
          <cell r="AA132">
            <v>43940.315849999999</v>
          </cell>
          <cell r="AB132">
            <v>51194.332439999998</v>
          </cell>
          <cell r="AC132">
            <v>58369.665059999999</v>
          </cell>
          <cell r="AD132">
            <v>65559.156889999998</v>
          </cell>
          <cell r="AE132">
            <v>72630.360629999996</v>
          </cell>
          <cell r="AF132">
            <v>80025.30386</v>
          </cell>
          <cell r="AG132">
            <v>87513.256819999995</v>
          </cell>
          <cell r="AH132">
            <v>87513.256819999995</v>
          </cell>
          <cell r="AJ132">
            <v>21881.52378</v>
          </cell>
          <cell r="AK132">
            <v>22058.79207</v>
          </cell>
          <cell r="AL132">
            <v>21618.841039999999</v>
          </cell>
          <cell r="AM132">
            <v>21954.09993</v>
          </cell>
        </row>
        <row r="134">
          <cell r="H134">
            <v>3117.5692100000001</v>
          </cell>
          <cell r="I134">
            <v>2759.7597900000001</v>
          </cell>
          <cell r="J134">
            <v>3244.2491800000003</v>
          </cell>
          <cell r="K134">
            <v>3249.1032200000004</v>
          </cell>
          <cell r="L134">
            <v>3106.3059600000001</v>
          </cell>
          <cell r="M134">
            <v>2920.7393399999996</v>
          </cell>
          <cell r="N134">
            <v>2931.5361200000002</v>
          </cell>
          <cell r="O134">
            <v>3090.64966</v>
          </cell>
          <cell r="P134">
            <v>3139.7650199999998</v>
          </cell>
          <cell r="Q134">
            <v>3111.4339100000002</v>
          </cell>
          <cell r="R134">
            <v>3116.1536800000003</v>
          </cell>
          <cell r="S134">
            <v>-902.77792999999792</v>
          </cell>
          <cell r="T134">
            <v>32884.487160000004</v>
          </cell>
          <cell r="V134">
            <v>3117.5692100000001</v>
          </cell>
          <cell r="W134">
            <v>5877.3289999999997</v>
          </cell>
          <cell r="X134">
            <v>9121.5781800000004</v>
          </cell>
          <cell r="Y134">
            <v>12370.681400000001</v>
          </cell>
          <cell r="Z134">
            <v>15476.987360000001</v>
          </cell>
          <cell r="AA134">
            <v>18397.726699999999</v>
          </cell>
          <cell r="AB134">
            <v>21329.26282</v>
          </cell>
          <cell r="AC134">
            <v>24419.912479999999</v>
          </cell>
          <cell r="AD134">
            <v>27559.677499999998</v>
          </cell>
          <cell r="AE134">
            <v>30671.111409999998</v>
          </cell>
          <cell r="AF134">
            <v>33787.265090000001</v>
          </cell>
          <cell r="AG134">
            <v>32884.487160000004</v>
          </cell>
          <cell r="AH134">
            <v>32884.487160000004</v>
          </cell>
          <cell r="AJ134">
            <v>9121.5781800000004</v>
          </cell>
          <cell r="AK134">
            <v>9276.1485200000006</v>
          </cell>
          <cell r="AL134">
            <v>9161.9507999999987</v>
          </cell>
          <cell r="AM134">
            <v>5324.8096600000026</v>
          </cell>
        </row>
      </sheetData>
      <sheetData sheetId="5"/>
      <sheetData sheetId="6" refreshError="1"/>
      <sheetData sheetId="7"/>
      <sheetData sheetId="8"/>
      <sheetData sheetId="9"/>
      <sheetData sheetId="10"/>
      <sheetData sheetId="11"/>
      <sheetData sheetId="12"/>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I WACC Chart"/>
      <sheetName val="MII WACC"/>
      <sheetName val="B&amp;W WACC"/>
      <sheetName val="JRAY WACC"/>
      <sheetName val="BWXT WACC"/>
      <sheetName val="Debt"/>
      <sheetName val="Equity Beta"/>
      <sheetName val="Comparables"/>
      <sheetName val="Exhibit D"/>
      <sheetName val="Assumptions and Summary"/>
      <sheetName val="B&amp;W Cost of Debt"/>
    </sheetNames>
    <sheetDataSet>
      <sheetData sheetId="0" refreshError="1"/>
      <sheetData sheetId="1" refreshError="1"/>
      <sheetData sheetId="2"/>
      <sheetData sheetId="3" refreshError="1"/>
      <sheetData sheetId="4" refreshError="1"/>
      <sheetData sheetId="5" refreshError="1"/>
      <sheetData sheetId="6" refreshError="1"/>
      <sheetData sheetId="7"/>
      <sheetData sheetId="8" refreshError="1"/>
      <sheetData sheetId="9"/>
      <sheetData sheetId="1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MI - ARCHIVE IEC Main FS"/>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ummary"/>
      <sheetName val="Cash Flow Analysis"/>
      <sheetName val="Consolidated MII"/>
      <sheetName val="Corporate Model"/>
      <sheetName val="JRM Model"/>
      <sheetName val="BWC Model"/>
      <sheetName val="Initiatives"/>
      <sheetName val="Corporate"/>
      <sheetName val="JRMSA"/>
      <sheetName val="Caspian"/>
      <sheetName val="Middle East"/>
      <sheetName val="Canada"/>
      <sheetName val="Asia Pacific"/>
      <sheetName val="Americas"/>
      <sheetName val="EH Marine"/>
      <sheetName val="WH Marine"/>
      <sheetName val="Legacy"/>
      <sheetName val="JRM Other"/>
      <sheetName val="BWC Total"/>
      <sheetName val="NOG"/>
      <sheetName val="NPG"/>
      <sheetName val="PGG"/>
      <sheetName val="TSG"/>
      <sheetName val="BWC with C13 Adj"/>
    </sheetNames>
    <sheetDataSet>
      <sheetData sheetId="0"/>
      <sheetData sheetId="1"/>
      <sheetData sheetId="2"/>
      <sheetData sheetId="3"/>
      <sheetData sheetId="4">
        <row r="190">
          <cell r="A190" t="b">
            <v>1</v>
          </cell>
        </row>
      </sheetData>
      <sheetData sheetId="5">
        <row r="191">
          <cell r="A191" t="b">
            <v>1</v>
          </cell>
        </row>
      </sheetData>
      <sheetData sheetId="6">
        <row r="195">
          <cell r="A195" t="b">
            <v>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__FDSCACHE__"/>
      <sheetName val="Main"/>
      <sheetName val="Graph_Detail"/>
      <sheetName val="Sum"/>
      <sheetName val="AMC Multiples"/>
      <sheetName val="Summary - Detail"/>
      <sheetName val="Summary (2)"/>
      <sheetName val="Sources"/>
      <sheetName val="Summary (3)"/>
    </sheetNames>
    <sheetDataSet>
      <sheetData sheetId="0"/>
      <sheetData sheetId="1"/>
      <sheetData sheetId="2">
        <row r="5">
          <cell r="J5" t="str">
            <v/>
          </cell>
          <cell r="L5" t="str">
            <v/>
          </cell>
          <cell r="N5" t="str">
            <v/>
          </cell>
          <cell r="P5" t="str">
            <v/>
          </cell>
        </row>
        <row r="6">
          <cell r="J6" t="str">
            <v>Hasbro Inc.</v>
          </cell>
          <cell r="L6" t="str">
            <v>Carmike Cinemas</v>
          </cell>
          <cell r="N6" t="str">
            <v>Speedway Motorsports</v>
          </cell>
          <cell r="P6" t="str">
            <v xml:space="preserve">International Speedway </v>
          </cell>
        </row>
        <row r="8">
          <cell r="H8" t="str">
            <v>MAT/</v>
          </cell>
          <cell r="J8" t="str">
            <v>HAS/</v>
          </cell>
          <cell r="L8" t="str">
            <v>CKEC/</v>
          </cell>
          <cell r="N8" t="str">
            <v>TRK/</v>
          </cell>
          <cell r="P8" t="str">
            <v>ISCA/</v>
          </cell>
          <cell r="R8" t="str">
            <v>FUN /</v>
          </cell>
        </row>
        <row r="9">
          <cell r="H9">
            <v>37256</v>
          </cell>
          <cell r="J9">
            <v>37256</v>
          </cell>
          <cell r="L9">
            <v>37256</v>
          </cell>
          <cell r="N9">
            <v>37256</v>
          </cell>
          <cell r="P9">
            <v>37225</v>
          </cell>
          <cell r="R9">
            <v>37256</v>
          </cell>
        </row>
        <row r="10">
          <cell r="H10">
            <v>37256</v>
          </cell>
          <cell r="J10">
            <v>37256</v>
          </cell>
          <cell r="L10">
            <v>37346</v>
          </cell>
          <cell r="N10">
            <v>37346</v>
          </cell>
          <cell r="P10">
            <v>37315</v>
          </cell>
          <cell r="R10">
            <v>37346</v>
          </cell>
        </row>
        <row r="11">
          <cell r="H11" t="str">
            <v>#Calc</v>
          </cell>
          <cell r="J11" t="str">
            <v>#Calc</v>
          </cell>
          <cell r="L11" t="str">
            <v>#Calc</v>
          </cell>
          <cell r="N11" t="str">
            <v>#Calc</v>
          </cell>
          <cell r="P11" t="str">
            <v>#Calc</v>
          </cell>
          <cell r="R11" t="str">
            <v>#Calc</v>
          </cell>
        </row>
        <row r="12">
          <cell r="H12" t="str">
            <v>#Calc</v>
          </cell>
          <cell r="J12" t="str">
            <v>#Calc</v>
          </cell>
          <cell r="L12" t="str">
            <v>#Calc</v>
          </cell>
          <cell r="N12" t="str">
            <v>#Calc</v>
          </cell>
          <cell r="P12" t="str">
            <v>#Calc</v>
          </cell>
          <cell r="R12" t="str">
            <v>#Calc</v>
          </cell>
        </row>
        <row r="13">
          <cell r="H13" t="str">
            <v>#Calc</v>
          </cell>
          <cell r="J13" t="str">
            <v>#Calc</v>
          </cell>
          <cell r="L13">
            <v>23.47</v>
          </cell>
          <cell r="N13">
            <v>25.89</v>
          </cell>
          <cell r="P13">
            <v>39.35</v>
          </cell>
          <cell r="R13">
            <v>22.79</v>
          </cell>
        </row>
        <row r="14">
          <cell r="H14">
            <v>431.62960199999998</v>
          </cell>
          <cell r="J14">
            <v>172.75187399999999</v>
          </cell>
          <cell r="L14">
            <v>8.9912620000000008</v>
          </cell>
          <cell r="N14">
            <v>42.688620328312091</v>
          </cell>
          <cell r="P14">
            <v>53.146321</v>
          </cell>
          <cell r="R14">
            <v>51.739982194383501</v>
          </cell>
        </row>
        <row r="15">
          <cell r="H15" t="str">
            <v>NA</v>
          </cell>
          <cell r="J15" t="str">
            <v>NA</v>
          </cell>
          <cell r="L15">
            <v>211.02491914000001</v>
          </cell>
          <cell r="N15">
            <v>1105.2083803</v>
          </cell>
          <cell r="P15">
            <v>2091.3077313500003</v>
          </cell>
          <cell r="R15">
            <v>1179.15419421</v>
          </cell>
        </row>
        <row r="16">
          <cell r="H16">
            <v>1269.0999999999999</v>
          </cell>
          <cell r="J16">
            <v>1201.9769999999999</v>
          </cell>
          <cell r="L16">
            <v>433.358</v>
          </cell>
          <cell r="N16">
            <v>342.47300000000001</v>
          </cell>
          <cell r="P16">
            <v>383.63</v>
          </cell>
          <cell r="R16">
            <v>452.83299999999997</v>
          </cell>
        </row>
        <row r="17">
          <cell r="H17">
            <v>0</v>
          </cell>
          <cell r="J17">
            <v>0</v>
          </cell>
          <cell r="L17">
            <v>53.798000000000002</v>
          </cell>
          <cell r="N17">
            <v>0</v>
          </cell>
          <cell r="P17">
            <v>0</v>
          </cell>
          <cell r="R17">
            <v>0</v>
          </cell>
        </row>
        <row r="18">
          <cell r="H18">
            <v>0</v>
          </cell>
          <cell r="J18">
            <v>0</v>
          </cell>
          <cell r="L18">
            <v>0</v>
          </cell>
          <cell r="N18">
            <v>0</v>
          </cell>
          <cell r="P18">
            <v>0</v>
          </cell>
          <cell r="R18">
            <v>0</v>
          </cell>
        </row>
        <row r="19">
          <cell r="H19">
            <v>-616.6</v>
          </cell>
          <cell r="J19">
            <v>-233.095</v>
          </cell>
          <cell r="L19">
            <v>-21.466000000000001</v>
          </cell>
          <cell r="N19">
            <v>-69.561418399999994</v>
          </cell>
          <cell r="P19">
            <v>-92.221000000000004</v>
          </cell>
          <cell r="R19">
            <v>-2.669</v>
          </cell>
        </row>
        <row r="20">
          <cell r="H20">
            <v>0</v>
          </cell>
          <cell r="J20">
            <v>0</v>
          </cell>
          <cell r="L20">
            <v>-6.702</v>
          </cell>
          <cell r="N20">
            <v>0</v>
          </cell>
          <cell r="P20">
            <v>0</v>
          </cell>
          <cell r="R20">
            <v>0</v>
          </cell>
        </row>
        <row r="21">
          <cell r="H21">
            <v>652.49999999999989</v>
          </cell>
          <cell r="J21">
            <v>968.88199999999983</v>
          </cell>
          <cell r="L21">
            <v>670.01291914000001</v>
          </cell>
          <cell r="N21">
            <v>1378.1199618999999</v>
          </cell>
          <cell r="P21">
            <v>2382.7167313500004</v>
          </cell>
          <cell r="R21">
            <v>1629.3181942099998</v>
          </cell>
        </row>
        <row r="24">
          <cell r="H24">
            <v>0.13582148581420034</v>
          </cell>
          <cell r="I24" t="str">
            <v>x</v>
          </cell>
          <cell r="J24">
            <v>0.33920413508340569</v>
          </cell>
          <cell r="K24" t="str">
            <v>x</v>
          </cell>
          <cell r="L24">
            <v>1.4144275566129547</v>
          </cell>
          <cell r="N24">
            <v>3.3906510858734347</v>
          </cell>
          <cell r="O24" t="str">
            <v>x</v>
          </cell>
          <cell r="P24">
            <v>4.4655285643202518</v>
          </cell>
          <cell r="R24">
            <v>3.3855610730485917</v>
          </cell>
        </row>
        <row r="25">
          <cell r="H25">
            <v>0.71194762684124369</v>
          </cell>
          <cell r="J25">
            <v>2.2722373358348964</v>
          </cell>
          <cell r="L25">
            <v>7.8222277641702203</v>
          </cell>
          <cell r="N25">
            <v>8.2024114770197727</v>
          </cell>
          <cell r="P25">
            <v>10.555932409856329</v>
          </cell>
          <cell r="R25">
            <v>10.720609252599026</v>
          </cell>
        </row>
        <row r="26">
          <cell r="H26">
            <v>0.94305535482006042</v>
          </cell>
          <cell r="J26">
            <v>4.6239625838165432</v>
          </cell>
          <cell r="L26">
            <v>14.484573559461278</v>
          </cell>
          <cell r="N26">
            <v>10.197796061092653</v>
          </cell>
          <cell r="P26">
            <v>13.675697247029792</v>
          </cell>
          <cell r="R26">
            <v>14.812522220898938</v>
          </cell>
        </row>
        <row r="27">
          <cell r="H27">
            <v>0.63294208943641461</v>
          </cell>
          <cell r="J27">
            <v>1.9569420319127444</v>
          </cell>
          <cell r="L27" t="str">
            <v>NA</v>
          </cell>
          <cell r="N27">
            <v>8.9721351686197917</v>
          </cell>
          <cell r="P27">
            <v>9.8622381264486769</v>
          </cell>
          <cell r="R27">
            <v>10.852715607873176</v>
          </cell>
        </row>
        <row r="28">
          <cell r="H28">
            <v>0.59248161263960764</v>
          </cell>
          <cell r="J28">
            <v>1.7224568888888887</v>
          </cell>
          <cell r="L28" t="str">
            <v>NA</v>
          </cell>
          <cell r="N28" t="str">
            <v>NA</v>
          </cell>
          <cell r="P28">
            <v>9.1890348297339006</v>
          </cell>
          <cell r="R28">
            <v>9.7145134403171944</v>
          </cell>
        </row>
        <row r="30">
          <cell r="H30" t="str">
            <v>NA</v>
          </cell>
          <cell r="I30" t="str">
            <v>x</v>
          </cell>
          <cell r="J30" t="str">
            <v>NA</v>
          </cell>
          <cell r="K30" t="str">
            <v>x</v>
          </cell>
          <cell r="L30" t="str">
            <v>NM</v>
          </cell>
          <cell r="N30">
            <v>19.32089552238806</v>
          </cell>
          <cell r="O30" t="str">
            <v>x</v>
          </cell>
          <cell r="P30">
            <v>23.848484848484851</v>
          </cell>
          <cell r="R30">
            <v>20.168141592920357</v>
          </cell>
        </row>
        <row r="31">
          <cell r="H31" t="str">
            <v>NA</v>
          </cell>
          <cell r="I31" t="str">
            <v xml:space="preserve"> </v>
          </cell>
          <cell r="J31" t="str">
            <v>NA</v>
          </cell>
          <cell r="K31" t="str">
            <v xml:space="preserve"> </v>
          </cell>
          <cell r="L31" t="str">
            <v>NA</v>
          </cell>
          <cell r="N31">
            <v>18.232394366197184</v>
          </cell>
          <cell r="O31" t="str">
            <v xml:space="preserve"> </v>
          </cell>
          <cell r="P31">
            <v>19.195121951219516</v>
          </cell>
          <cell r="R31">
            <v>16.635036496350363</v>
          </cell>
        </row>
        <row r="32">
          <cell r="H32" t="str">
            <v>NA</v>
          </cell>
          <cell r="J32" t="str">
            <v>NA</v>
          </cell>
          <cell r="L32" t="str">
            <v>NA</v>
          </cell>
          <cell r="N32">
            <v>16.490445859872612</v>
          </cell>
          <cell r="P32">
            <v>17.034632034632036</v>
          </cell>
          <cell r="R32">
            <v>15.609589041095891</v>
          </cell>
        </row>
        <row r="33">
          <cell r="H33" t="str">
            <v>NA</v>
          </cell>
          <cell r="J33" t="str">
            <v>NA</v>
          </cell>
          <cell r="L33" t="str">
            <v>NA</v>
          </cell>
          <cell r="N33" t="str">
            <v>NA</v>
          </cell>
          <cell r="P33" t="str">
            <v>NA</v>
          </cell>
          <cell r="R33" t="str">
            <v>NA</v>
          </cell>
        </row>
        <row r="36">
          <cell r="H36">
            <v>4804.1000000000004</v>
          </cell>
          <cell r="J36">
            <v>2856.3389999999999</v>
          </cell>
          <cell r="L36">
            <v>473.69900000000001</v>
          </cell>
          <cell r="N36">
            <v>406.447</v>
          </cell>
          <cell r="P36">
            <v>533.58000000000004</v>
          </cell>
          <cell r="R36">
            <v>481.25499999999994</v>
          </cell>
        </row>
        <row r="37">
          <cell r="H37">
            <v>916.5</v>
          </cell>
          <cell r="J37">
            <v>426.4</v>
          </cell>
          <cell r="L37">
            <v>85.654999999999973</v>
          </cell>
          <cell r="N37">
            <v>168.01399999999998</v>
          </cell>
          <cell r="P37">
            <v>225.72300000000001</v>
          </cell>
          <cell r="R37">
            <v>151.97999999999999</v>
          </cell>
        </row>
        <row r="38">
          <cell r="H38">
            <v>691.90000000000009</v>
          </cell>
          <cell r="J38">
            <v>209.53500000000008</v>
          </cell>
          <cell r="L38">
            <v>46.256999999999977</v>
          </cell>
          <cell r="N38">
            <v>135.13899999999998</v>
          </cell>
          <cell r="P38">
            <v>174.23</v>
          </cell>
          <cell r="R38">
            <v>109.99600000000001</v>
          </cell>
        </row>
        <row r="39">
          <cell r="H39">
            <v>351.6</v>
          </cell>
          <cell r="J39">
            <v>59.731999999999999</v>
          </cell>
          <cell r="L39">
            <v>-102.04499999999999</v>
          </cell>
          <cell r="N39">
            <v>57.591999999999999</v>
          </cell>
          <cell r="P39">
            <v>62.68</v>
          </cell>
          <cell r="R39">
            <v>57.893999999999998</v>
          </cell>
        </row>
        <row r="40">
          <cell r="H40">
            <v>0.81</v>
          </cell>
          <cell r="J40">
            <v>0.35</v>
          </cell>
          <cell r="L40">
            <v>-4.66</v>
          </cell>
          <cell r="N40">
            <v>1.34</v>
          </cell>
          <cell r="P40">
            <v>1.65</v>
          </cell>
          <cell r="R40">
            <v>1.1299999999999999</v>
          </cell>
        </row>
        <row r="41">
          <cell r="H41">
            <v>224.59999999999991</v>
          </cell>
          <cell r="J41">
            <v>216.8649999999999</v>
          </cell>
          <cell r="L41">
            <v>39.397999999999996</v>
          </cell>
          <cell r="N41">
            <v>32.875</v>
          </cell>
          <cell r="P41">
            <v>51.492999999999995</v>
          </cell>
          <cell r="R41">
            <v>41.983999999999995</v>
          </cell>
        </row>
        <row r="44">
          <cell r="H44">
            <v>19.077454674132511</v>
          </cell>
          <cell r="J44">
            <v>14.928200049083809</v>
          </cell>
          <cell r="L44">
            <v>18.082157657077587</v>
          </cell>
          <cell r="N44">
            <v>41.337246922723011</v>
          </cell>
          <cell r="P44">
            <v>42.303497132576183</v>
          </cell>
          <cell r="R44">
            <v>31.579931637073905</v>
          </cell>
        </row>
        <row r="45">
          <cell r="H45">
            <v>14.402281384650612</v>
          </cell>
          <cell r="J45">
            <v>7.3357889242138308</v>
          </cell>
          <cell r="L45">
            <v>9.7650617797377599</v>
          </cell>
          <cell r="N45">
            <v>33.248861475173882</v>
          </cell>
          <cell r="P45">
            <v>32.653022976873189</v>
          </cell>
          <cell r="R45">
            <v>22.856074222605486</v>
          </cell>
        </row>
        <row r="46">
          <cell r="H46">
            <v>7.3187485689307055</v>
          </cell>
          <cell r="J46">
            <v>2.0912083614725003</v>
          </cell>
          <cell r="L46" t="str">
            <v>NM</v>
          </cell>
          <cell r="N46">
            <v>14.169621131414429</v>
          </cell>
          <cell r="P46">
            <v>11.747066981521046</v>
          </cell>
          <cell r="R46">
            <v>12.029797093017217</v>
          </cell>
        </row>
        <row r="49">
          <cell r="H49">
            <v>2.2445356169691788E-2</v>
          </cell>
          <cell r="I49" t="str">
            <v>%</v>
          </cell>
          <cell r="J49">
            <v>-0.21458874434893049</v>
          </cell>
          <cell r="K49" t="str">
            <v>%</v>
          </cell>
          <cell r="L49" t="str">
            <v>NA</v>
          </cell>
          <cell r="N49">
            <v>8.9226128370105462E-2</v>
          </cell>
          <cell r="O49" t="str">
            <v>%</v>
          </cell>
          <cell r="P49">
            <v>0.33012666667669777</v>
          </cell>
          <cell r="R49">
            <v>4.3850124803518797E-2</v>
          </cell>
        </row>
        <row r="50">
          <cell r="H50">
            <v>2.942693895753723E-2</v>
          </cell>
          <cell r="J50">
            <v>8.0286230871305042E-2</v>
          </cell>
          <cell r="L50">
            <v>-1</v>
          </cell>
          <cell r="N50">
            <v>-1</v>
          </cell>
          <cell r="P50">
            <v>5.6751804387453531E-2</v>
          </cell>
          <cell r="R50">
            <v>1.3470133973472409E-2</v>
          </cell>
        </row>
        <row r="51">
          <cell r="H51">
            <v>2.0006477312108251</v>
          </cell>
          <cell r="J51">
            <v>-23.680847397785556</v>
          </cell>
          <cell r="L51" t="str">
            <v>NA</v>
          </cell>
          <cell r="N51">
            <v>7.9542959755253051</v>
          </cell>
          <cell r="P51">
            <v>36.044560678204896</v>
          </cell>
          <cell r="R51">
            <v>0.28509713152236049</v>
          </cell>
        </row>
        <row r="52">
          <cell r="H52">
            <v>4.3932508648301782</v>
          </cell>
          <cell r="J52">
            <v>-30.084400175318983</v>
          </cell>
          <cell r="L52" t="str">
            <v>NA</v>
          </cell>
          <cell r="N52">
            <v>7.9891245067934102</v>
          </cell>
          <cell r="P52">
            <v>32.885719191029935</v>
          </cell>
          <cell r="R52">
            <v>-2.8397734086669679</v>
          </cell>
        </row>
        <row r="53">
          <cell r="H53">
            <v>80.109174330347571</v>
          </cell>
          <cell r="J53">
            <v>-43.775366597196175</v>
          </cell>
          <cell r="L53" t="str">
            <v>NA</v>
          </cell>
          <cell r="N53">
            <v>17.884169268356121</v>
          </cell>
          <cell r="P53">
            <v>27.316011075390101</v>
          </cell>
          <cell r="R53">
            <v>-17.858427754227812</v>
          </cell>
        </row>
        <row r="54">
          <cell r="H54">
            <v>0.11799999999999999</v>
          </cell>
          <cell r="J54">
            <v>9.4E-2</v>
          </cell>
          <cell r="L54" t="str">
            <v>NA</v>
          </cell>
          <cell r="N54">
            <v>0.18</v>
          </cell>
          <cell r="P54">
            <v>0.19</v>
          </cell>
          <cell r="R54">
            <v>0.08</v>
          </cell>
        </row>
        <row r="57">
          <cell r="H57">
            <v>616.6</v>
          </cell>
          <cell r="J57">
            <v>233.095</v>
          </cell>
          <cell r="L57">
            <v>21.466000000000001</v>
          </cell>
          <cell r="N57">
            <v>69.561418399999994</v>
          </cell>
          <cell r="P57">
            <v>92.221000000000004</v>
          </cell>
          <cell r="R57">
            <v>2.669</v>
          </cell>
        </row>
        <row r="59">
          <cell r="H59">
            <v>1269.0999999999999</v>
          </cell>
          <cell r="J59">
            <v>1201.9769999999999</v>
          </cell>
          <cell r="L59">
            <v>433.358</v>
          </cell>
          <cell r="N59">
            <v>342.47300000000001</v>
          </cell>
          <cell r="P59">
            <v>383.63</v>
          </cell>
          <cell r="R59">
            <v>452.83299999999997</v>
          </cell>
        </row>
        <row r="60">
          <cell r="H60">
            <v>0</v>
          </cell>
          <cell r="J60">
            <v>0</v>
          </cell>
          <cell r="L60">
            <v>53.798000000000002</v>
          </cell>
          <cell r="N60">
            <v>0</v>
          </cell>
          <cell r="P60">
            <v>0</v>
          </cell>
          <cell r="R60">
            <v>0</v>
          </cell>
        </row>
        <row r="61">
          <cell r="H61">
            <v>1738.5</v>
          </cell>
          <cell r="J61">
            <v>1352.864</v>
          </cell>
          <cell r="L61">
            <v>0</v>
          </cell>
          <cell r="N61">
            <v>0</v>
          </cell>
          <cell r="P61">
            <v>0</v>
          </cell>
          <cell r="R61">
            <v>0</v>
          </cell>
        </row>
        <row r="62">
          <cell r="H62">
            <v>3007.6</v>
          </cell>
          <cell r="J62">
            <v>2554.8409999999999</v>
          </cell>
          <cell r="L62">
            <v>487.15600000000001</v>
          </cell>
          <cell r="N62">
            <v>342.47300000000001</v>
          </cell>
          <cell r="P62">
            <v>383.63</v>
          </cell>
          <cell r="R62">
            <v>452.83299999999997</v>
          </cell>
        </row>
        <row r="66">
          <cell r="H66">
            <v>47.773776565850007</v>
          </cell>
          <cell r="I66" t="str">
            <v>%</v>
          </cell>
          <cell r="J66">
            <v>57.166043666385534</v>
          </cell>
          <cell r="K66" t="str">
            <v>%</v>
          </cell>
          <cell r="L66">
            <v>58.11554874712769</v>
          </cell>
          <cell r="N66">
            <v>55.374882525658521</v>
          </cell>
          <cell r="O66" t="str">
            <v>%</v>
          </cell>
          <cell r="P66">
            <v>57.509224044956575</v>
          </cell>
          <cell r="R66">
            <v>44.629716546256098</v>
          </cell>
        </row>
        <row r="67">
          <cell r="H67">
            <v>44.985248210791475</v>
          </cell>
          <cell r="J67">
            <v>55.79936708108729</v>
          </cell>
          <cell r="L67" t="str">
            <v>NA</v>
          </cell>
          <cell r="N67">
            <v>54.371332526100993</v>
          </cell>
          <cell r="P67">
            <v>56.420316508866328</v>
          </cell>
          <cell r="R67">
            <v>45.98705912205024</v>
          </cell>
        </row>
        <row r="68">
          <cell r="H68">
            <v>47.481791930784304</v>
          </cell>
          <cell r="J68">
            <v>59.873901976318578</v>
          </cell>
          <cell r="L68" t="str">
            <v>NA</v>
          </cell>
          <cell r="N68">
            <v>54.993968370956203</v>
          </cell>
          <cell r="P68">
            <v>58.91029117373342</v>
          </cell>
          <cell r="R68">
            <v>46.276150054451925</v>
          </cell>
        </row>
        <row r="69">
          <cell r="H69">
            <v>46.746938902475257</v>
          </cell>
          <cell r="I69" t="str">
            <v>%</v>
          </cell>
          <cell r="J69">
            <v>57.613104241263805</v>
          </cell>
          <cell r="K69" t="str">
            <v>%</v>
          </cell>
          <cell r="L69">
            <v>58.11554874712769</v>
          </cell>
          <cell r="N69">
            <v>54.913394474238572</v>
          </cell>
          <cell r="O69" t="str">
            <v>%</v>
          </cell>
          <cell r="P69">
            <v>57.61327724251877</v>
          </cell>
          <cell r="R69">
            <v>45.630975240919419</v>
          </cell>
        </row>
        <row r="72">
          <cell r="H72">
            <v>19.077454674132511</v>
          </cell>
          <cell r="I72" t="str">
            <v>%</v>
          </cell>
          <cell r="J72">
            <v>14.928200049083809</v>
          </cell>
          <cell r="K72" t="str">
            <v>%</v>
          </cell>
          <cell r="L72">
            <v>16.338549075391175</v>
          </cell>
          <cell r="N72">
            <v>39.363063412251307</v>
          </cell>
          <cell r="O72" t="str">
            <v>%</v>
          </cell>
          <cell r="P72">
            <v>42.381222682636093</v>
          </cell>
          <cell r="R72">
            <v>31.996245201736595</v>
          </cell>
        </row>
        <row r="73">
          <cell r="H73">
            <v>15.047124782277807</v>
          </cell>
          <cell r="J73">
            <v>7.0727434275582475</v>
          </cell>
          <cell r="L73" t="str">
            <v>NA</v>
          </cell>
          <cell r="N73">
            <v>39.188025865305107</v>
          </cell>
          <cell r="P73">
            <v>39.384692232590872</v>
          </cell>
          <cell r="R73">
            <v>34.44874397361076</v>
          </cell>
        </row>
        <row r="74">
          <cell r="H74">
            <v>19.168793752135237</v>
          </cell>
          <cell r="J74">
            <v>15.810099703161162</v>
          </cell>
          <cell r="L74" t="str">
            <v>NA</v>
          </cell>
          <cell r="N74">
            <v>40.072379548525475</v>
          </cell>
          <cell r="P74">
            <v>40.513253124979066</v>
          </cell>
          <cell r="R74">
            <v>34.665902589263489</v>
          </cell>
        </row>
        <row r="75">
          <cell r="H75">
            <v>17.76445773618185</v>
          </cell>
          <cell r="I75" t="str">
            <v>%</v>
          </cell>
          <cell r="J75">
            <v>12.603681059934408</v>
          </cell>
          <cell r="K75" t="str">
            <v>%</v>
          </cell>
          <cell r="L75">
            <v>16.338549075391175</v>
          </cell>
          <cell r="N75">
            <v>39.541156275360628</v>
          </cell>
          <cell r="O75" t="str">
            <v>%</v>
          </cell>
          <cell r="P75">
            <v>40.759722680068677</v>
          </cell>
          <cell r="R75">
            <v>33.703630588203616</v>
          </cell>
        </row>
        <row r="78">
          <cell r="H78">
            <v>14.402281384650612</v>
          </cell>
          <cell r="I78" t="str">
            <v>%</v>
          </cell>
          <cell r="J78">
            <v>7.3357889242138308</v>
          </cell>
          <cell r="K78" t="str">
            <v>%</v>
          </cell>
          <cell r="L78">
            <v>7.1136885873727902</v>
          </cell>
          <cell r="N78">
            <v>30.553947934309939</v>
          </cell>
          <cell r="O78" t="str">
            <v>%</v>
          </cell>
          <cell r="P78">
            <v>32.060888157272331</v>
          </cell>
          <cell r="R78">
            <v>23.094104631476615</v>
          </cell>
        </row>
        <row r="79">
          <cell r="H79">
            <v>9.5569281160237072</v>
          </cell>
          <cell r="J79">
            <v>9.6086438187431233E-2</v>
          </cell>
          <cell r="L79" t="str">
            <v>NA</v>
          </cell>
          <cell r="N79">
            <v>30.384112764149858</v>
          </cell>
          <cell r="P79">
            <v>27.771041936289532</v>
          </cell>
          <cell r="R79">
            <v>26.081155375116293</v>
          </cell>
        </row>
        <row r="80">
          <cell r="H80">
            <v>13.815501720164763</v>
          </cell>
          <cell r="J80">
            <v>9.2574823445518337</v>
          </cell>
          <cell r="L80" t="str">
            <v>NA</v>
          </cell>
          <cell r="N80">
            <v>31.084464854343235</v>
          </cell>
          <cell r="P80">
            <v>32.122173793694458</v>
          </cell>
          <cell r="R80">
            <v>26.656331834858822</v>
          </cell>
        </row>
        <row r="81">
          <cell r="H81">
            <v>12.59157040694636</v>
          </cell>
          <cell r="I81" t="str">
            <v>%</v>
          </cell>
          <cell r="J81">
            <v>5.5631192356510324</v>
          </cell>
          <cell r="K81" t="str">
            <v>%</v>
          </cell>
          <cell r="L81">
            <v>7.1136885873727902</v>
          </cell>
          <cell r="N81">
            <v>30.674175184267678</v>
          </cell>
          <cell r="O81" t="str">
            <v>%</v>
          </cell>
          <cell r="P81">
            <v>30.651367962418774</v>
          </cell>
          <cell r="R81">
            <v>25.277197280483907</v>
          </cell>
        </row>
        <row r="84">
          <cell r="H84">
            <v>7.3187485689307055</v>
          </cell>
          <cell r="I84" t="str">
            <v>%</v>
          </cell>
          <cell r="J84">
            <v>2.0912083614725003</v>
          </cell>
          <cell r="K84" t="str">
            <v>%</v>
          </cell>
          <cell r="L84">
            <v>-27.734325418535942</v>
          </cell>
          <cell r="N84">
            <v>15.289451467831942</v>
          </cell>
          <cell r="O84" t="str">
            <v>%</v>
          </cell>
          <cell r="P84">
            <v>11.859756674424325</v>
          </cell>
          <cell r="R84">
            <v>12.130596577099082</v>
          </cell>
        </row>
        <row r="85">
          <cell r="H85">
            <v>6.2805919216983845</v>
          </cell>
          <cell r="J85">
            <v>-3.8189276288776846</v>
          </cell>
          <cell r="L85" t="str">
            <v>NA</v>
          </cell>
          <cell r="N85">
            <v>13.585212406540274</v>
          </cell>
          <cell r="P85">
            <v>9.4017210453420521</v>
          </cell>
          <cell r="R85">
            <v>16.452254081028503</v>
          </cell>
        </row>
        <row r="86">
          <cell r="H86">
            <v>2.3585515363976421</v>
          </cell>
          <cell r="J86">
            <v>4.0807339719002886</v>
          </cell>
          <cell r="L86" t="str">
            <v>NA</v>
          </cell>
          <cell r="N86">
            <v>13.053201172939247</v>
          </cell>
          <cell r="P86">
            <v>12.944811563929004</v>
          </cell>
          <cell r="R86">
            <v>19.589909612078511</v>
          </cell>
        </row>
        <row r="87">
          <cell r="H87">
            <v>5.3192973423422432</v>
          </cell>
          <cell r="I87" t="str">
            <v>%</v>
          </cell>
          <cell r="J87">
            <v>0.78433823483170151</v>
          </cell>
          <cell r="K87" t="str">
            <v>%</v>
          </cell>
          <cell r="L87">
            <v>-27.734325418535942</v>
          </cell>
          <cell r="N87">
            <v>13.975955015770488</v>
          </cell>
          <cell r="O87" t="str">
            <v>%</v>
          </cell>
          <cell r="P87">
            <v>11.402096427898462</v>
          </cell>
          <cell r="R87">
            <v>16.057586756735365</v>
          </cell>
        </row>
        <row r="92">
          <cell r="H92">
            <v>4804.1000000000004</v>
          </cell>
          <cell r="J92">
            <v>2856.3389999999999</v>
          </cell>
          <cell r="L92">
            <v>473.69900000000001</v>
          </cell>
          <cell r="N92">
            <v>406.447</v>
          </cell>
          <cell r="P92">
            <v>533.58000000000004</v>
          </cell>
          <cell r="R92">
            <v>481.25499999999994</v>
          </cell>
        </row>
        <row r="93">
          <cell r="H93">
            <v>4804.1000000000004</v>
          </cell>
          <cell r="J93">
            <v>2856.3389999999999</v>
          </cell>
          <cell r="L93">
            <v>456.95</v>
          </cell>
          <cell r="N93">
            <v>376.678</v>
          </cell>
          <cell r="P93">
            <v>528.51</v>
          </cell>
          <cell r="R93">
            <v>477.25599999999997</v>
          </cell>
        </row>
        <row r="94">
          <cell r="H94">
            <v>4669.942</v>
          </cell>
          <cell r="J94">
            <v>3787.2150000000001</v>
          </cell>
          <cell r="L94">
            <v>0</v>
          </cell>
          <cell r="N94">
            <v>354.29700000000003</v>
          </cell>
          <cell r="P94">
            <v>440.43</v>
          </cell>
          <cell r="R94">
            <v>472.92</v>
          </cell>
        </row>
        <row r="95">
          <cell r="H95">
            <v>4595.49</v>
          </cell>
          <cell r="J95">
            <v>4630.3680000000004</v>
          </cell>
          <cell r="L95">
            <v>0</v>
          </cell>
          <cell r="N95">
            <v>317.49299999999999</v>
          </cell>
          <cell r="P95">
            <v>298.72199999999998</v>
          </cell>
          <cell r="R95">
            <v>438.00099999999998</v>
          </cell>
        </row>
        <row r="97">
          <cell r="H97" t="str">
            <v>NA</v>
          </cell>
          <cell r="J97" t="str">
            <v>NA</v>
          </cell>
          <cell r="L97" t="str">
            <v>NA</v>
          </cell>
          <cell r="N97" t="str">
            <v>NA</v>
          </cell>
          <cell r="P97" t="str">
            <v>NA</v>
          </cell>
          <cell r="R97" t="str">
            <v>NA</v>
          </cell>
        </row>
        <row r="98">
          <cell r="H98">
            <v>2295.1000000000004</v>
          </cell>
          <cell r="J98">
            <v>1632.856</v>
          </cell>
          <cell r="L98">
            <v>265.55899999999997</v>
          </cell>
          <cell r="N98">
            <v>208.58500000000001</v>
          </cell>
          <cell r="P98">
            <v>303.94200000000001</v>
          </cell>
          <cell r="R98">
            <v>212.99799999999999</v>
          </cell>
        </row>
        <row r="99">
          <cell r="H99">
            <v>2100.7849999999999</v>
          </cell>
          <cell r="J99">
            <v>2113.2420000000002</v>
          </cell>
          <cell r="L99">
            <v>0</v>
          </cell>
          <cell r="N99">
            <v>192.63600000000002</v>
          </cell>
          <cell r="P99">
            <v>248.49199999999999</v>
          </cell>
          <cell r="R99">
            <v>217.482</v>
          </cell>
        </row>
        <row r="100">
          <cell r="H100">
            <v>2182.0209999999997</v>
          </cell>
          <cell r="J100">
            <v>2772.3819974628232</v>
          </cell>
          <cell r="L100">
            <v>0</v>
          </cell>
          <cell r="N100">
            <v>174.60199999999998</v>
          </cell>
          <cell r="P100">
            <v>175.97799999999995</v>
          </cell>
          <cell r="R100">
            <v>202.68999999999997</v>
          </cell>
        </row>
        <row r="103">
          <cell r="H103">
            <v>916.5</v>
          </cell>
          <cell r="J103">
            <v>426.4</v>
          </cell>
          <cell r="L103">
            <v>85.654999999999973</v>
          </cell>
          <cell r="N103">
            <v>168.01399999999998</v>
          </cell>
          <cell r="P103">
            <v>225.72300000000001</v>
          </cell>
          <cell r="R103">
            <v>151.97999999999999</v>
          </cell>
        </row>
        <row r="104">
          <cell r="H104">
            <v>916.5</v>
          </cell>
          <cell r="J104">
            <v>426.4</v>
          </cell>
          <cell r="L104">
            <v>74.658999999999963</v>
          </cell>
          <cell r="N104">
            <v>148.27199999999999</v>
          </cell>
          <cell r="P104">
            <v>223.989</v>
          </cell>
          <cell r="R104">
            <v>152.70400000000001</v>
          </cell>
        </row>
        <row r="105">
          <cell r="H105">
            <v>702.69199999999989</v>
          </cell>
          <cell r="J105">
            <v>267.86000000000013</v>
          </cell>
          <cell r="L105">
            <v>0</v>
          </cell>
          <cell r="N105">
            <v>138.84200000000004</v>
          </cell>
          <cell r="P105">
            <v>173.46199999999999</v>
          </cell>
          <cell r="R105">
            <v>162.91499999999999</v>
          </cell>
        </row>
        <row r="106">
          <cell r="H106">
            <v>880.89999999999964</v>
          </cell>
          <cell r="J106">
            <v>732.06579742326949</v>
          </cell>
          <cell r="L106">
            <v>0</v>
          </cell>
          <cell r="N106">
            <v>127.22699999999998</v>
          </cell>
          <cell r="P106">
            <v>121.02199999999995</v>
          </cell>
          <cell r="R106">
            <v>151.83699999999996</v>
          </cell>
        </row>
        <row r="109">
          <cell r="H109">
            <v>691.90000000000009</v>
          </cell>
          <cell r="J109">
            <v>209.53500000000008</v>
          </cell>
          <cell r="L109">
            <v>46.256999999999977</v>
          </cell>
          <cell r="N109">
            <v>135.13899999999998</v>
          </cell>
          <cell r="P109">
            <v>174.23</v>
          </cell>
          <cell r="R109">
            <v>109.99600000000001</v>
          </cell>
        </row>
        <row r="110">
          <cell r="H110">
            <v>691.90000000000009</v>
          </cell>
          <cell r="J110">
            <v>209.53500000000008</v>
          </cell>
          <cell r="L110">
            <v>32.505999999999965</v>
          </cell>
          <cell r="N110">
            <v>115.08999999999999</v>
          </cell>
          <cell r="P110">
            <v>169.44499999999999</v>
          </cell>
          <cell r="R110">
            <v>110.21800000000002</v>
          </cell>
        </row>
        <row r="111">
          <cell r="H111">
            <v>446.30299999999988</v>
          </cell>
          <cell r="J111">
            <v>3.6390000000001237</v>
          </cell>
          <cell r="L111">
            <v>0</v>
          </cell>
          <cell r="N111">
            <v>107.65000000000003</v>
          </cell>
          <cell r="P111">
            <v>122.31199999999998</v>
          </cell>
          <cell r="R111">
            <v>123.34299999999999</v>
          </cell>
        </row>
        <row r="112">
          <cell r="H112">
            <v>634.88999999999965</v>
          </cell>
          <cell r="J112">
            <v>428.65550008777791</v>
          </cell>
          <cell r="L112">
            <v>0</v>
          </cell>
          <cell r="N112">
            <v>98.690999999999974</v>
          </cell>
          <cell r="P112">
            <v>95.955999999999946</v>
          </cell>
          <cell r="R112">
            <v>116.75499999999997</v>
          </cell>
        </row>
        <row r="115">
          <cell r="H115">
            <v>351.6</v>
          </cell>
          <cell r="J115">
            <v>59.731999999999999</v>
          </cell>
          <cell r="L115">
            <v>-102.04499999999999</v>
          </cell>
          <cell r="N115">
            <v>57.591999999999999</v>
          </cell>
          <cell r="P115">
            <v>62.68</v>
          </cell>
          <cell r="R115">
            <v>57.893999999999998</v>
          </cell>
        </row>
        <row r="116">
          <cell r="H116">
            <v>351.6</v>
          </cell>
          <cell r="J116">
            <v>59.731999999999999</v>
          </cell>
          <cell r="L116">
            <v>-126.732</v>
          </cell>
          <cell r="N116">
            <v>57.591999999999999</v>
          </cell>
          <cell r="P116">
            <v>62.68</v>
          </cell>
          <cell r="R116">
            <v>57.893999999999998</v>
          </cell>
        </row>
        <row r="117">
          <cell r="H117">
            <v>293.3</v>
          </cell>
          <cell r="J117">
            <v>-144.631</v>
          </cell>
          <cell r="L117">
            <v>0</v>
          </cell>
          <cell r="N117">
            <v>48.131999999999998</v>
          </cell>
          <cell r="P117">
            <v>41.408000000000001</v>
          </cell>
          <cell r="R117">
            <v>77.805999999999997</v>
          </cell>
        </row>
        <row r="118">
          <cell r="H118">
            <v>108.387</v>
          </cell>
          <cell r="J118">
            <v>188.953</v>
          </cell>
          <cell r="L118">
            <v>0</v>
          </cell>
          <cell r="N118">
            <v>41.442999999999998</v>
          </cell>
          <cell r="P118">
            <v>38.668999999999997</v>
          </cell>
          <cell r="R118">
            <v>85.804000000000002</v>
          </cell>
        </row>
        <row r="121">
          <cell r="H121">
            <v>0.81</v>
          </cell>
          <cell r="J121">
            <v>0.35</v>
          </cell>
          <cell r="L121">
            <v>-4.66</v>
          </cell>
          <cell r="N121">
            <v>1.34</v>
          </cell>
          <cell r="P121">
            <v>1.65</v>
          </cell>
          <cell r="R121">
            <v>1.1299999999999999</v>
          </cell>
        </row>
        <row r="122">
          <cell r="H122">
            <v>0.81</v>
          </cell>
          <cell r="J122">
            <v>0.35</v>
          </cell>
          <cell r="L122">
            <v>-4.83</v>
          </cell>
          <cell r="N122">
            <v>1.34</v>
          </cell>
          <cell r="P122">
            <v>1.65</v>
          </cell>
          <cell r="R122">
            <v>1.1299999999999999</v>
          </cell>
        </row>
        <row r="123">
          <cell r="H123">
            <v>0.69</v>
          </cell>
          <cell r="J123">
            <v>-0.82</v>
          </cell>
          <cell r="L123">
            <v>0</v>
          </cell>
          <cell r="N123">
            <v>1.1299999999999999</v>
          </cell>
          <cell r="P123">
            <v>0.95</v>
          </cell>
          <cell r="R123">
            <v>1.5</v>
          </cell>
        </row>
        <row r="124">
          <cell r="H124">
            <v>0.25</v>
          </cell>
          <cell r="J124">
            <v>0.93</v>
          </cell>
          <cell r="L124">
            <v>0</v>
          </cell>
          <cell r="N124">
            <v>0.97</v>
          </cell>
          <cell r="P124">
            <v>1.22</v>
          </cell>
          <cell r="R124">
            <v>1.63</v>
          </cell>
        </row>
        <row r="127">
          <cell r="H127">
            <v>1.01</v>
          </cell>
          <cell r="J127">
            <v>0.75</v>
          </cell>
          <cell r="L127">
            <v>0</v>
          </cell>
          <cell r="N127">
            <v>1.42</v>
          </cell>
          <cell r="P127">
            <v>2.0499999999999998</v>
          </cell>
          <cell r="R127">
            <v>1.37</v>
          </cell>
        </row>
        <row r="128">
          <cell r="H128">
            <v>1.18</v>
          </cell>
          <cell r="J128">
            <v>1</v>
          </cell>
          <cell r="L128">
            <v>0</v>
          </cell>
          <cell r="N128">
            <v>1.57</v>
          </cell>
          <cell r="P128">
            <v>2.31</v>
          </cell>
          <cell r="R128">
            <v>1.46</v>
          </cell>
        </row>
        <row r="146">
          <cell r="J146" t="str">
            <v>Hasbro Inc.</v>
          </cell>
          <cell r="L146" t="str">
            <v>Carmike Cinemas</v>
          </cell>
          <cell r="N146" t="str">
            <v>Speedway Motorsports</v>
          </cell>
          <cell r="P146" t="str">
            <v xml:space="preserve">International Speedway </v>
          </cell>
        </row>
        <row r="147">
          <cell r="J147" t="str">
            <v>HAS</v>
          </cell>
          <cell r="L147" t="str">
            <v>CKEC</v>
          </cell>
          <cell r="N147" t="str">
            <v>TRK</v>
          </cell>
          <cell r="P147" t="str">
            <v>ISCA</v>
          </cell>
        </row>
        <row r="149">
          <cell r="J149" t="str">
            <v>#Calc</v>
          </cell>
          <cell r="L149">
            <v>23.47</v>
          </cell>
          <cell r="N149">
            <v>25.89</v>
          </cell>
          <cell r="P149">
            <v>39.35</v>
          </cell>
        </row>
        <row r="150">
          <cell r="J150" t="str">
            <v>#Calc</v>
          </cell>
          <cell r="L150" t="str">
            <v>#Calc</v>
          </cell>
          <cell r="N150" t="str">
            <v>#Calc</v>
          </cell>
          <cell r="P150" t="str">
            <v>#Calc</v>
          </cell>
        </row>
        <row r="151">
          <cell r="J151" t="str">
            <v>#Calc</v>
          </cell>
          <cell r="L151" t="str">
            <v>#Calc</v>
          </cell>
          <cell r="N151" t="str">
            <v>#Calc</v>
          </cell>
          <cell r="P151" t="str">
            <v>#Calc</v>
          </cell>
        </row>
        <row r="152">
          <cell r="J152">
            <v>37256</v>
          </cell>
          <cell r="L152">
            <v>37256</v>
          </cell>
          <cell r="N152">
            <v>37256</v>
          </cell>
          <cell r="P152">
            <v>37225</v>
          </cell>
        </row>
        <row r="153">
          <cell r="J153">
            <v>37256</v>
          </cell>
          <cell r="L153">
            <v>37346</v>
          </cell>
          <cell r="N153">
            <v>37346</v>
          </cell>
          <cell r="P153">
            <v>37315</v>
          </cell>
        </row>
        <row r="156">
          <cell r="J156" t="str">
            <v>First Call</v>
          </cell>
          <cell r="L156" t="str">
            <v>First Call</v>
          </cell>
          <cell r="N156" t="str">
            <v>First Call</v>
          </cell>
          <cell r="P156" t="str">
            <v>First Call</v>
          </cell>
        </row>
        <row r="157">
          <cell r="J157">
            <v>9.4E-2</v>
          </cell>
          <cell r="L157" t="str">
            <v>NA</v>
          </cell>
          <cell r="N157">
            <v>0.18</v>
          </cell>
          <cell r="P157">
            <v>0.19</v>
          </cell>
        </row>
        <row r="159">
          <cell r="J159">
            <v>0.75</v>
          </cell>
          <cell r="N159">
            <v>1.42</v>
          </cell>
          <cell r="P159">
            <v>2.0499999999999998</v>
          </cell>
        </row>
        <row r="160">
          <cell r="J160">
            <v>1</v>
          </cell>
          <cell r="N160">
            <v>1.57</v>
          </cell>
          <cell r="P160">
            <v>2.31</v>
          </cell>
        </row>
        <row r="162">
          <cell r="J162">
            <v>3151.8</v>
          </cell>
          <cell r="N162">
            <v>358.8</v>
          </cell>
          <cell r="P162">
            <v>557.9</v>
          </cell>
        </row>
        <row r="163">
          <cell r="J163">
            <v>3333.4</v>
          </cell>
          <cell r="P163">
            <v>590.20000000000005</v>
          </cell>
        </row>
        <row r="165">
          <cell r="J165">
            <v>495.1</v>
          </cell>
          <cell r="N165">
            <v>153.6</v>
          </cell>
          <cell r="P165">
            <v>241.6</v>
          </cell>
        </row>
        <row r="166">
          <cell r="J166">
            <v>562.5</v>
          </cell>
          <cell r="P166">
            <v>259.3</v>
          </cell>
        </row>
        <row r="169">
          <cell r="J169">
            <v>172.75187399999999</v>
          </cell>
          <cell r="L169">
            <v>8.9912620000000008</v>
          </cell>
          <cell r="N169">
            <v>41.881270000000001</v>
          </cell>
          <cell r="P169">
            <v>53.146321</v>
          </cell>
        </row>
        <row r="170">
          <cell r="J170">
            <v>0</v>
          </cell>
          <cell r="L170">
            <v>0</v>
          </cell>
          <cell r="N170">
            <v>0.80735032831208953</v>
          </cell>
          <cell r="P170">
            <v>0</v>
          </cell>
        </row>
        <row r="171">
          <cell r="J171">
            <v>172.75187399999999</v>
          </cell>
          <cell r="L171">
            <v>8.9912620000000008</v>
          </cell>
          <cell r="N171">
            <v>42.688620328312091</v>
          </cell>
          <cell r="P171">
            <v>53.146321</v>
          </cell>
        </row>
        <row r="174">
          <cell r="J174">
            <v>233.095</v>
          </cell>
          <cell r="L174">
            <v>21.466000000000001</v>
          </cell>
          <cell r="N174">
            <v>69.561418399999994</v>
          </cell>
          <cell r="P174">
            <v>92.221000000000004</v>
          </cell>
        </row>
        <row r="175">
          <cell r="J175">
            <v>0</v>
          </cell>
          <cell r="L175">
            <v>6.702</v>
          </cell>
          <cell r="N175">
            <v>0</v>
          </cell>
          <cell r="P175">
            <v>0</v>
          </cell>
        </row>
        <row r="176">
          <cell r="J176">
            <v>1201.9769999999999</v>
          </cell>
          <cell r="L176">
            <v>433.358</v>
          </cell>
          <cell r="N176">
            <v>342.47300000000001</v>
          </cell>
          <cell r="P176">
            <v>383.63</v>
          </cell>
        </row>
        <row r="177">
          <cell r="J177">
            <v>0</v>
          </cell>
          <cell r="L177">
            <v>0</v>
          </cell>
          <cell r="N177">
            <v>0</v>
          </cell>
          <cell r="P177">
            <v>0</v>
          </cell>
        </row>
        <row r="178">
          <cell r="J178">
            <v>0</v>
          </cell>
          <cell r="L178">
            <v>53.798000000000002</v>
          </cell>
          <cell r="N178">
            <v>0</v>
          </cell>
        </row>
        <row r="179">
          <cell r="J179">
            <v>1352.864</v>
          </cell>
        </row>
        <row r="183">
          <cell r="L183">
            <v>116.453</v>
          </cell>
          <cell r="N183">
            <v>96.567999999999998</v>
          </cell>
          <cell r="P183">
            <v>125.759</v>
          </cell>
        </row>
        <row r="184">
          <cell r="L184">
            <v>99.703999999999994</v>
          </cell>
          <cell r="N184">
            <v>66.799000000000007</v>
          </cell>
          <cell r="P184">
            <v>120.68899999999999</v>
          </cell>
        </row>
        <row r="185">
          <cell r="J185">
            <v>2856.3389999999999</v>
          </cell>
          <cell r="L185">
            <v>456.95</v>
          </cell>
          <cell r="N185">
            <v>376.678</v>
          </cell>
          <cell r="P185">
            <v>528.51</v>
          </cell>
        </row>
        <row r="186">
          <cell r="J186">
            <v>3787.2150000000001</v>
          </cell>
          <cell r="N186">
            <v>354.29700000000003</v>
          </cell>
          <cell r="P186">
            <v>440.43</v>
          </cell>
        </row>
        <row r="187">
          <cell r="J187">
            <v>4630.3680000000004</v>
          </cell>
          <cell r="N187">
            <v>317.49299999999999</v>
          </cell>
          <cell r="P187">
            <v>298.72199999999998</v>
          </cell>
        </row>
        <row r="189">
          <cell r="L189">
            <v>45.18</v>
          </cell>
          <cell r="N189">
            <v>39.927999999999997</v>
          </cell>
          <cell r="P189">
            <v>47.436000000000007</v>
          </cell>
        </row>
        <row r="190">
          <cell r="L190">
            <v>38.923000000000002</v>
          </cell>
          <cell r="N190">
            <v>30.744</v>
          </cell>
          <cell r="P190">
            <v>43.820000000000007</v>
          </cell>
        </row>
        <row r="191">
          <cell r="J191">
            <v>1223.4829999999999</v>
          </cell>
          <cell r="L191">
            <v>191.39099999999999</v>
          </cell>
          <cell r="N191">
            <v>168.09299999999999</v>
          </cell>
          <cell r="P191">
            <v>224.56800000000001</v>
          </cell>
        </row>
        <row r="192">
          <cell r="J192">
            <v>1673.973</v>
          </cell>
          <cell r="N192">
            <v>161.661</v>
          </cell>
          <cell r="P192">
            <v>191.93800000000002</v>
          </cell>
        </row>
        <row r="193">
          <cell r="J193">
            <v>1857.9860025371772</v>
          </cell>
          <cell r="N193">
            <v>142.89100000000002</v>
          </cell>
          <cell r="P193">
            <v>122.74400000000001</v>
          </cell>
        </row>
        <row r="195">
          <cell r="L195">
            <v>47.564</v>
          </cell>
          <cell r="N195">
            <v>14.355</v>
          </cell>
          <cell r="P195">
            <v>19.228000000000002</v>
          </cell>
        </row>
        <row r="196">
          <cell r="L196">
            <v>48.068000000000005</v>
          </cell>
          <cell r="N196">
            <v>13.512</v>
          </cell>
          <cell r="P196">
            <v>19.507999999999999</v>
          </cell>
        </row>
        <row r="197">
          <cell r="J197">
            <v>1423.3209999999999</v>
          </cell>
          <cell r="L197">
            <v>190.9</v>
          </cell>
          <cell r="N197">
            <v>60.313000000000002</v>
          </cell>
          <cell r="P197">
            <v>79.953000000000003</v>
          </cell>
        </row>
        <row r="198">
          <cell r="J198">
            <v>2109.6030000000001</v>
          </cell>
          <cell r="N198">
            <v>53.793999999999997</v>
          </cell>
          <cell r="P198">
            <v>75.03</v>
          </cell>
        </row>
        <row r="199">
          <cell r="J199">
            <v>2343.7264973750453</v>
          </cell>
          <cell r="N199">
            <v>47.375</v>
          </cell>
          <cell r="P199">
            <v>54.956000000000003</v>
          </cell>
        </row>
        <row r="214">
          <cell r="L214">
            <v>-1.873</v>
          </cell>
        </row>
        <row r="215">
          <cell r="L215">
            <v>-26.56</v>
          </cell>
        </row>
        <row r="216">
          <cell r="J216">
            <v>59.731999999999999</v>
          </cell>
          <cell r="L216">
            <v>-126.732</v>
          </cell>
          <cell r="N216">
            <v>57.591999999999999</v>
          </cell>
          <cell r="P216">
            <v>62.68</v>
          </cell>
        </row>
        <row r="217">
          <cell r="J217">
            <v>-144.631</v>
          </cell>
          <cell r="N217">
            <v>48.131999999999998</v>
          </cell>
          <cell r="P217">
            <v>41.408000000000001</v>
          </cell>
        </row>
        <row r="218">
          <cell r="J218">
            <v>188.953</v>
          </cell>
          <cell r="N218">
            <v>41.442999999999998</v>
          </cell>
          <cell r="P218">
            <v>38.668999999999997</v>
          </cell>
        </row>
        <row r="221">
          <cell r="L221">
            <v>-0.96</v>
          </cell>
        </row>
        <row r="222">
          <cell r="L222">
            <v>-1.1299999999999999</v>
          </cell>
        </row>
        <row r="223">
          <cell r="J223">
            <v>0.35</v>
          </cell>
          <cell r="L223">
            <v>-4.83</v>
          </cell>
          <cell r="N223">
            <v>1.34</v>
          </cell>
          <cell r="P223">
            <v>1.65</v>
          </cell>
        </row>
        <row r="224">
          <cell r="J224">
            <v>-0.82</v>
          </cell>
          <cell r="N224">
            <v>1.1299999999999999</v>
          </cell>
          <cell r="P224">
            <v>0.95</v>
          </cell>
        </row>
        <row r="225">
          <cell r="J225">
            <v>0.93</v>
          </cell>
          <cell r="N225">
            <v>0.97</v>
          </cell>
          <cell r="P225">
            <v>1.22</v>
          </cell>
        </row>
        <row r="230">
          <cell r="L230">
            <v>8.0269999999999992</v>
          </cell>
          <cell r="N230">
            <v>7.923</v>
          </cell>
          <cell r="P230">
            <v>9.9130000000000003</v>
          </cell>
        </row>
        <row r="231">
          <cell r="L231">
            <v>10.782</v>
          </cell>
          <cell r="N231">
            <v>8.23</v>
          </cell>
          <cell r="P231">
            <v>12.964</v>
          </cell>
        </row>
        <row r="232">
          <cell r="J232">
            <v>216.8649999999999</v>
          </cell>
          <cell r="L232">
            <v>42.152999999999999</v>
          </cell>
          <cell r="N232">
            <v>33.182000000000002</v>
          </cell>
          <cell r="P232">
            <v>54.543999999999997</v>
          </cell>
        </row>
        <row r="233">
          <cell r="J233">
            <v>264.221</v>
          </cell>
          <cell r="N233">
            <v>31.192</v>
          </cell>
          <cell r="P233">
            <v>51.15</v>
          </cell>
        </row>
        <row r="234">
          <cell r="J234">
            <v>303.41029733549163</v>
          </cell>
          <cell r="N234">
            <v>28.536000000000001</v>
          </cell>
          <cell r="P234">
            <v>25.065999999999999</v>
          </cell>
        </row>
      </sheetData>
      <sheetData sheetId="3"/>
      <sheetData sheetId="4"/>
      <sheetData sheetId="5"/>
      <sheetData sheetId="6"/>
      <sheetData sheetId="7"/>
      <sheetData sheetId="8"/>
      <sheetData sheetId="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OKING_REV_SUMMARY"/>
      <sheetName val="Summary"/>
      <sheetName val="Bookings by Customer"/>
      <sheetName val="Bookings by Product Line"/>
      <sheetName val="CY10-2 Bookings"/>
      <sheetName val="CY10-2 Revenue"/>
      <sheetName val="Backup Projects"/>
      <sheetName val="Khalix Summary"/>
      <sheetName val="KhalixTemplateNEW"/>
      <sheetName val="Sheet1"/>
      <sheetName val="Sheet2"/>
      <sheetName val="Fee Summary"/>
      <sheetName val="DATES"/>
      <sheetName val="CURVES-MC"/>
      <sheetName val="Historical Data"/>
      <sheetName val="Variance 06-3 vs 07-0"/>
      <sheetName val="CHECK"/>
    </sheetNames>
    <sheetDataSet>
      <sheetData sheetId="0" refreshError="1"/>
      <sheetData sheetId="1" refreshError="1"/>
      <sheetData sheetId="2" refreshError="1"/>
      <sheetData sheetId="3" refreshError="1"/>
      <sheetData sheetId="4">
        <row r="25">
          <cell r="Q25">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Sell"/>
      <sheetName val="Deferred Tax"/>
      <sheetName val="Distribution Tax"/>
      <sheetName val="Midstream Tax"/>
      <sheetName val="Production Tax"/>
      <sheetName val="Consolidated Tax"/>
      <sheetName val="Tax DD&amp;A (2008Fwd)"/>
      <sheetName val="Tax DD&amp;A (Pre2008)"/>
      <sheetName val="AMT DD&amp;A (2008Fwd)"/>
      <sheetName val="IDC Pref"/>
      <sheetName val="Deprec Tables"/>
      <sheetName val="EPS Guidance"/>
      <sheetName val="Reserves"/>
      <sheetName val="Volumes"/>
      <sheetName val="Collars"/>
      <sheetName val="Supply-Hedging"/>
      <sheetName val="Interest"/>
      <sheetName val="Capital Structure"/>
      <sheetName val="CapStr"/>
      <sheetName val="TARGET Control"/>
      <sheetName val="Target Output"/>
      <sheetName val="Ratings"/>
      <sheetName val="Moody's Liquidity"/>
      <sheetName val="Moody's Ratings"/>
      <sheetName val="Ratings_Summary"/>
      <sheetName val="S&amp;P Rating Sheet"/>
      <sheetName val="S&amp;P Credit"/>
      <sheetName val="Moody's Credit"/>
      <sheetName val="Plan"/>
      <sheetName val="Dividend Charts"/>
      <sheetName val="BusMix"/>
      <sheetName val="Key Assumptions"/>
      <sheetName val="Target"/>
      <sheetName val="Template - Utilities"/>
      <sheetName val="Financing"/>
      <sheetName val="Cash Flow Analysis"/>
      <sheetName val="OI Recon"/>
      <sheetName val="Production Acquisition"/>
      <sheetName val="Hedge Summary"/>
      <sheetName val="NYMEX Sensitivity"/>
      <sheetName val="Graphs"/>
      <sheetName val="Summary"/>
      <sheetName val="EGC Valuation"/>
      <sheetName val="Valuation"/>
      <sheetName val="Scenarios"/>
      <sheetName val="Key Inputs"/>
      <sheetName val="Financials"/>
      <sheetName val="Production"/>
      <sheetName val="HQ"/>
      <sheetName val="Gathering"/>
      <sheetName val="Transmission"/>
      <sheetName val="Template - Supply"/>
      <sheetName val="Marketing"/>
      <sheetName val="Distribution"/>
      <sheetName val="Historical"/>
      <sheetName val="COGNOS RC 123107"/>
      <sheetName val="COGNOS RC 33107"/>
      <sheetName val="COGNOS RC 93007"/>
      <sheetName val="COGNOS RC 63007"/>
      <sheetName val="COGNOS RC 33108"/>
      <sheetName val="COGNOS RC 6300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row r="7">
          <cell r="G7">
            <v>1.1320672595638794</v>
          </cell>
        </row>
      </sheetData>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Inputs"/>
      <sheetName val="Research"/>
      <sheetName val="Bath"/>
      <sheetName val="AccDil"/>
      <sheetName val="PFSum"/>
      <sheetName val="Comparison"/>
      <sheetName val="Comparison2"/>
      <sheetName val="Comparison3"/>
      <sheetName val="Sources &amp; Uses"/>
      <sheetName val="PF BS adj"/>
      <sheetName val="IntRateSens"/>
      <sheetName val="PF Model"/>
      <sheetName val="IncSummary"/>
      <sheetName val="Side by Side"/>
      <sheetName val="Sheet1 (4)"/>
      <sheetName val="Sheet1 (3)"/>
      <sheetName val="Summary"/>
      <sheetName val="Plush Summary"/>
      <sheetName val="PF Summary"/>
      <sheetName val="Cases"/>
      <sheetName val="Syn AccDil"/>
      <sheetName val="LBOSourceUse"/>
      <sheetName val="LBOpfBS"/>
      <sheetName val="LBOSummary"/>
      <sheetName val="IRR"/>
      <sheetName val="LBORecap"/>
      <sheetName val="Sheet1 (5)"/>
      <sheetName val="Plush"/>
      <sheetName val="Snug"/>
      <sheetName val="NewLBOSum"/>
      <sheetName val="LBORecapSens"/>
      <sheetName val="Plush LBO SourceUse"/>
      <sheetName val="Sheet1 (2)"/>
      <sheetName val="Sheet1"/>
      <sheetName val="Plush LBO"/>
      <sheetName val="Plush LBOpfbs"/>
      <sheetName val="Snug LBO"/>
      <sheetName val="DCF-Plush"/>
      <sheetName val="DCF Output"/>
      <sheetName val="ValSum"/>
      <sheetName val="Plush-VM"/>
    </sheetNames>
    <sheetDataSet>
      <sheetData sheetId="0"/>
      <sheetData sheetId="1" refreshError="1">
        <row r="5">
          <cell r="D5" t="str">
            <v>PROJECT SNUG</v>
          </cell>
        </row>
      </sheetData>
      <sheetData sheetId="2"/>
      <sheetData sheetId="3"/>
      <sheetData sheetId="4"/>
      <sheetData sheetId="5"/>
      <sheetData sheetId="6"/>
      <sheetData sheetId="7"/>
      <sheetData sheetId="8"/>
      <sheetData sheetId="9" refreshError="1">
        <row r="7">
          <cell r="D7">
            <v>15</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refreshError="1">
        <row r="7">
          <cell r="D7">
            <v>1</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e case"/>
      <sheetName val="Def tax"/>
      <sheetName val="five year"/>
      <sheetName val="2002"/>
      <sheetName val="Board Format_DONT USE"/>
    </sheetNames>
    <sheetDataSet>
      <sheetData sheetId="0"/>
      <sheetData sheetId="1"/>
      <sheetData sheetId="2"/>
      <sheetData sheetId="3">
        <row r="1">
          <cell r="B1" t="str">
            <v>Eastern Shore Natural Gas Company</v>
          </cell>
        </row>
        <row r="2">
          <cell r="B2" t="str">
            <v>Capital Budget Summary - 2002</v>
          </cell>
        </row>
        <row r="3">
          <cell r="O3" t="str">
            <v xml:space="preserve"> </v>
          </cell>
        </row>
        <row r="4">
          <cell r="I4" t="str">
            <v xml:space="preserve"> </v>
          </cell>
          <cell r="M4" t="str">
            <v xml:space="preserve"> </v>
          </cell>
          <cell r="O4" t="str">
            <v xml:space="preserve"> </v>
          </cell>
        </row>
        <row r="5">
          <cell r="I5">
            <v>0</v>
          </cell>
        </row>
        <row r="6">
          <cell r="B6" t="str">
            <v>Budget</v>
          </cell>
          <cell r="C6" t="str">
            <v>Plant</v>
          </cell>
          <cell r="G6" t="str">
            <v>Contractor</v>
          </cell>
          <cell r="H6" t="str">
            <v>Other</v>
          </cell>
          <cell r="I6" t="str">
            <v>Overhead</v>
          </cell>
          <cell r="J6">
            <v>1.0749999999999999E-2</v>
          </cell>
          <cell r="K6" t="str">
            <v>Dept Charges</v>
          </cell>
          <cell r="M6" t="str">
            <v>Overhead</v>
          </cell>
        </row>
        <row r="7">
          <cell r="B7" t="str">
            <v>Group</v>
          </cell>
          <cell r="C7" t="str">
            <v>Account</v>
          </cell>
          <cell r="D7" t="str">
            <v>Description</v>
          </cell>
          <cell r="F7" t="str">
            <v>Material</v>
          </cell>
          <cell r="G7" t="str">
            <v>Charges</v>
          </cell>
          <cell r="I7" t="str">
            <v>Other</v>
          </cell>
          <cell r="J7" t="str">
            <v>Overheads</v>
          </cell>
          <cell r="K7" t="str">
            <v>With O/H</v>
          </cell>
          <cell r="M7" t="str">
            <v>Labor</v>
          </cell>
          <cell r="O7" t="str">
            <v>Total</v>
          </cell>
        </row>
        <row r="10">
          <cell r="B10">
            <v>1</v>
          </cell>
          <cell r="C10">
            <v>365</v>
          </cell>
          <cell r="D10" t="str">
            <v>Land - Right of ways</v>
          </cell>
        </row>
        <row r="11">
          <cell r="D11" t="str">
            <v>2002 System Expansion</v>
          </cell>
          <cell r="H11">
            <v>150000</v>
          </cell>
          <cell r="O11">
            <v>150000</v>
          </cell>
        </row>
        <row r="12">
          <cell r="F12">
            <v>0</v>
          </cell>
          <cell r="G12">
            <v>0</v>
          </cell>
          <cell r="H12">
            <v>150000</v>
          </cell>
          <cell r="I12">
            <v>0</v>
          </cell>
          <cell r="J12">
            <v>1.0749999999999999E-2</v>
          </cell>
          <cell r="K12">
            <v>0</v>
          </cell>
          <cell r="L12">
            <v>0</v>
          </cell>
          <cell r="M12">
            <v>0</v>
          </cell>
          <cell r="O12">
            <v>150000</v>
          </cell>
        </row>
        <row r="13">
          <cell r="B13" t="str">
            <v>03</v>
          </cell>
          <cell r="C13" t="str">
            <v>366</v>
          </cell>
          <cell r="D13" t="str">
            <v>Structures</v>
          </cell>
        </row>
        <row r="14">
          <cell r="D14" t="str">
            <v>Office upgrades</v>
          </cell>
          <cell r="H14">
            <v>25000</v>
          </cell>
          <cell r="O14">
            <v>25000</v>
          </cell>
        </row>
        <row r="15">
          <cell r="F15">
            <v>0</v>
          </cell>
          <cell r="G15">
            <v>0</v>
          </cell>
          <cell r="H15">
            <v>325000</v>
          </cell>
          <cell r="I15">
            <v>0</v>
          </cell>
          <cell r="J15">
            <v>1.0749999999999999E-2</v>
          </cell>
          <cell r="K15">
            <v>0</v>
          </cell>
          <cell r="L15">
            <v>0</v>
          </cell>
          <cell r="M15">
            <v>0</v>
          </cell>
          <cell r="O15">
            <v>25000</v>
          </cell>
        </row>
        <row r="17">
          <cell r="B17" t="str">
            <v>05</v>
          </cell>
          <cell r="C17">
            <v>367</v>
          </cell>
          <cell r="D17" t="str">
            <v>Mains New Customers</v>
          </cell>
        </row>
        <row r="18">
          <cell r="D18" t="str">
            <v>1.5 Miles of 16" Parkesburg looping-2002 Sys Expansion</v>
          </cell>
          <cell r="F18">
            <v>190000</v>
          </cell>
          <cell r="G18">
            <v>877222</v>
          </cell>
          <cell r="H18">
            <v>333578</v>
          </cell>
          <cell r="J18">
            <v>15865</v>
          </cell>
          <cell r="K18">
            <v>121111.542</v>
          </cell>
          <cell r="O18">
            <v>1537776.5419999999</v>
          </cell>
        </row>
        <row r="19">
          <cell r="D19" t="str">
            <v>Blanket Mains and New Customers</v>
          </cell>
          <cell r="G19">
            <v>35000</v>
          </cell>
          <cell r="H19">
            <v>10000</v>
          </cell>
          <cell r="J19">
            <v>483.74999999999994</v>
          </cell>
          <cell r="K19">
            <v>3649.3119999999999</v>
          </cell>
          <cell r="O19">
            <v>49133.061999999998</v>
          </cell>
        </row>
        <row r="20">
          <cell r="D20" t="str">
            <v>1.0 Miles of 16" Parkesburg looping-2002 Sys Expansion</v>
          </cell>
          <cell r="F20">
            <v>130000</v>
          </cell>
          <cell r="G20">
            <v>757000</v>
          </cell>
          <cell r="H20">
            <v>220200</v>
          </cell>
          <cell r="J20">
            <v>12709</v>
          </cell>
          <cell r="K20">
            <v>96934.849999999991</v>
          </cell>
          <cell r="O20">
            <v>1216843.8500000001</v>
          </cell>
        </row>
        <row r="21">
          <cell r="D21" t="str">
            <v>Carryover - Expansion 2000</v>
          </cell>
          <cell r="G21">
            <v>300000</v>
          </cell>
          <cell r="O21">
            <v>300000</v>
          </cell>
        </row>
        <row r="22">
          <cell r="D22" t="str">
            <v>Carryover - Expansion 1999</v>
          </cell>
          <cell r="G22">
            <v>200000</v>
          </cell>
          <cell r="O22">
            <v>200000</v>
          </cell>
        </row>
        <row r="23">
          <cell r="F23">
            <v>320000</v>
          </cell>
          <cell r="G23">
            <v>2169222</v>
          </cell>
          <cell r="H23">
            <v>563778</v>
          </cell>
          <cell r="I23">
            <v>0</v>
          </cell>
          <cell r="J23">
            <v>29057.75</v>
          </cell>
          <cell r="K23">
            <v>221695.704</v>
          </cell>
          <cell r="L23">
            <v>0</v>
          </cell>
          <cell r="M23">
            <v>0</v>
          </cell>
          <cell r="O23">
            <v>3303753.4539999999</v>
          </cell>
        </row>
        <row r="25">
          <cell r="B25" t="str">
            <v>07</v>
          </cell>
          <cell r="C25">
            <v>367</v>
          </cell>
          <cell r="D25" t="str">
            <v>Mains Reinforcement</v>
          </cell>
        </row>
        <row r="26">
          <cell r="D26" t="str">
            <v>North Street split casing</v>
          </cell>
          <cell r="G26">
            <v>25000</v>
          </cell>
          <cell r="H26">
            <v>3000</v>
          </cell>
          <cell r="J26">
            <v>301</v>
          </cell>
          <cell r="K26">
            <v>2280.8200000000002</v>
          </cell>
          <cell r="O26">
            <v>30581.82</v>
          </cell>
        </row>
        <row r="27">
          <cell r="O27">
            <v>0</v>
          </cell>
        </row>
        <row r="28">
          <cell r="O28">
            <v>0</v>
          </cell>
        </row>
        <row r="29">
          <cell r="O29">
            <v>0</v>
          </cell>
        </row>
        <row r="30">
          <cell r="D30" t="str">
            <v>Blanket Reinforcement</v>
          </cell>
          <cell r="H30">
            <v>50000</v>
          </cell>
          <cell r="K30">
            <v>4105.4759999999997</v>
          </cell>
          <cell r="O30">
            <v>54105.476000000002</v>
          </cell>
        </row>
        <row r="31">
          <cell r="D31" t="str">
            <v>Carryover - Porter relocation</v>
          </cell>
          <cell r="G31">
            <v>50000</v>
          </cell>
          <cell r="O31">
            <v>50000</v>
          </cell>
        </row>
        <row r="32">
          <cell r="F32">
            <v>0</v>
          </cell>
          <cell r="G32">
            <v>75000</v>
          </cell>
          <cell r="H32">
            <v>53000</v>
          </cell>
          <cell r="I32">
            <v>0</v>
          </cell>
          <cell r="J32">
            <v>301</v>
          </cell>
          <cell r="K32">
            <v>6386.2960000000003</v>
          </cell>
          <cell r="L32">
            <v>0</v>
          </cell>
          <cell r="M32">
            <v>0</v>
          </cell>
          <cell r="O32">
            <v>134687.296</v>
          </cell>
        </row>
        <row r="34">
          <cell r="B34">
            <v>32</v>
          </cell>
          <cell r="C34" t="str">
            <v>368</v>
          </cell>
          <cell r="D34" t="str">
            <v>Compressor Station Equipment</v>
          </cell>
        </row>
        <row r="35">
          <cell r="D35" t="str">
            <v>Maintenance platform - bridgeville</v>
          </cell>
          <cell r="G35">
            <v>10000</v>
          </cell>
          <cell r="H35">
            <v>3000</v>
          </cell>
          <cell r="J35">
            <v>139.75</v>
          </cell>
          <cell r="O35">
            <v>13139.75</v>
          </cell>
        </row>
        <row r="36">
          <cell r="D36" t="str">
            <v>BLANKET</v>
          </cell>
          <cell r="F36">
            <v>3500</v>
          </cell>
          <cell r="G36">
            <v>35000</v>
          </cell>
          <cell r="H36">
            <v>4000</v>
          </cell>
          <cell r="J36">
            <v>456.87499999999994</v>
          </cell>
          <cell r="O36">
            <v>42956.875</v>
          </cell>
        </row>
        <row r="37">
          <cell r="O37">
            <v>0</v>
          </cell>
        </row>
        <row r="38">
          <cell r="O38">
            <v>0</v>
          </cell>
        </row>
        <row r="39">
          <cell r="O39">
            <v>0</v>
          </cell>
        </row>
        <row r="40">
          <cell r="O40">
            <v>0</v>
          </cell>
        </row>
        <row r="41">
          <cell r="O41">
            <v>0</v>
          </cell>
        </row>
        <row r="42">
          <cell r="O42">
            <v>0</v>
          </cell>
        </row>
        <row r="43">
          <cell r="O43">
            <v>0</v>
          </cell>
        </row>
        <row r="44">
          <cell r="O44">
            <v>0</v>
          </cell>
        </row>
        <row r="45">
          <cell r="O45">
            <v>0</v>
          </cell>
        </row>
        <row r="46">
          <cell r="D46" t="str">
            <v>Delaware City EMS</v>
          </cell>
          <cell r="G46">
            <v>150000</v>
          </cell>
          <cell r="O46">
            <v>150000</v>
          </cell>
        </row>
        <row r="47">
          <cell r="F47">
            <v>3500</v>
          </cell>
          <cell r="G47">
            <v>195000</v>
          </cell>
          <cell r="H47">
            <v>7000</v>
          </cell>
          <cell r="I47">
            <v>0</v>
          </cell>
          <cell r="J47">
            <v>596.625</v>
          </cell>
          <cell r="K47">
            <v>0</v>
          </cell>
          <cell r="L47">
            <v>0</v>
          </cell>
          <cell r="M47">
            <v>0</v>
          </cell>
          <cell r="O47">
            <v>206096.625</v>
          </cell>
        </row>
        <row r="49">
          <cell r="B49" t="str">
            <v>08</v>
          </cell>
          <cell r="C49" t="str">
            <v>369</v>
          </cell>
          <cell r="D49" t="str">
            <v>M&amp;R Stations - General</v>
          </cell>
        </row>
        <row r="50">
          <cell r="D50" t="str">
            <v>Install MTL Safety Barriers</v>
          </cell>
          <cell r="G50">
            <v>12000</v>
          </cell>
          <cell r="J50">
            <v>129</v>
          </cell>
          <cell r="O50">
            <v>12129</v>
          </cell>
        </row>
        <row r="51">
          <cell r="D51" t="str">
            <v>Cheswold Upgrade</v>
          </cell>
          <cell r="F51">
            <v>2500</v>
          </cell>
          <cell r="G51">
            <v>4000</v>
          </cell>
          <cell r="J51">
            <v>69.875</v>
          </cell>
          <cell r="O51">
            <v>6569.875</v>
          </cell>
        </row>
        <row r="52">
          <cell r="D52" t="str">
            <v>BLANKET</v>
          </cell>
          <cell r="F52">
            <v>12500</v>
          </cell>
          <cell r="G52">
            <v>22500</v>
          </cell>
          <cell r="J52">
            <v>376.24999999999994</v>
          </cell>
          <cell r="O52">
            <v>35376.25</v>
          </cell>
        </row>
        <row r="53">
          <cell r="D53" t="str">
            <v>Carryover - Hockessan M&amp;R</v>
          </cell>
          <cell r="G53">
            <v>50000</v>
          </cell>
          <cell r="O53">
            <v>50000</v>
          </cell>
        </row>
        <row r="54">
          <cell r="F54">
            <v>15000</v>
          </cell>
          <cell r="G54">
            <v>88500</v>
          </cell>
          <cell r="H54">
            <v>0</v>
          </cell>
          <cell r="I54">
            <v>0</v>
          </cell>
          <cell r="J54">
            <v>575.125</v>
          </cell>
          <cell r="K54">
            <v>0</v>
          </cell>
          <cell r="L54">
            <v>0</v>
          </cell>
          <cell r="M54">
            <v>0</v>
          </cell>
          <cell r="O54">
            <v>104075.125</v>
          </cell>
        </row>
        <row r="55">
          <cell r="O55" t="str">
            <v/>
          </cell>
        </row>
        <row r="56">
          <cell r="B56" t="str">
            <v>22</v>
          </cell>
          <cell r="C56" t="str">
            <v>369</v>
          </cell>
          <cell r="D56" t="str">
            <v>M&amp;R Stations - Industrial</v>
          </cell>
        </row>
        <row r="57">
          <cell r="D57" t="str">
            <v>Playtex</v>
          </cell>
          <cell r="F57">
            <v>3500</v>
          </cell>
          <cell r="G57">
            <v>8000</v>
          </cell>
          <cell r="H57">
            <v>500</v>
          </cell>
          <cell r="J57">
            <v>129</v>
          </cell>
          <cell r="O57">
            <v>12129</v>
          </cell>
        </row>
        <row r="58">
          <cell r="D58" t="str">
            <v>Mckee Power Plant</v>
          </cell>
          <cell r="E58" t="str">
            <v xml:space="preserve"> </v>
          </cell>
          <cell r="F58">
            <v>3500</v>
          </cell>
          <cell r="G58">
            <v>8000</v>
          </cell>
          <cell r="H58">
            <v>500</v>
          </cell>
          <cell r="J58">
            <v>129</v>
          </cell>
          <cell r="O58">
            <v>12129</v>
          </cell>
        </row>
        <row r="59">
          <cell r="D59" t="str">
            <v>BLANKET</v>
          </cell>
          <cell r="E59" t="str">
            <v xml:space="preserve"> </v>
          </cell>
          <cell r="F59">
            <v>12500</v>
          </cell>
          <cell r="G59">
            <v>22500</v>
          </cell>
          <cell r="J59">
            <v>412.24999999999994</v>
          </cell>
          <cell r="O59">
            <v>35412.25</v>
          </cell>
        </row>
        <row r="60">
          <cell r="F60">
            <v>19500</v>
          </cell>
          <cell r="G60">
            <v>38500</v>
          </cell>
          <cell r="H60">
            <v>1000</v>
          </cell>
          <cell r="I60">
            <v>0</v>
          </cell>
          <cell r="J60">
            <v>670.25</v>
          </cell>
          <cell r="K60">
            <v>0</v>
          </cell>
          <cell r="L60">
            <v>0</v>
          </cell>
          <cell r="M60">
            <v>0</v>
          </cell>
          <cell r="O60">
            <v>59670.25</v>
          </cell>
        </row>
        <row r="62">
          <cell r="B62">
            <v>23</v>
          </cell>
          <cell r="C62" t="str">
            <v>369</v>
          </cell>
          <cell r="D62" t="str">
            <v>Office Equipment</v>
          </cell>
        </row>
        <row r="63">
          <cell r="D63" t="str">
            <v>PC for MISS UTILITY upgrade</v>
          </cell>
          <cell r="H63">
            <v>5000</v>
          </cell>
          <cell r="O63">
            <v>5000</v>
          </cell>
        </row>
        <row r="64">
          <cell r="D64" t="str">
            <v>PC for T&amp;S position</v>
          </cell>
          <cell r="H64">
            <v>3000</v>
          </cell>
          <cell r="O64">
            <v>3000</v>
          </cell>
        </row>
        <row r="65">
          <cell r="D65" t="str">
            <v>AutoDesk MAP 2002 Upgrade</v>
          </cell>
          <cell r="H65">
            <v>3500</v>
          </cell>
          <cell r="O65">
            <v>3500</v>
          </cell>
        </row>
        <row r="66">
          <cell r="F66">
            <v>0</v>
          </cell>
          <cell r="G66">
            <v>0</v>
          </cell>
          <cell r="H66">
            <v>11500</v>
          </cell>
          <cell r="I66">
            <v>0</v>
          </cell>
          <cell r="J66">
            <v>0</v>
          </cell>
          <cell r="K66">
            <v>0</v>
          </cell>
          <cell r="L66">
            <v>0</v>
          </cell>
          <cell r="M66">
            <v>0</v>
          </cell>
          <cell r="O66">
            <v>11500</v>
          </cell>
        </row>
        <row r="68">
          <cell r="B68" t="str">
            <v>25</v>
          </cell>
          <cell r="C68" t="str">
            <v>392</v>
          </cell>
          <cell r="D68" t="str">
            <v>Transportation Equipment</v>
          </cell>
        </row>
        <row r="69">
          <cell r="D69" t="str">
            <v>Replace unit OT-4060</v>
          </cell>
          <cell r="H69">
            <v>19500</v>
          </cell>
          <cell r="O69">
            <v>19500</v>
          </cell>
        </row>
        <row r="70">
          <cell r="D70" t="str">
            <v>Replace unit OT-4065</v>
          </cell>
          <cell r="H70">
            <v>23500</v>
          </cell>
          <cell r="O70">
            <v>23500</v>
          </cell>
        </row>
        <row r="71">
          <cell r="D71" t="str">
            <v>Replace unit OT-4066</v>
          </cell>
          <cell r="H71">
            <v>23500</v>
          </cell>
          <cell r="O71">
            <v>23500</v>
          </cell>
        </row>
        <row r="72">
          <cell r="D72" t="str">
            <v>Replace unit OT-4068</v>
          </cell>
          <cell r="H72">
            <v>25500</v>
          </cell>
          <cell r="O72">
            <v>25500</v>
          </cell>
        </row>
        <row r="73">
          <cell r="D73" t="str">
            <v>Replace unit AS-3038</v>
          </cell>
          <cell r="H73">
            <v>23500</v>
          </cell>
          <cell r="O73">
            <v>23500</v>
          </cell>
        </row>
        <row r="74">
          <cell r="F74">
            <v>0</v>
          </cell>
          <cell r="G74">
            <v>0</v>
          </cell>
          <cell r="H74">
            <v>115500</v>
          </cell>
          <cell r="I74">
            <v>0</v>
          </cell>
          <cell r="J74">
            <v>0</v>
          </cell>
          <cell r="K74">
            <v>0</v>
          </cell>
          <cell r="L74">
            <v>0</v>
          </cell>
          <cell r="M74">
            <v>0</v>
          </cell>
          <cell r="O74">
            <v>115500</v>
          </cell>
        </row>
        <row r="76">
          <cell r="B76">
            <v>24</v>
          </cell>
          <cell r="C76">
            <v>394</v>
          </cell>
          <cell r="D76" t="str">
            <v>Tools &amp; Work Eqpmt</v>
          </cell>
        </row>
        <row r="77">
          <cell r="D77" t="str">
            <v>TDW Stopple Equipment</v>
          </cell>
          <cell r="H77">
            <v>30000</v>
          </cell>
          <cell r="O77">
            <v>30000</v>
          </cell>
        </row>
        <row r="78">
          <cell r="D78" t="str">
            <v>Hydrostatic Test Console</v>
          </cell>
          <cell r="H78">
            <v>11000</v>
          </cell>
          <cell r="O78">
            <v>11000</v>
          </cell>
        </row>
        <row r="79">
          <cell r="D79" t="str">
            <v>Corrosion Testing Equipment</v>
          </cell>
          <cell r="H79">
            <v>1500</v>
          </cell>
          <cell r="O79">
            <v>1500</v>
          </cell>
        </row>
        <row r="80">
          <cell r="D80" t="str">
            <v>Meter boby</v>
          </cell>
          <cell r="H80">
            <v>2000</v>
          </cell>
          <cell r="O80">
            <v>2000</v>
          </cell>
        </row>
        <row r="81">
          <cell r="D81" t="str">
            <v>Drive Socket Set</v>
          </cell>
          <cell r="H81">
            <v>1500</v>
          </cell>
          <cell r="O81">
            <v>1500</v>
          </cell>
        </row>
        <row r="82">
          <cell r="F82">
            <v>0</v>
          </cell>
          <cell r="G82">
            <v>0</v>
          </cell>
          <cell r="H82">
            <v>46000</v>
          </cell>
          <cell r="I82">
            <v>0</v>
          </cell>
          <cell r="J82">
            <v>0</v>
          </cell>
          <cell r="K82">
            <v>0</v>
          </cell>
          <cell r="L82">
            <v>0</v>
          </cell>
          <cell r="M82">
            <v>0</v>
          </cell>
          <cell r="O82">
            <v>46000</v>
          </cell>
        </row>
        <row r="84">
          <cell r="B84" t="str">
            <v>27</v>
          </cell>
          <cell r="C84" t="str">
            <v>396</v>
          </cell>
          <cell r="D84" t="str">
            <v>Power Operated Equipment</v>
          </cell>
        </row>
        <row r="85">
          <cell r="O85">
            <v>0</v>
          </cell>
        </row>
        <row r="87">
          <cell r="D87" t="str">
            <v>Carryover - generator</v>
          </cell>
          <cell r="H87">
            <v>25000</v>
          </cell>
          <cell r="O87">
            <v>25000</v>
          </cell>
        </row>
        <row r="88">
          <cell r="F88">
            <v>0</v>
          </cell>
          <cell r="G88">
            <v>0</v>
          </cell>
          <cell r="H88">
            <v>25000</v>
          </cell>
          <cell r="I88">
            <v>0</v>
          </cell>
          <cell r="J88">
            <v>0</v>
          </cell>
          <cell r="K88">
            <v>0</v>
          </cell>
          <cell r="L88">
            <v>0</v>
          </cell>
          <cell r="M88">
            <v>0</v>
          </cell>
          <cell r="O88">
            <v>25000</v>
          </cell>
        </row>
        <row r="90">
          <cell r="B90">
            <v>28</v>
          </cell>
          <cell r="C90">
            <v>370</v>
          </cell>
          <cell r="D90" t="str">
            <v>Communication Equipment</v>
          </cell>
        </row>
        <row r="91">
          <cell r="O91">
            <v>0</v>
          </cell>
        </row>
        <row r="92">
          <cell r="F92">
            <v>0</v>
          </cell>
          <cell r="G92">
            <v>0</v>
          </cell>
          <cell r="H92">
            <v>0</v>
          </cell>
          <cell r="I92">
            <v>0</v>
          </cell>
          <cell r="J92">
            <v>0</v>
          </cell>
          <cell r="K92">
            <v>0</v>
          </cell>
          <cell r="L92">
            <v>0</v>
          </cell>
          <cell r="M92">
            <v>0</v>
          </cell>
          <cell r="O92">
            <v>0</v>
          </cell>
        </row>
        <row r="94">
          <cell r="D94" t="str">
            <v>Overheads - department costs (excluding benefits)</v>
          </cell>
          <cell r="J94">
            <v>24000</v>
          </cell>
          <cell r="O94">
            <v>24000</v>
          </cell>
        </row>
        <row r="95">
          <cell r="D95" t="str">
            <v>Overheads - department costs (benefits only)</v>
          </cell>
          <cell r="J95">
            <v>7200</v>
          </cell>
          <cell r="O95">
            <v>7200</v>
          </cell>
        </row>
        <row r="96">
          <cell r="J96">
            <v>-31200.760750000001</v>
          </cell>
          <cell r="O96">
            <v>-31200.760750000001</v>
          </cell>
        </row>
        <row r="97">
          <cell r="F97">
            <v>0</v>
          </cell>
          <cell r="G97">
            <v>0</v>
          </cell>
          <cell r="H97">
            <v>0</v>
          </cell>
          <cell r="I97">
            <v>0</v>
          </cell>
          <cell r="J97">
            <v>-0.76075000000128057</v>
          </cell>
          <cell r="K97">
            <v>0</v>
          </cell>
          <cell r="L97">
            <v>0</v>
          </cell>
          <cell r="M97">
            <v>0</v>
          </cell>
          <cell r="O97">
            <v>-0.76075000000128057</v>
          </cell>
        </row>
        <row r="100">
          <cell r="D100" t="str">
            <v>TOTAL</v>
          </cell>
          <cell r="F100">
            <v>358000</v>
          </cell>
          <cell r="G100">
            <v>2566222</v>
          </cell>
          <cell r="H100">
            <v>1297778</v>
          </cell>
          <cell r="I100">
            <v>0</v>
          </cell>
          <cell r="J100">
            <v>31200.010750000001</v>
          </cell>
          <cell r="K100">
            <v>228082</v>
          </cell>
          <cell r="L100">
            <v>0</v>
          </cell>
          <cell r="M100">
            <v>0</v>
          </cell>
          <cell r="O100">
            <v>4181281.9892500001</v>
          </cell>
        </row>
      </sheetData>
      <sheetData sheetId="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
      <sheetName val="Summary"/>
      <sheetName val="Fin_Assumptions"/>
      <sheetName val="Model"/>
      <sheetName val="Sensitivities"/>
      <sheetName val="RangeName"/>
    </sheetNames>
    <sheetDataSet>
      <sheetData sheetId="0" refreshError="1">
        <row r="8">
          <cell r="E8">
            <v>0</v>
          </cell>
        </row>
      </sheetData>
      <sheetData sheetId="1"/>
      <sheetData sheetId="2"/>
      <sheetData sheetId="3"/>
      <sheetData sheetId="4"/>
      <sheetData sheetId="5" refreshError="1">
        <row r="9">
          <cell r="E9" t="str">
            <v>($ in millions)</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iggers"/>
      <sheetName val="Deal"/>
      <sheetName val="Ownership"/>
      <sheetName val="Stub"/>
      <sheetName val="Model"/>
    </sheetNames>
    <sheetDataSet>
      <sheetData sheetId="0" refreshError="1">
        <row r="3">
          <cell r="A3" t="str">
            <v>Management's Estimates</v>
          </cell>
        </row>
        <row r="13">
          <cell r="E13">
            <v>33.299999999999997</v>
          </cell>
        </row>
        <row r="21">
          <cell r="E21">
            <v>1</v>
          </cell>
        </row>
        <row r="23">
          <cell r="E23">
            <v>20</v>
          </cell>
        </row>
      </sheetData>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amp;Instruc"/>
      <sheetName val="Segment Page"/>
      <sheetName val="Forecast"/>
      <sheetName val="PLAN"/>
      <sheetName val="2004Actual"/>
      <sheetName val="PriorMnth"/>
      <sheetName val="MonthlyVolumes"/>
      <sheetName val="Price Volume Variance"/>
      <sheetName val="Quarter Price Volume Variance"/>
      <sheetName val="FCC NI Variance Analysis"/>
      <sheetName val="FCC Variance Analysis "/>
      <sheetName val="2Q03FC"/>
      <sheetName val="YTDIS"/>
      <sheetName val="YTDISTable"/>
      <sheetName val="LEXcel"/>
    </sheetNames>
    <sheetDataSet>
      <sheetData sheetId="0"/>
      <sheetData sheetId="1"/>
      <sheetData sheetId="2"/>
      <sheetData sheetId="3" refreshError="1"/>
      <sheetData sheetId="4" refreshError="1">
        <row r="9">
          <cell r="I9">
            <v>1</v>
          </cell>
          <cell r="AN9">
            <v>1</v>
          </cell>
          <cell r="AO9">
            <v>2</v>
          </cell>
          <cell r="AP9">
            <v>3</v>
          </cell>
          <cell r="AQ9">
            <v>4</v>
          </cell>
        </row>
        <row r="10">
          <cell r="AN10">
            <v>5.69</v>
          </cell>
          <cell r="AO10">
            <v>5.99</v>
          </cell>
          <cell r="AP10">
            <v>5.76</v>
          </cell>
          <cell r="AQ10">
            <v>7.11</v>
          </cell>
        </row>
        <row r="11">
          <cell r="AN11">
            <v>0</v>
          </cell>
          <cell r="AO11">
            <v>0</v>
          </cell>
          <cell r="AP11">
            <v>0</v>
          </cell>
          <cell r="AQ11">
            <v>0</v>
          </cell>
        </row>
        <row r="12">
          <cell r="AN12">
            <v>0</v>
          </cell>
          <cell r="AO12">
            <v>0</v>
          </cell>
          <cell r="AP12">
            <v>0</v>
          </cell>
          <cell r="AQ12">
            <v>0</v>
          </cell>
        </row>
        <row r="13">
          <cell r="AN13">
            <v>45.927498</v>
          </cell>
          <cell r="AO13">
            <v>65.806443000000002</v>
          </cell>
          <cell r="AP13">
            <v>74.816428000000002</v>
          </cell>
          <cell r="AQ13">
            <v>60.197454999999998</v>
          </cell>
        </row>
        <row r="14">
          <cell r="AN14">
            <v>0</v>
          </cell>
          <cell r="AO14">
            <v>0</v>
          </cell>
          <cell r="AP14">
            <v>0</v>
          </cell>
          <cell r="AQ14">
            <v>0</v>
          </cell>
        </row>
        <row r="15">
          <cell r="AN15">
            <v>58</v>
          </cell>
          <cell r="AO15">
            <v>88</v>
          </cell>
          <cell r="AP15">
            <v>91</v>
          </cell>
          <cell r="AQ15">
            <v>77</v>
          </cell>
        </row>
        <row r="16">
          <cell r="AN16">
            <v>996</v>
          </cell>
          <cell r="AO16">
            <v>7054</v>
          </cell>
          <cell r="AP16">
            <v>13912</v>
          </cell>
          <cell r="AQ16">
            <v>23608</v>
          </cell>
        </row>
        <row r="17">
          <cell r="AN17">
            <v>23483.88401891604</v>
          </cell>
          <cell r="AO17">
            <v>23401.657800571185</v>
          </cell>
          <cell r="AP17">
            <v>23816.269248070737</v>
          </cell>
          <cell r="AQ17">
            <v>23923.81493525509</v>
          </cell>
        </row>
        <row r="18">
          <cell r="AN18">
            <v>35197.762288478196</v>
          </cell>
          <cell r="AO18">
            <v>33883.373548318807</v>
          </cell>
          <cell r="AP18">
            <v>33718.103638797671</v>
          </cell>
          <cell r="AQ18">
            <v>35743.715020455085</v>
          </cell>
        </row>
        <row r="19">
          <cell r="AN19">
            <v>0.2</v>
          </cell>
          <cell r="AO19">
            <v>0.2</v>
          </cell>
          <cell r="AP19">
            <v>0.2</v>
          </cell>
          <cell r="AQ19">
            <v>0.23</v>
          </cell>
        </row>
        <row r="20">
          <cell r="AN20">
            <v>21052.775639893389</v>
          </cell>
          <cell r="AO20">
            <v>29329.595566694858</v>
          </cell>
          <cell r="AP20">
            <v>40003.099415342425</v>
          </cell>
          <cell r="AQ20">
            <v>51275.619828695315</v>
          </cell>
        </row>
        <row r="21">
          <cell r="AN21" t="str">
            <v xml:space="preserve"> </v>
          </cell>
          <cell r="AO21" t="str">
            <v xml:space="preserve"> </v>
          </cell>
          <cell r="AP21" t="str">
            <v xml:space="preserve"> </v>
          </cell>
          <cell r="AQ21" t="str">
            <v xml:space="preserve"> </v>
          </cell>
        </row>
        <row r="22">
          <cell r="AN22" t="str">
            <v xml:space="preserve"> </v>
          </cell>
          <cell r="AO22" t="str">
            <v xml:space="preserve"> </v>
          </cell>
          <cell r="AP22" t="str">
            <v xml:space="preserve"> </v>
          </cell>
          <cell r="AQ22" t="str">
            <v xml:space="preserve"> </v>
          </cell>
        </row>
        <row r="23">
          <cell r="AN23" t="str">
            <v xml:space="preserve"> </v>
          </cell>
        </row>
        <row r="24">
          <cell r="AN24">
            <v>17041.976750000002</v>
          </cell>
          <cell r="AO24">
            <v>16798.43043</v>
          </cell>
          <cell r="AP24">
            <v>17001.648219999999</v>
          </cell>
          <cell r="AQ24">
            <v>16889.665999999997</v>
          </cell>
        </row>
        <row r="25">
          <cell r="AN25">
            <v>4.5</v>
          </cell>
          <cell r="AO25">
            <v>4.28</v>
          </cell>
          <cell r="AP25">
            <v>4.43</v>
          </cell>
          <cell r="AQ25">
            <v>4.6500000000000004</v>
          </cell>
        </row>
        <row r="26">
          <cell r="AN26" t="str">
            <v xml:space="preserve"> </v>
          </cell>
        </row>
        <row r="27">
          <cell r="AN27">
            <v>15756.262464285714</v>
          </cell>
          <cell r="AO27">
            <v>15498.43043</v>
          </cell>
          <cell r="AP27">
            <v>15687.362505714285</v>
          </cell>
          <cell r="AQ27">
            <v>15575.380285714284</v>
          </cell>
        </row>
        <row r="28">
          <cell r="AN28">
            <v>4.5947382812664852</v>
          </cell>
          <cell r="AO28">
            <v>4.3658182731480295</v>
          </cell>
          <cell r="AP28">
            <v>4.528831273441515</v>
          </cell>
          <cell r="AQ28">
            <v>4.765695112221616</v>
          </cell>
        </row>
        <row r="29">
          <cell r="AN29" t="str">
            <v xml:space="preserve"> </v>
          </cell>
          <cell r="AO29">
            <v>0</v>
          </cell>
          <cell r="AP29">
            <v>0</v>
          </cell>
          <cell r="AQ29">
            <v>0</v>
          </cell>
        </row>
        <row r="30">
          <cell r="AN30">
            <v>1285.7142857142862</v>
          </cell>
          <cell r="AO30">
            <v>1300</v>
          </cell>
          <cell r="AP30">
            <v>1314.2857142857147</v>
          </cell>
          <cell r="AQ30">
            <v>1314.2857142857147</v>
          </cell>
        </row>
        <row r="31">
          <cell r="AN31">
            <v>3.31</v>
          </cell>
          <cell r="AO31">
            <v>3.26</v>
          </cell>
          <cell r="AP31">
            <v>3.26</v>
          </cell>
          <cell r="AQ31">
            <v>3.22</v>
          </cell>
        </row>
        <row r="32">
          <cell r="AN32" t="str">
            <v xml:space="preserve"> </v>
          </cell>
          <cell r="AO32" t="str">
            <v xml:space="preserve"> </v>
          </cell>
          <cell r="AP32" t="str">
            <v xml:space="preserve"> </v>
          </cell>
          <cell r="AQ32" t="str">
            <v xml:space="preserve"> </v>
          </cell>
        </row>
        <row r="33">
          <cell r="AN33">
            <v>22030.548580437848</v>
          </cell>
          <cell r="AO33">
            <v>21953.23985225238</v>
          </cell>
          <cell r="AP33">
            <v>21963.322879273073</v>
          </cell>
          <cell r="AQ33">
            <v>22086.023094799999</v>
          </cell>
        </row>
        <row r="34">
          <cell r="AN34" t="str">
            <v xml:space="preserve"> </v>
          </cell>
        </row>
        <row r="35">
          <cell r="AN35">
            <v>1194.4584400000001</v>
          </cell>
          <cell r="AO35">
            <v>1040.8166299999996</v>
          </cell>
          <cell r="AP35">
            <v>1377.3636999999999</v>
          </cell>
          <cell r="AQ35">
            <v>1476.7220000000007</v>
          </cell>
        </row>
        <row r="36">
          <cell r="AN36" t="str">
            <v xml:space="preserve"> </v>
          </cell>
          <cell r="AO36" t="str">
            <v xml:space="preserve"> </v>
          </cell>
          <cell r="AP36" t="str">
            <v xml:space="preserve"> </v>
          </cell>
          <cell r="AQ36" t="str">
            <v xml:space="preserve"> </v>
          </cell>
        </row>
        <row r="37">
          <cell r="AN37">
            <v>733.60829560000013</v>
          </cell>
          <cell r="AO37">
            <v>590.01298447999966</v>
          </cell>
          <cell r="AP37">
            <v>888.54669999999987</v>
          </cell>
          <cell r="AQ37">
            <v>1002.1330000000005</v>
          </cell>
        </row>
        <row r="38">
          <cell r="AN38" t="str">
            <v xml:space="preserve"> </v>
          </cell>
        </row>
        <row r="39">
          <cell r="AN39">
            <v>460.85014439999998</v>
          </cell>
          <cell r="AO39">
            <v>450.80364551999998</v>
          </cell>
          <cell r="AP39">
            <v>488.81700000000001</v>
          </cell>
          <cell r="AQ39">
            <v>474.589</v>
          </cell>
        </row>
        <row r="40">
          <cell r="AN40" t="str">
            <v xml:space="preserve"> </v>
          </cell>
        </row>
        <row r="41">
          <cell r="AN41">
            <v>0.32</v>
          </cell>
          <cell r="AO41">
            <v>0.4</v>
          </cell>
          <cell r="AP41">
            <v>0.37</v>
          </cell>
          <cell r="AQ41">
            <v>0.3</v>
          </cell>
        </row>
        <row r="42">
          <cell r="AN42">
            <v>0.22</v>
          </cell>
          <cell r="AO42">
            <v>0.23</v>
          </cell>
          <cell r="AP42">
            <v>0.22</v>
          </cell>
          <cell r="AQ42">
            <v>0.27</v>
          </cell>
        </row>
        <row r="43">
          <cell r="AN43">
            <v>0.54</v>
          </cell>
          <cell r="AO43">
            <v>0.54</v>
          </cell>
          <cell r="AP43">
            <v>0.53</v>
          </cell>
          <cell r="AQ43">
            <v>0.54</v>
          </cell>
        </row>
        <row r="44">
          <cell r="AN44" t="str">
            <v xml:space="preserve"> </v>
          </cell>
        </row>
        <row r="45">
          <cell r="AN45">
            <v>76647.440119999985</v>
          </cell>
          <cell r="AO45">
            <v>71847.596220000021</v>
          </cell>
          <cell r="AP45">
            <v>75333.229510000005</v>
          </cell>
          <cell r="AQ45">
            <v>78458.385789999986</v>
          </cell>
        </row>
        <row r="46">
          <cell r="AN46">
            <v>2782.46488</v>
          </cell>
          <cell r="AO46">
            <v>2737.4077399999996</v>
          </cell>
          <cell r="AP46">
            <v>5372.8278499999997</v>
          </cell>
          <cell r="AQ46">
            <v>2806.2533899999999</v>
          </cell>
        </row>
        <row r="47">
          <cell r="AN47">
            <v>79429.904999999984</v>
          </cell>
          <cell r="AO47">
            <v>74585.003960000016</v>
          </cell>
          <cell r="AP47">
            <v>80706.057359999992</v>
          </cell>
          <cell r="AQ47">
            <v>81264.639179999984</v>
          </cell>
        </row>
        <row r="48">
          <cell r="AN48" t="str">
            <v xml:space="preserve"> </v>
          </cell>
          <cell r="AO48" t="str">
            <v xml:space="preserve"> </v>
          </cell>
          <cell r="AP48" t="str">
            <v xml:space="preserve"> </v>
          </cell>
          <cell r="AQ48" t="str">
            <v xml:space="preserve"> </v>
          </cell>
        </row>
        <row r="49">
          <cell r="AN49">
            <v>5740.54349</v>
          </cell>
          <cell r="AO49">
            <v>7226.1479100000006</v>
          </cell>
          <cell r="AP49">
            <v>6814.2026800000003</v>
          </cell>
          <cell r="AQ49">
            <v>5453.3500599999998</v>
          </cell>
        </row>
        <row r="50">
          <cell r="AN50">
            <v>4001.5997400000001</v>
          </cell>
          <cell r="AO50">
            <v>4033.2981799999998</v>
          </cell>
          <cell r="AP50">
            <v>4149.4026599999997</v>
          </cell>
          <cell r="AQ50">
            <v>5009.23873</v>
          </cell>
        </row>
        <row r="51">
          <cell r="AN51">
            <v>344.51170999999999</v>
          </cell>
          <cell r="AO51">
            <v>130.19374999999999</v>
          </cell>
          <cell r="AP51">
            <v>199.97242999999997</v>
          </cell>
          <cell r="AQ51">
            <v>171.72274999999999</v>
          </cell>
        </row>
        <row r="52">
          <cell r="AN52">
            <v>4618.0871154000006</v>
          </cell>
          <cell r="AO52">
            <v>4370.8665528000001</v>
          </cell>
          <cell r="AP52">
            <v>4433.6891676000005</v>
          </cell>
          <cell r="AQ52">
            <v>5356.8911286000002</v>
          </cell>
        </row>
        <row r="53">
          <cell r="AN53">
            <v>10395.377909000001</v>
          </cell>
          <cell r="AO53">
            <v>10222.948761</v>
          </cell>
          <cell r="AP53">
            <v>10222.5456488</v>
          </cell>
          <cell r="AQ53">
            <v>10434.277524000001</v>
          </cell>
        </row>
        <row r="54">
          <cell r="AN54">
            <v>25100.119964400001</v>
          </cell>
          <cell r="AO54">
            <v>25983.455153800001</v>
          </cell>
          <cell r="AP54">
            <v>25819.812586399999</v>
          </cell>
          <cell r="AQ54">
            <v>26425.480192599996</v>
          </cell>
        </row>
        <row r="55">
          <cell r="AN55" t="str">
            <v xml:space="preserve"> </v>
          </cell>
          <cell r="AO55" t="str">
            <v xml:space="preserve"> </v>
          </cell>
          <cell r="AP55" t="str">
            <v xml:space="preserve"> </v>
          </cell>
          <cell r="AQ55" t="str">
            <v xml:space="preserve"> </v>
          </cell>
        </row>
        <row r="56">
          <cell r="AN56">
            <v>54329.785035599991</v>
          </cell>
          <cell r="AO56">
            <v>48601.548806200015</v>
          </cell>
          <cell r="AP56">
            <v>54886.244773600003</v>
          </cell>
          <cell r="AQ56">
            <v>54839.158987399976</v>
          </cell>
        </row>
        <row r="57">
          <cell r="AN57">
            <v>142.59912</v>
          </cell>
          <cell r="AO57">
            <v>137.11718000000002</v>
          </cell>
          <cell r="AP57">
            <v>184.82960999999997</v>
          </cell>
          <cell r="AQ57">
            <v>223.60968999999992</v>
          </cell>
        </row>
        <row r="58">
          <cell r="AN58">
            <v>0</v>
          </cell>
          <cell r="AO58">
            <v>576.29221999999936</v>
          </cell>
          <cell r="AP58">
            <v>53.077100000000094</v>
          </cell>
          <cell r="AQ58">
            <v>-53.077100000000002</v>
          </cell>
        </row>
        <row r="60">
          <cell r="AN60">
            <v>54472.384155599982</v>
          </cell>
          <cell r="AO60">
            <v>49314.958206200019</v>
          </cell>
          <cell r="AP60">
            <v>55124.151483599999</v>
          </cell>
          <cell r="AQ60">
            <v>55009.691577399979</v>
          </cell>
        </row>
        <row r="61">
          <cell r="AN61" t="str">
            <v xml:space="preserve"> </v>
          </cell>
          <cell r="AO61" t="str">
            <v xml:space="preserve"> </v>
          </cell>
          <cell r="AP61" t="str">
            <v xml:space="preserve"> </v>
          </cell>
          <cell r="AQ61" t="str">
            <v xml:space="preserve"> </v>
          </cell>
        </row>
        <row r="62">
          <cell r="AN62" t="str">
            <v xml:space="preserve"> </v>
          </cell>
          <cell r="AO62" t="str">
            <v xml:space="preserve"> </v>
          </cell>
          <cell r="AP62" t="str">
            <v xml:space="preserve"> </v>
          </cell>
          <cell r="AQ62" t="str">
            <v xml:space="preserve"> </v>
          </cell>
        </row>
        <row r="63">
          <cell r="AN63">
            <v>32567.7081</v>
          </cell>
          <cell r="AO63">
            <v>31305.476400000003</v>
          </cell>
          <cell r="AP63">
            <v>30736.912179999999</v>
          </cell>
          <cell r="AQ63">
            <v>32728.73818</v>
          </cell>
        </row>
        <row r="64">
          <cell r="AN64">
            <v>0.61</v>
          </cell>
          <cell r="AO64">
            <v>0.56999999999999995</v>
          </cell>
          <cell r="AP64">
            <v>0.57999999999999996</v>
          </cell>
          <cell r="AQ64">
            <v>0.56999999999999995</v>
          </cell>
        </row>
        <row r="65">
          <cell r="AN65">
            <v>0.2</v>
          </cell>
          <cell r="AO65">
            <v>0.25</v>
          </cell>
          <cell r="AP65">
            <v>0.26</v>
          </cell>
          <cell r="AQ65">
            <v>0.39</v>
          </cell>
        </row>
        <row r="66">
          <cell r="AN66">
            <v>0.1</v>
          </cell>
          <cell r="AO66">
            <v>0.1</v>
          </cell>
          <cell r="AP66">
            <v>0.11</v>
          </cell>
          <cell r="AQ66">
            <v>0.1</v>
          </cell>
        </row>
        <row r="67">
          <cell r="AN67" t="str">
            <v xml:space="preserve"> </v>
          </cell>
          <cell r="AO67" t="str">
            <v xml:space="preserve"> </v>
          </cell>
          <cell r="AP67" t="str">
            <v xml:space="preserve"> </v>
          </cell>
          <cell r="AQ67" t="str">
            <v xml:space="preserve"> </v>
          </cell>
        </row>
        <row r="68">
          <cell r="AN68">
            <v>19814.313460000001</v>
          </cell>
          <cell r="AO68">
            <v>17923.77936</v>
          </cell>
          <cell r="AP68">
            <v>17943.988430000001</v>
          </cell>
          <cell r="AQ68">
            <v>18760.27938</v>
          </cell>
        </row>
        <row r="69">
          <cell r="AN69">
            <v>0</v>
          </cell>
          <cell r="AO69">
            <v>0</v>
          </cell>
          <cell r="AP69">
            <v>0</v>
          </cell>
          <cell r="AQ69">
            <v>0</v>
          </cell>
        </row>
        <row r="70">
          <cell r="AN70">
            <v>19814.313460000001</v>
          </cell>
          <cell r="AO70">
            <v>17923.77936</v>
          </cell>
          <cell r="AP70">
            <v>17943.988430000001</v>
          </cell>
          <cell r="AQ70">
            <v>18760.27938</v>
          </cell>
        </row>
        <row r="71">
          <cell r="AN71" t="str">
            <v xml:space="preserve"> </v>
          </cell>
        </row>
        <row r="72">
          <cell r="AN72">
            <v>6587.0880899999993</v>
          </cell>
          <cell r="AO72">
            <v>7982.2978800000001</v>
          </cell>
          <cell r="AP72">
            <v>8026.1642800000009</v>
          </cell>
          <cell r="AQ72">
            <v>12898.840520000002</v>
          </cell>
        </row>
        <row r="73">
          <cell r="AN73">
            <v>2379.0145746000007</v>
          </cell>
          <cell r="AO73">
            <v>2251.6585272000002</v>
          </cell>
          <cell r="AP73">
            <v>2284.0216924000001</v>
          </cell>
          <cell r="AQ73">
            <v>2759.6105814000002</v>
          </cell>
        </row>
        <row r="74">
          <cell r="AN74">
            <v>3647.3778609999999</v>
          </cell>
          <cell r="AO74">
            <v>3565.9942690000003</v>
          </cell>
          <cell r="AP74">
            <v>3668.9372311999996</v>
          </cell>
          <cell r="AQ74">
            <v>3678.9949059999999</v>
          </cell>
        </row>
        <row r="75">
          <cell r="AN75">
            <v>12613.4805256</v>
          </cell>
          <cell r="AO75">
            <v>13799.9506762</v>
          </cell>
          <cell r="AP75">
            <v>13979.1232036</v>
          </cell>
          <cell r="AQ75">
            <v>19337.446007400002</v>
          </cell>
        </row>
        <row r="77">
          <cell r="AN77">
            <v>7200.8329344000012</v>
          </cell>
          <cell r="AO77">
            <v>4123.8286838000004</v>
          </cell>
          <cell r="AP77">
            <v>3964.8652264000002</v>
          </cell>
          <cell r="AQ77">
            <v>-577.16662740000265</v>
          </cell>
        </row>
        <row r="78">
          <cell r="AN78" t="str">
            <v xml:space="preserve"> </v>
          </cell>
          <cell r="AO78" t="str">
            <v xml:space="preserve"> </v>
          </cell>
          <cell r="AP78" t="str">
            <v xml:space="preserve"> </v>
          </cell>
          <cell r="AQ78" t="str">
            <v xml:space="preserve"> </v>
          </cell>
        </row>
        <row r="79">
          <cell r="AN79" t="str">
            <v xml:space="preserve"> </v>
          </cell>
        </row>
        <row r="80">
          <cell r="AN80">
            <v>79429.904999999984</v>
          </cell>
          <cell r="AO80">
            <v>74585.003960000016</v>
          </cell>
          <cell r="AP80">
            <v>80706.057359999992</v>
          </cell>
          <cell r="AQ80">
            <v>81264.639179999984</v>
          </cell>
        </row>
        <row r="81">
          <cell r="AN81">
            <v>19814.313460000001</v>
          </cell>
          <cell r="AO81">
            <v>17923.77936</v>
          </cell>
          <cell r="AP81">
            <v>17943.988430000001</v>
          </cell>
          <cell r="AQ81">
            <v>18760.27938</v>
          </cell>
        </row>
        <row r="82">
          <cell r="AN82">
            <v>99244.218459999989</v>
          </cell>
          <cell r="AO82">
            <v>92508.783320000017</v>
          </cell>
          <cell r="AP82">
            <v>98650.045790000004</v>
          </cell>
          <cell r="AQ82">
            <v>100024.91855999998</v>
          </cell>
        </row>
        <row r="83">
          <cell r="AN83" t="str">
            <v xml:space="preserve"> </v>
          </cell>
        </row>
        <row r="85">
          <cell r="AN85" t="str">
            <v xml:space="preserve"> </v>
          </cell>
          <cell r="AO85" t="str">
            <v xml:space="preserve"> </v>
          </cell>
          <cell r="AP85" t="str">
            <v xml:space="preserve"> </v>
          </cell>
          <cell r="AQ85" t="str">
            <v xml:space="preserve"> </v>
          </cell>
        </row>
        <row r="86">
          <cell r="AN86">
            <v>5740.54349</v>
          </cell>
          <cell r="AO86">
            <v>7226.1479100000006</v>
          </cell>
          <cell r="AP86">
            <v>6814.2026800000003</v>
          </cell>
          <cell r="AQ86">
            <v>5453.3500599999998</v>
          </cell>
        </row>
        <row r="87">
          <cell r="AN87">
            <v>4001.5997400000001</v>
          </cell>
          <cell r="AO87">
            <v>4033.2981799999998</v>
          </cell>
          <cell r="AP87">
            <v>4149.4026599999997</v>
          </cell>
          <cell r="AQ87">
            <v>5009.23873</v>
          </cell>
        </row>
        <row r="88">
          <cell r="AN88">
            <v>344.51170999999999</v>
          </cell>
          <cell r="AO88">
            <v>130.19374999999999</v>
          </cell>
          <cell r="AP88">
            <v>199.97242999999997</v>
          </cell>
          <cell r="AQ88">
            <v>171.72274999999999</v>
          </cell>
        </row>
        <row r="89">
          <cell r="AN89">
            <v>6587.0880899999993</v>
          </cell>
          <cell r="AO89">
            <v>7982.2978800000001</v>
          </cell>
          <cell r="AP89">
            <v>8026.1642800000009</v>
          </cell>
          <cell r="AQ89">
            <v>12898.840520000002</v>
          </cell>
        </row>
        <row r="90">
          <cell r="AN90">
            <v>6997.1016900000013</v>
          </cell>
          <cell r="AO90">
            <v>6622.5250800000003</v>
          </cell>
          <cell r="AP90">
            <v>6717.710860000001</v>
          </cell>
          <cell r="AQ90">
            <v>8116.5017100000005</v>
          </cell>
        </row>
        <row r="91">
          <cell r="AN91">
            <v>14042.755770000002</v>
          </cell>
          <cell r="AO91">
            <v>13788.943029999999</v>
          </cell>
          <cell r="AP91">
            <v>13891.48288</v>
          </cell>
          <cell r="AQ91">
            <v>14113.272430000001</v>
          </cell>
        </row>
        <row r="92">
          <cell r="AN92">
            <v>37713.600490000004</v>
          </cell>
          <cell r="AO92">
            <v>39783.405830000003</v>
          </cell>
          <cell r="AP92">
            <v>39798.935790000003</v>
          </cell>
          <cell r="AQ92">
            <v>45762.926200000002</v>
          </cell>
        </row>
        <row r="93">
          <cell r="AN93" t="str">
            <v xml:space="preserve"> </v>
          </cell>
        </row>
        <row r="94">
          <cell r="AN94">
            <v>142.59912</v>
          </cell>
          <cell r="AO94">
            <v>137.11718000000002</v>
          </cell>
          <cell r="AP94">
            <v>184.82960999999997</v>
          </cell>
          <cell r="AQ94">
            <v>223.60968999999992</v>
          </cell>
        </row>
        <row r="95">
          <cell r="AN95">
            <v>0</v>
          </cell>
          <cell r="AO95">
            <v>576.29221999999936</v>
          </cell>
          <cell r="AP95">
            <v>53.077100000000094</v>
          </cell>
          <cell r="AQ95">
            <v>-53.077100000000002</v>
          </cell>
        </row>
        <row r="96">
          <cell r="AN96" t="str">
            <v xml:space="preserve"> </v>
          </cell>
          <cell r="AO96" t="str">
            <v xml:space="preserve"> </v>
          </cell>
          <cell r="AP96" t="str">
            <v xml:space="preserve"> </v>
          </cell>
          <cell r="AQ96" t="str">
            <v xml:space="preserve"> </v>
          </cell>
        </row>
        <row r="97">
          <cell r="AN97">
            <v>61673.217089999991</v>
          </cell>
          <cell r="AO97">
            <v>53438.786890000018</v>
          </cell>
          <cell r="AP97">
            <v>59089.016709999996</v>
          </cell>
          <cell r="AQ97">
            <v>54432.524949999977</v>
          </cell>
        </row>
        <row r="98">
          <cell r="AN98" t="str">
            <v xml:space="preserve"> </v>
          </cell>
        </row>
        <row r="99">
          <cell r="AN99">
            <v>7935.4352099999996</v>
          </cell>
          <cell r="AO99">
            <v>7962.6896299999999</v>
          </cell>
          <cell r="AP99">
            <v>7690.4760500000002</v>
          </cell>
          <cell r="AQ99">
            <v>5649.2021700000014</v>
          </cell>
        </row>
        <row r="100">
          <cell r="AN100">
            <v>19355.402979999999</v>
          </cell>
          <cell r="AO100">
            <v>16383.17786</v>
          </cell>
          <cell r="AP100">
            <v>18510.468110000002</v>
          </cell>
          <cell r="AQ100">
            <v>17533.416820000009</v>
          </cell>
        </row>
        <row r="101">
          <cell r="AN101" t="str">
            <v xml:space="preserve"> </v>
          </cell>
          <cell r="AO101" t="str">
            <v xml:space="preserve"> </v>
          </cell>
          <cell r="AP101" t="str">
            <v xml:space="preserve"> </v>
          </cell>
          <cell r="AQ101" t="str">
            <v xml:space="preserve"> </v>
          </cell>
        </row>
        <row r="102">
          <cell r="AN102">
            <v>34382.378899999982</v>
          </cell>
          <cell r="AO102">
            <v>29092.919400000013</v>
          </cell>
          <cell r="AP102">
            <v>32888.072549999997</v>
          </cell>
          <cell r="AQ102">
            <v>31249.905959999967</v>
          </cell>
        </row>
        <row r="103">
          <cell r="AN103" t="str">
            <v xml:space="preserve"> </v>
          </cell>
          <cell r="AO103" t="str">
            <v xml:space="preserve"> </v>
          </cell>
          <cell r="AP103" t="str">
            <v xml:space="preserve"> </v>
          </cell>
          <cell r="AQ103" t="str">
            <v xml:space="preserve"> </v>
          </cell>
        </row>
        <row r="104">
          <cell r="AN104">
            <v>0.72</v>
          </cell>
          <cell r="AO104">
            <v>0.85000000000000009</v>
          </cell>
          <cell r="AP104">
            <v>0.83000000000000007</v>
          </cell>
          <cell r="AQ104">
            <v>0.92</v>
          </cell>
        </row>
        <row r="105">
          <cell r="AN105" t="str">
            <v xml:space="preserve"> </v>
          </cell>
        </row>
        <row r="106">
          <cell r="AN106" t="str">
            <v xml:space="preserve"> </v>
          </cell>
        </row>
        <row r="107">
          <cell r="AN107" t="str">
            <v xml:space="preserve"> </v>
          </cell>
        </row>
        <row r="108">
          <cell r="AN108">
            <v>9821.593280000001</v>
          </cell>
          <cell r="AO108">
            <v>9619.7454900000012</v>
          </cell>
          <cell r="AP108">
            <v>9797.3629700000001</v>
          </cell>
          <cell r="AQ108">
            <v>9861.7978800000001</v>
          </cell>
        </row>
        <row r="109">
          <cell r="AN109">
            <v>3351.7918399999999</v>
          </cell>
          <cell r="AO109">
            <v>3255.2531899999999</v>
          </cell>
          <cell r="AP109">
            <v>3449.9037299999995</v>
          </cell>
          <cell r="AQ109">
            <v>3384.08115</v>
          </cell>
        </row>
        <row r="110">
          <cell r="AN110">
            <v>869.37065000000098</v>
          </cell>
          <cell r="AO110">
            <v>913.94434999999953</v>
          </cell>
          <cell r="AP110">
            <v>644.21617999999967</v>
          </cell>
          <cell r="AQ110">
            <v>867.39340000000016</v>
          </cell>
        </row>
        <row r="111">
          <cell r="AN111">
            <v>14042.755770000002</v>
          </cell>
          <cell r="AO111">
            <v>13788.943029999999</v>
          </cell>
          <cell r="AP111">
            <v>13891.48288</v>
          </cell>
          <cell r="AQ111">
            <v>14113.272430000001</v>
          </cell>
        </row>
        <row r="112">
          <cell r="AN112" t="str">
            <v xml:space="preserve"> </v>
          </cell>
          <cell r="AO112" t="str">
            <v xml:space="preserve"> </v>
          </cell>
          <cell r="AP112" t="str">
            <v xml:space="preserve"> </v>
          </cell>
          <cell r="AQ112" t="str">
            <v xml:space="preserve"> </v>
          </cell>
        </row>
        <row r="113">
          <cell r="AN113">
            <v>4251.5378056642148</v>
          </cell>
          <cell r="AO113">
            <v>4241.2049485213593</v>
          </cell>
          <cell r="AP113">
            <v>4287.8115963073069</v>
          </cell>
          <cell r="AQ113">
            <v>4230.872091378501</v>
          </cell>
        </row>
        <row r="114">
          <cell r="AN114">
            <v>72395.902314335777</v>
          </cell>
          <cell r="AO114">
            <v>67663.330776407471</v>
          </cell>
          <cell r="AP114">
            <v>71045.417913692698</v>
          </cell>
          <cell r="AQ114">
            <v>74227.513698621478</v>
          </cell>
        </row>
        <row r="115">
          <cell r="AN115" t="str">
            <v xml:space="preserve"> </v>
          </cell>
          <cell r="AO115" t="str">
            <v xml:space="preserve"> </v>
          </cell>
          <cell r="AP115" t="str">
            <v xml:space="preserve"> </v>
          </cell>
          <cell r="AQ115" t="str">
            <v xml:space="preserve"> </v>
          </cell>
        </row>
        <row r="116">
          <cell r="AN116" t="str">
            <v xml:space="preserve"> </v>
          </cell>
        </row>
        <row r="117">
          <cell r="AN117">
            <v>17041.976750000002</v>
          </cell>
          <cell r="AO117">
            <v>16798.43043</v>
          </cell>
          <cell r="AP117">
            <v>17001.648219999999</v>
          </cell>
          <cell r="AQ117">
            <v>16889.665999999997</v>
          </cell>
        </row>
        <row r="118">
          <cell r="AN118">
            <v>15756.262464285714</v>
          </cell>
          <cell r="AO118">
            <v>15498.43043</v>
          </cell>
          <cell r="AP118">
            <v>15687.362505714285</v>
          </cell>
          <cell r="AQ118">
            <v>15575.380285714284</v>
          </cell>
        </row>
        <row r="119">
          <cell r="AN119">
            <v>18124.86219</v>
          </cell>
          <cell r="AO119">
            <v>17879.619059999997</v>
          </cell>
          <cell r="AP119">
            <v>18459.57892</v>
          </cell>
          <cell r="AQ119">
            <v>18296.093000000001</v>
          </cell>
        </row>
        <row r="120">
          <cell r="AN120" t="str">
            <v xml:space="preserve"> </v>
          </cell>
          <cell r="AO120" t="str">
            <v xml:space="preserve"> </v>
          </cell>
          <cell r="AP120" t="str">
            <v xml:space="preserve"> </v>
          </cell>
          <cell r="AQ120" t="str">
            <v xml:space="preserve"> </v>
          </cell>
        </row>
        <row r="121">
          <cell r="AN121">
            <v>111.57300000000001</v>
          </cell>
          <cell r="AO121">
            <v>-40.372</v>
          </cell>
          <cell r="AP121">
            <v>-80.566999999999993</v>
          </cell>
          <cell r="AQ121">
            <v>70.295000000000002</v>
          </cell>
        </row>
        <row r="122">
          <cell r="AN122">
            <v>17041.976750000002</v>
          </cell>
          <cell r="AO122">
            <v>16798.43043</v>
          </cell>
          <cell r="AP122">
            <v>17001.648219999999</v>
          </cell>
          <cell r="AQ122">
            <v>16889.665999999997</v>
          </cell>
        </row>
        <row r="123">
          <cell r="AN123" t="str">
            <v xml:space="preserve"> </v>
          </cell>
        </row>
        <row r="124">
          <cell r="AN124">
            <v>18124.86219</v>
          </cell>
          <cell r="AO124">
            <v>17879.619059999997</v>
          </cell>
          <cell r="AP124">
            <v>18459.57892</v>
          </cell>
          <cell r="AQ124">
            <v>18296.093000000001</v>
          </cell>
        </row>
        <row r="125">
          <cell r="AN125" t="str">
            <v xml:space="preserve"> </v>
          </cell>
        </row>
        <row r="126">
          <cell r="AN126">
            <v>2020.401830437848</v>
          </cell>
          <cell r="AO126">
            <v>2107.7167954203805</v>
          </cell>
          <cell r="AP126">
            <v>2035.3722557565734</v>
          </cell>
          <cell r="AQ126">
            <v>2009.5675500000002</v>
          </cell>
        </row>
        <row r="127">
          <cell r="AN127">
            <v>2968.17</v>
          </cell>
          <cell r="AO127">
            <v>3047.0926268320013</v>
          </cell>
          <cell r="AP127">
            <v>2926.3024035164972</v>
          </cell>
          <cell r="AQ127">
            <v>3186.7895447999999</v>
          </cell>
        </row>
        <row r="128">
          <cell r="AN128" t="str">
            <v xml:space="preserve"> </v>
          </cell>
        </row>
        <row r="129">
          <cell r="AN129">
            <v>18124.86219</v>
          </cell>
          <cell r="AO129">
            <v>17879.619059999997</v>
          </cell>
          <cell r="AP129">
            <v>18459.57892</v>
          </cell>
          <cell r="AQ129">
            <v>18296.093000000001</v>
          </cell>
        </row>
        <row r="130">
          <cell r="AN130">
            <v>17041.976750000002</v>
          </cell>
          <cell r="AO130">
            <v>16798.43043</v>
          </cell>
          <cell r="AP130">
            <v>17001.648219999999</v>
          </cell>
          <cell r="AQ130">
            <v>16889.665999999997</v>
          </cell>
        </row>
        <row r="132">
          <cell r="AN132">
            <v>1830.586</v>
          </cell>
          <cell r="AO132">
            <v>1779.769</v>
          </cell>
          <cell r="AP132">
            <v>1837.5450000000001</v>
          </cell>
          <cell r="AQ132">
            <v>1947.2629999999999</v>
          </cell>
        </row>
      </sheetData>
      <sheetData sheetId="5"/>
      <sheetData sheetId="6" refreshError="1"/>
      <sheetData sheetId="7"/>
      <sheetData sheetId="8"/>
      <sheetData sheetId="9"/>
      <sheetData sheetId="10"/>
      <sheetData sheetId="11"/>
      <sheetData sheetId="12"/>
      <sheetData sheetId="13" refreshError="1"/>
      <sheetData sheetId="14"/>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Dil Out"/>
      <sheetName val="JV "/>
      <sheetName val="Trans Assump"/>
      <sheetName val="Credit - NL"/>
      <sheetName val="Credit Stats"/>
      <sheetName val="PF Bal Sheets"/>
      <sheetName val="PF Financials"/>
      <sheetName val="Cases"/>
      <sheetName val="Schedules"/>
      <sheetName val="Financials"/>
      <sheetName val="Summ - NL"/>
      <sheetName val="DCF Inputs"/>
      <sheetName val="__FDSCACHE__"/>
      <sheetName val="DCF Matrix"/>
      <sheetName val="Val"/>
      <sheetName val="MainPrint Code"/>
      <sheetName val="AdditionalPrint Code"/>
      <sheetName val="DCF Cod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Level"/>
      <sheetName val="Sheet1"/>
      <sheetName val="SourceUse"/>
      <sheetName val="InterestSens"/>
      <sheetName val="GW Calc"/>
      <sheetName val="Options Calc"/>
      <sheetName val="__FDSCACHE__"/>
      <sheetName val="Sidebyside"/>
      <sheetName val="FFsum"/>
      <sheetName val="DCredit"/>
      <sheetName val="LSensInp"/>
      <sheetName val="LCredit"/>
      <sheetName val="LevelLBO"/>
      <sheetName val="LBOPFBS"/>
      <sheetName val="LBOSum"/>
      <sheetName val="LBOoutput"/>
      <sheetName val="DCFOut"/>
      <sheetName val="DDCF"/>
      <sheetName val="Working Cap Calc"/>
      <sheetName val="DDCFinp"/>
      <sheetName val="PFCredit"/>
      <sheetName val="IRRbackup"/>
      <sheetName val="IRR"/>
      <sheetName val="LDCF"/>
      <sheetName val="LDCFinp"/>
      <sheetName val="Buildup"/>
      <sheetName val="PF"/>
      <sheetName val="Drill"/>
      <sheetName val="BSadj"/>
      <sheetName val="PriceSens"/>
      <sheetName val="CemPriceSens"/>
      <sheetName val="FinMixSens"/>
      <sheetName val="PFVM"/>
      <sheetName val="IBESvm"/>
      <sheetName val="AnnotVM"/>
      <sheetName val="VM"/>
      <sheetName val="IntInfo"/>
      <sheetName val="mminp"/>
      <sheetName val="accdil"/>
      <sheetName val="mmsum"/>
      <sheetName val="mmcalc"/>
      <sheetName val="acq"/>
    </sheetNames>
    <sheetDataSet>
      <sheetData sheetId="0" refreshError="1">
        <row r="24">
          <cell r="P24">
            <v>23.613645908592321</v>
          </cell>
        </row>
        <row r="27">
          <cell r="P27">
            <v>78.406999999999996</v>
          </cell>
        </row>
        <row r="28">
          <cell r="P28">
            <v>50</v>
          </cell>
        </row>
        <row r="29">
          <cell r="P29">
            <v>0</v>
          </cell>
        </row>
        <row r="30">
          <cell r="P30">
            <v>0</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row r="18">
          <cell r="D18">
            <v>1</v>
          </cell>
          <cell r="E18" t="str">
            <v>Level Company</v>
          </cell>
        </row>
        <row r="19">
          <cell r="D19">
            <v>2</v>
          </cell>
        </row>
        <row r="20">
          <cell r="D20">
            <v>3</v>
          </cell>
        </row>
        <row r="21">
          <cell r="D21">
            <v>4</v>
          </cell>
        </row>
        <row r="22">
          <cell r="D22">
            <v>5</v>
          </cell>
        </row>
      </sheetData>
      <sheetData sheetId="26" refreshError="1">
        <row r="374">
          <cell r="Z374">
            <v>1</v>
          </cell>
        </row>
      </sheetData>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leston"/>
    </sheetNames>
    <sheetDataSet>
      <sheetData sheetId="0" refreshError="1">
        <row r="1">
          <cell r="A1" t="str">
            <v>ESOG CHARLESTON</v>
          </cell>
          <cell r="N1" t="str">
            <v>ESOG CHARLESTON</v>
          </cell>
        </row>
        <row r="2">
          <cell r="A2" t="str">
            <v>STATOIL Flash Report  -   June 1997</v>
          </cell>
          <cell r="N2" t="str">
            <v>MONTHLY PRODUCTION ESTIMATE</v>
          </cell>
        </row>
        <row r="3">
          <cell r="N3" t="str">
            <v>DATA INPUT FORM</v>
          </cell>
        </row>
        <row r="6">
          <cell r="C6" t="str">
            <v>BTU</v>
          </cell>
          <cell r="D6" t="str">
            <v>GROSS SALES</v>
          </cell>
          <cell r="G6" t="str">
            <v>G &amp; C REVENUE</v>
          </cell>
          <cell r="I6" t="str">
            <v>WELLTENDING REVENUE</v>
          </cell>
        </row>
        <row r="7">
          <cell r="A7" t="str">
            <v>REVENUE</v>
          </cell>
          <cell r="C7" t="str">
            <v>CONV</v>
          </cell>
          <cell r="D7" t="str">
            <v>SALES M</v>
          </cell>
          <cell r="F7" t="str">
            <v>GROSS</v>
          </cell>
          <cell r="I7" t="str">
            <v>#</v>
          </cell>
          <cell r="J7" t="str">
            <v>AVERAGE</v>
          </cell>
          <cell r="L7" t="str">
            <v>LOE</v>
          </cell>
        </row>
        <row r="8">
          <cell r="B8" t="str">
            <v>PIPELINE</v>
          </cell>
          <cell r="C8" t="str">
            <v>FACTOR</v>
          </cell>
          <cell r="D8" t="str">
            <v>VOL (MCF)</v>
          </cell>
          <cell r="E8" t="str">
            <v>PRICE</v>
          </cell>
          <cell r="F8" t="str">
            <v>SALES</v>
          </cell>
          <cell r="G8" t="str">
            <v>RATE</v>
          </cell>
          <cell r="H8" t="str">
            <v>REVENUE</v>
          </cell>
          <cell r="I8" t="str">
            <v>WELLS</v>
          </cell>
          <cell r="J8" t="str">
            <v>RATE</v>
          </cell>
          <cell r="K8" t="str">
            <v>REVENUE</v>
          </cell>
          <cell r="L8" t="str">
            <v>RECOVERY</v>
          </cell>
          <cell r="N8" t="str">
            <v>DEPLETION RATE INFORMATION</v>
          </cell>
        </row>
        <row r="10">
          <cell r="A10" t="str">
            <v>TOTAL GAS</v>
          </cell>
          <cell r="B10" t="str">
            <v xml:space="preserve">CNG - New </v>
          </cell>
          <cell r="C10">
            <v>1.19</v>
          </cell>
          <cell r="D10">
            <v>39845.85</v>
          </cell>
          <cell r="E10">
            <v>2.4112962830508069</v>
          </cell>
          <cell r="F10">
            <v>96080.15</v>
          </cell>
          <cell r="G10" t="str">
            <v xml:space="preserve"> </v>
          </cell>
          <cell r="O10" t="str">
            <v>EXPLORATION RATE</v>
          </cell>
          <cell r="P10">
            <v>0.753</v>
          </cell>
          <cell r="Q10" t="str">
            <v>alv 1/7</v>
          </cell>
        </row>
        <row r="11">
          <cell r="B11" t="str">
            <v xml:space="preserve">CNG - Existing </v>
          </cell>
          <cell r="C11">
            <v>1.1299999999999999</v>
          </cell>
          <cell r="D11">
            <v>11240.150000000001</v>
          </cell>
          <cell r="E11">
            <v>2.4111644417556706</v>
          </cell>
          <cell r="F11">
            <v>27101.850000000006</v>
          </cell>
          <cell r="O11" t="str">
            <v>PRODUCTION RATE</v>
          </cell>
          <cell r="P11">
            <v>0.03</v>
          </cell>
          <cell r="Q11" t="str">
            <v>alv 1/7</v>
          </cell>
        </row>
        <row r="12">
          <cell r="B12" t="str">
            <v xml:space="preserve">TCO - New </v>
          </cell>
          <cell r="C12">
            <v>1.28</v>
          </cell>
          <cell r="D12">
            <v>16851</v>
          </cell>
          <cell r="E12">
            <v>2.559966767550887</v>
          </cell>
          <cell r="F12">
            <v>43138</v>
          </cell>
        </row>
        <row r="13">
          <cell r="B13" t="str">
            <v>TCO - Existing</v>
          </cell>
          <cell r="C13">
            <v>1.2589999999999999</v>
          </cell>
          <cell r="D13">
            <v>65176</v>
          </cell>
          <cell r="E13">
            <v>2.537329691911133</v>
          </cell>
          <cell r="F13">
            <v>165373</v>
          </cell>
        </row>
        <row r="14">
          <cell r="B14" t="str">
            <v>Cabot - Lincon L - new</v>
          </cell>
          <cell r="C14">
            <v>1.21</v>
          </cell>
          <cell r="D14">
            <v>48318</v>
          </cell>
          <cell r="E14">
            <v>2.008609627881949</v>
          </cell>
          <cell r="F14">
            <v>97052</v>
          </cell>
          <cell r="N14" t="str">
            <v>ESOG SUMMARY  ESTIMATED REPORT</v>
          </cell>
        </row>
        <row r="15">
          <cell r="B15" t="str">
            <v>New River - new</v>
          </cell>
          <cell r="C15">
            <v>1.0620000000000001</v>
          </cell>
          <cell r="D15">
            <v>6932</v>
          </cell>
          <cell r="E15">
            <v>2.2831794575879978</v>
          </cell>
          <cell r="F15">
            <v>15827</v>
          </cell>
          <cell r="P15" t="str">
            <v>Volumes (Mcf)</v>
          </cell>
          <cell r="Q15" t="str">
            <v>Dollars</v>
          </cell>
        </row>
        <row r="16">
          <cell r="B16" t="str">
            <v>External</v>
          </cell>
          <cell r="D16">
            <v>40313</v>
          </cell>
          <cell r="E16">
            <v>2.2685734130429389</v>
          </cell>
          <cell r="F16">
            <v>91453</v>
          </cell>
        </row>
        <row r="17">
          <cell r="B17" t="str">
            <v>Internal</v>
          </cell>
          <cell r="D17">
            <v>0</v>
          </cell>
          <cell r="E17">
            <v>0</v>
          </cell>
          <cell r="F17">
            <v>0</v>
          </cell>
          <cell r="N17" t="str">
            <v xml:space="preserve">CNG </v>
          </cell>
          <cell r="P17">
            <v>51086</v>
          </cell>
          <cell r="Q17">
            <v>123182</v>
          </cell>
          <cell r="R17">
            <v>2.4112672747915278</v>
          </cell>
          <cell r="S17" t="str">
            <v>MAL 05/07</v>
          </cell>
        </row>
        <row r="18">
          <cell r="B18" t="str">
            <v>TCO/CES /CNG- Gathering charge</v>
          </cell>
          <cell r="D18" t="str">
            <v xml:space="preserve"> </v>
          </cell>
          <cell r="F18">
            <v>-23900</v>
          </cell>
          <cell r="N18" t="str">
            <v xml:space="preserve">TCO </v>
          </cell>
          <cell r="P18">
            <v>82027</v>
          </cell>
          <cell r="Q18">
            <v>208511</v>
          </cell>
          <cell r="R18">
            <v>2.5419800797298451</v>
          </cell>
          <cell r="S18" t="str">
            <v>MAL 05/07</v>
          </cell>
        </row>
        <row r="19">
          <cell r="B19" t="str">
            <v xml:space="preserve"> </v>
          </cell>
          <cell r="D19" t="str">
            <v xml:space="preserve"> </v>
          </cell>
          <cell r="F19" t="str">
            <v xml:space="preserve"> </v>
          </cell>
          <cell r="S19" t="str">
            <v xml:space="preserve"> </v>
          </cell>
        </row>
        <row r="20">
          <cell r="A20" t="str">
            <v>Total Gas</v>
          </cell>
          <cell r="D20">
            <v>228676</v>
          </cell>
          <cell r="E20">
            <v>2.2395222935507006</v>
          </cell>
          <cell r="F20">
            <v>512125</v>
          </cell>
          <cell r="N20" t="str">
            <v>Collections - Alexandria</v>
          </cell>
          <cell r="P20">
            <v>228676</v>
          </cell>
          <cell r="Q20">
            <v>536025</v>
          </cell>
          <cell r="R20">
            <v>2.3440369780825274</v>
          </cell>
          <cell r="S20" t="str">
            <v>MAL 05/07</v>
          </cell>
        </row>
        <row r="21">
          <cell r="N21" t="str">
            <v>Collections - Charleston</v>
          </cell>
          <cell r="R21" t="str">
            <v xml:space="preserve"> </v>
          </cell>
          <cell r="S21" t="str">
            <v xml:space="preserve"> </v>
          </cell>
        </row>
        <row r="22">
          <cell r="A22" t="str">
            <v>LESS: THIRD PARTY</v>
          </cell>
          <cell r="D22">
            <v>-7100</v>
          </cell>
          <cell r="E22">
            <v>3.132676056338028</v>
          </cell>
          <cell r="F22">
            <v>-22242</v>
          </cell>
          <cell r="N22" t="str">
            <v>Total payments</v>
          </cell>
          <cell r="P22">
            <v>-7100</v>
          </cell>
          <cell r="Q22">
            <v>-46142</v>
          </cell>
          <cell r="R22">
            <v>6.4988732394366195</v>
          </cell>
          <cell r="S22" t="str">
            <v>MAL 05/07</v>
          </cell>
        </row>
        <row r="24">
          <cell r="D24" t="str">
            <v xml:space="preserve"> </v>
          </cell>
          <cell r="F24" t="str">
            <v xml:space="preserve"> </v>
          </cell>
          <cell r="N24" t="str">
            <v>Collections - External</v>
          </cell>
          <cell r="P24">
            <v>95563</v>
          </cell>
          <cell r="Q24">
            <v>204332</v>
          </cell>
          <cell r="R24">
            <v>2.1381915594947833</v>
          </cell>
        </row>
        <row r="25">
          <cell r="A25" t="str">
            <v>NET EQUITY GAS</v>
          </cell>
          <cell r="D25">
            <v>221576</v>
          </cell>
          <cell r="E25">
            <v>2.2109028053579811</v>
          </cell>
          <cell r="F25">
            <v>489883</v>
          </cell>
          <cell r="G25">
            <v>0.25</v>
          </cell>
          <cell r="H25">
            <v>55394</v>
          </cell>
          <cell r="I25">
            <v>460</v>
          </cell>
          <cell r="J25">
            <v>200</v>
          </cell>
          <cell r="K25">
            <v>92000</v>
          </cell>
          <cell r="N25" t="str">
            <v>Net Revenue volumes (Mcf)</v>
          </cell>
          <cell r="P25">
            <v>221576</v>
          </cell>
          <cell r="Q25">
            <v>489883</v>
          </cell>
          <cell r="R25">
            <v>2.2109028053579811</v>
          </cell>
        </row>
        <row r="26">
          <cell r="C26" t="str">
            <v xml:space="preserve"> </v>
          </cell>
          <cell r="S26" t="str">
            <v xml:space="preserve"> </v>
          </cell>
        </row>
        <row r="27">
          <cell r="N27" t="str">
            <v>ESOG SHARE</v>
          </cell>
          <cell r="P27" t="str">
            <v xml:space="preserve"> </v>
          </cell>
        </row>
        <row r="28">
          <cell r="N28" t="str">
            <v>(from prior month final data)</v>
          </cell>
        </row>
        <row r="29">
          <cell r="A29" t="str">
            <v>DISTRIBUTION</v>
          </cell>
          <cell r="C29" t="str">
            <v>RI/ORRI</v>
          </cell>
          <cell r="G29" t="str">
            <v>WI</v>
          </cell>
          <cell r="J29" t="str">
            <v>SUMMARY</v>
          </cell>
          <cell r="N29" t="str">
            <v>ESOG ORI</v>
          </cell>
          <cell r="P29">
            <v>0</v>
          </cell>
        </row>
        <row r="30">
          <cell r="B30" t="str">
            <v>ESOG</v>
          </cell>
          <cell r="D30" t="str">
            <v>NON-ESOG</v>
          </cell>
          <cell r="F30" t="str">
            <v>ESOG</v>
          </cell>
          <cell r="H30" t="str">
            <v>NON-ESOG</v>
          </cell>
          <cell r="J30" t="str">
            <v>ESOG Volumes:</v>
          </cell>
          <cell r="N30" t="str">
            <v>NON ESOG ORI - existing only</v>
          </cell>
          <cell r="P30">
            <v>0.08</v>
          </cell>
          <cell r="Q30" t="str">
            <v xml:space="preserve"> </v>
          </cell>
        </row>
        <row r="31">
          <cell r="B31" t="str">
            <v>@</v>
          </cell>
          <cell r="C31">
            <v>0</v>
          </cell>
          <cell r="D31" t="str">
            <v>@</v>
          </cell>
          <cell r="E31">
            <v>0.08</v>
          </cell>
          <cell r="F31" t="str">
            <v>Existing @</v>
          </cell>
          <cell r="G31">
            <v>0.92</v>
          </cell>
          <cell r="H31" t="str">
            <v>@</v>
          </cell>
          <cell r="I31">
            <v>0</v>
          </cell>
          <cell r="J31" t="str">
            <v xml:space="preserve">   ORI</v>
          </cell>
          <cell r="K31">
            <v>0</v>
          </cell>
          <cell r="N31" t="str">
            <v>NET LEASE- EXISTING</v>
          </cell>
          <cell r="P31">
            <v>0.92</v>
          </cell>
          <cell r="Q31" t="str">
            <v xml:space="preserve"> </v>
          </cell>
        </row>
        <row r="32">
          <cell r="F32" t="str">
            <v>New @</v>
          </cell>
          <cell r="G32">
            <v>0.9768</v>
          </cell>
          <cell r="N32" t="str">
            <v>ESOG WI</v>
          </cell>
          <cell r="P32">
            <v>1</v>
          </cell>
        </row>
        <row r="33">
          <cell r="B33" t="str">
            <v>VOLUMES</v>
          </cell>
          <cell r="C33" t="str">
            <v>$</v>
          </cell>
          <cell r="D33" t="str">
            <v>VOLUMES</v>
          </cell>
          <cell r="E33" t="str">
            <v>$</v>
          </cell>
          <cell r="F33" t="str">
            <v>VOLUMES</v>
          </cell>
          <cell r="G33" t="str">
            <v>$</v>
          </cell>
          <cell r="H33" t="str">
            <v>VOLUMES</v>
          </cell>
          <cell r="I33" t="str">
            <v>$</v>
          </cell>
          <cell r="J33" t="str">
            <v xml:space="preserve">   WI</v>
          </cell>
          <cell r="K33">
            <v>210208.50108000002</v>
          </cell>
          <cell r="L33">
            <v>210208.50108000002</v>
          </cell>
          <cell r="N33" t="str">
            <v>NON-ESOG WI</v>
          </cell>
          <cell r="P33">
            <v>0</v>
          </cell>
        </row>
        <row r="34">
          <cell r="A34" t="str">
            <v>Existing Volumes</v>
          </cell>
          <cell r="D34">
            <v>8770.3320000000003</v>
          </cell>
          <cell r="E34">
            <v>20934.867999999999</v>
          </cell>
          <cell r="F34">
            <v>100858.818</v>
          </cell>
          <cell r="G34">
            <v>240750.98199999999</v>
          </cell>
          <cell r="N34" t="str">
            <v>NET LEASE - NEW</v>
          </cell>
          <cell r="P34">
            <v>0.9768</v>
          </cell>
          <cell r="Q34" t="str">
            <v xml:space="preserve"> </v>
          </cell>
        </row>
        <row r="35">
          <cell r="A35" t="str">
            <v>New Volumes</v>
          </cell>
          <cell r="D35">
            <v>2597.1669200000001</v>
          </cell>
          <cell r="E35">
            <v>5848.6538799999998</v>
          </cell>
          <cell r="F35">
            <v>109349.68308</v>
          </cell>
          <cell r="G35">
            <v>222348.49612</v>
          </cell>
        </row>
        <row r="36">
          <cell r="A36" t="str">
            <v>GROSS VOLUMES</v>
          </cell>
          <cell r="B36">
            <v>0</v>
          </cell>
          <cell r="C36">
            <v>0</v>
          </cell>
          <cell r="D36">
            <v>11367.49892</v>
          </cell>
          <cell r="E36">
            <v>26783.52188</v>
          </cell>
          <cell r="F36">
            <v>210208.50108000002</v>
          </cell>
          <cell r="G36">
            <v>463099.47811999999</v>
          </cell>
          <cell r="H36">
            <v>0</v>
          </cell>
          <cell r="I36">
            <v>0</v>
          </cell>
          <cell r="N36" t="str">
            <v>NEW PRODUCITON</v>
          </cell>
        </row>
        <row r="37">
          <cell r="A37" t="str">
            <v>LESS:</v>
          </cell>
        </row>
        <row r="38">
          <cell r="A38" t="str">
            <v xml:space="preserve">     G &amp; C internal</v>
          </cell>
          <cell r="C38">
            <v>0</v>
          </cell>
          <cell r="E38">
            <v>0</v>
          </cell>
          <cell r="G38">
            <v>-55394</v>
          </cell>
          <cell r="I38">
            <v>0</v>
          </cell>
          <cell r="J38" t="str">
            <v>ESOG Gross Sales:</v>
          </cell>
        </row>
        <row r="39">
          <cell r="A39" t="str">
            <v xml:space="preserve">     WELLTENDING</v>
          </cell>
          <cell r="G39">
            <v>-92000</v>
          </cell>
          <cell r="I39">
            <v>0</v>
          </cell>
          <cell r="J39" t="str">
            <v xml:space="preserve">   ORI</v>
          </cell>
          <cell r="K39">
            <v>0</v>
          </cell>
        </row>
        <row r="40">
          <cell r="A40" t="str">
            <v xml:space="preserve">     SEVERANCE @ 4.5% of revenue</v>
          </cell>
          <cell r="G40">
            <v>-22044.735000000001</v>
          </cell>
          <cell r="I40">
            <v>0</v>
          </cell>
          <cell r="J40" t="str">
            <v xml:space="preserve">   WI</v>
          </cell>
          <cell r="K40">
            <v>463099.47811999999</v>
          </cell>
          <cell r="L40">
            <v>463099.47811999999</v>
          </cell>
          <cell r="S40" t="str">
            <v xml:space="preserve"> </v>
          </cell>
        </row>
        <row r="41">
          <cell r="A41" t="str">
            <v xml:space="preserve">     PROPERTY ($9300+.09 new volumes)</v>
          </cell>
          <cell r="G41">
            <v>-19141.471477200001</v>
          </cell>
          <cell r="I41">
            <v>0</v>
          </cell>
          <cell r="J41" t="str">
            <v>Investors Payable:</v>
          </cell>
        </row>
        <row r="42">
          <cell r="J42" t="str">
            <v xml:space="preserve">   ORI</v>
          </cell>
          <cell r="K42">
            <v>26783.52188</v>
          </cell>
        </row>
        <row r="43">
          <cell r="A43" t="str">
            <v>NET REVENUE</v>
          </cell>
          <cell r="B43">
            <v>0</v>
          </cell>
          <cell r="C43">
            <v>0</v>
          </cell>
          <cell r="D43">
            <v>11367.49892</v>
          </cell>
          <cell r="E43">
            <v>26783.52188</v>
          </cell>
          <cell r="F43">
            <v>210208.50108000002</v>
          </cell>
          <cell r="G43">
            <v>274519.27164280001</v>
          </cell>
          <cell r="I43">
            <v>0</v>
          </cell>
          <cell r="J43" t="str">
            <v xml:space="preserve">   WI</v>
          </cell>
          <cell r="K43">
            <v>0</v>
          </cell>
          <cell r="L43">
            <v>26783.52188</v>
          </cell>
        </row>
        <row r="45">
          <cell r="B45" t="str">
            <v>DEPLETION:</v>
          </cell>
          <cell r="F45" t="str">
            <v>ESOG SHRINK $ LOSS:</v>
          </cell>
          <cell r="H45" t="str">
            <v>n/a</v>
          </cell>
        </row>
        <row r="46">
          <cell r="B46" t="str">
            <v xml:space="preserve">   ESOG Volumes</v>
          </cell>
          <cell r="D46">
            <v>210208.50108000002</v>
          </cell>
        </row>
        <row r="47">
          <cell r="B47" t="str">
            <v xml:space="preserve">          Exploration Rate</v>
          </cell>
          <cell r="D47">
            <v>0.753</v>
          </cell>
          <cell r="E47">
            <v>158287.00131324001</v>
          </cell>
          <cell r="S47" t="str">
            <v xml:space="preserve"> </v>
          </cell>
        </row>
        <row r="48">
          <cell r="B48" t="str">
            <v xml:space="preserve">          Production Rate</v>
          </cell>
          <cell r="D48">
            <v>0.03</v>
          </cell>
          <cell r="E48">
            <v>6306.2550324000003</v>
          </cell>
          <cell r="S48" t="str">
            <v xml:space="preserve"> </v>
          </cell>
        </row>
        <row r="49">
          <cell r="B49" t="str">
            <v xml:space="preserve">               TOTAL</v>
          </cell>
          <cell r="E49">
            <v>164593.25634563999</v>
          </cell>
          <cell r="S49" t="str">
            <v xml:space="preserve"> </v>
          </cell>
        </row>
        <row r="50">
          <cell r="L50" t="str">
            <v xml:space="preserve"> </v>
          </cell>
          <cell r="S50" t="str">
            <v xml:space="preserve"> </v>
          </cell>
        </row>
        <row r="53">
          <cell r="A53" t="str">
            <v xml:space="preserve"> </v>
          </cell>
          <cell r="N53" t="str">
            <v>New Production:</v>
          </cell>
        </row>
        <row r="54">
          <cell r="A54" t="str">
            <v>Page 6 - b</v>
          </cell>
          <cell r="N54" t="str">
            <v xml:space="preserve">      CNG </v>
          </cell>
          <cell r="P54">
            <v>41943</v>
          </cell>
          <cell r="Q54">
            <v>101137</v>
          </cell>
          <cell r="R54">
            <v>2.4112962830508069</v>
          </cell>
          <cell r="S54" t="str">
            <v>MAL 05/07</v>
          </cell>
        </row>
        <row r="55">
          <cell r="N55" t="str">
            <v xml:space="preserve">      TCO </v>
          </cell>
          <cell r="P55">
            <v>16851</v>
          </cell>
          <cell r="Q55">
            <v>43138</v>
          </cell>
          <cell r="R55">
            <v>2.559966767550887</v>
          </cell>
          <cell r="S55" t="str">
            <v>MAL 05/07</v>
          </cell>
        </row>
        <row r="56">
          <cell r="N56" t="str">
            <v>External:</v>
          </cell>
        </row>
        <row r="57">
          <cell r="N57" t="str">
            <v xml:space="preserve">      Cabot - Lincolnland </v>
          </cell>
          <cell r="P57">
            <v>48318</v>
          </cell>
          <cell r="Q57">
            <v>97052</v>
          </cell>
          <cell r="R57">
            <v>2.008609627881949</v>
          </cell>
          <cell r="S57" t="str">
            <v>MAL 05/07</v>
          </cell>
        </row>
        <row r="58">
          <cell r="N58" t="str">
            <v xml:space="preserve">      WV Power - New River</v>
          </cell>
          <cell r="P58">
            <v>6932</v>
          </cell>
          <cell r="Q58">
            <v>15827</v>
          </cell>
          <cell r="R58">
            <v>2.2831794575879978</v>
          </cell>
          <cell r="S58" t="str">
            <v>MAL 05/07</v>
          </cell>
        </row>
        <row r="59">
          <cell r="N59" t="str">
            <v>Total External</v>
          </cell>
          <cell r="P59">
            <v>55250</v>
          </cell>
          <cell r="Q59">
            <v>112879</v>
          </cell>
          <cell r="R59">
            <v>2.0430588235294116</v>
          </cell>
        </row>
        <row r="60">
          <cell r="N60" t="str">
            <v>Total New Production</v>
          </cell>
          <cell r="P60">
            <v>114044</v>
          </cell>
          <cell r="Q60">
            <v>257154</v>
          </cell>
        </row>
        <row r="61">
          <cell r="N61" t="str">
            <v>Page 6 - b - 1</v>
          </cell>
        </row>
      </sheetData>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sheetName val="Cost Savings Detail"/>
      <sheetName val="Revenue Build"/>
      <sheetName val="Fixed Price Sensitivies"/>
      <sheetName val="Revenue Detail"/>
      <sheetName val="Model"/>
      <sheetName val="Comps"/>
    </sheetNames>
    <sheetDataSet>
      <sheetData sheetId="0"/>
      <sheetData sheetId="1">
        <row r="143">
          <cell r="F143">
            <v>0.02</v>
          </cell>
        </row>
        <row r="144">
          <cell r="F144">
            <v>0.1</v>
          </cell>
        </row>
      </sheetData>
      <sheetData sheetId="2"/>
      <sheetData sheetId="3"/>
      <sheetData sheetId="4"/>
      <sheetData sheetId="5">
        <row r="8">
          <cell r="D8">
            <v>2</v>
          </cell>
          <cell r="I8">
            <v>0</v>
          </cell>
        </row>
        <row r="11">
          <cell r="D11" t="str">
            <v>N</v>
          </cell>
        </row>
        <row r="22">
          <cell r="C22">
            <v>0.96</v>
          </cell>
        </row>
        <row r="41">
          <cell r="D41" t="str">
            <v>n</v>
          </cell>
        </row>
        <row r="45">
          <cell r="D45">
            <v>2</v>
          </cell>
        </row>
        <row r="49">
          <cell r="D49">
            <v>1</v>
          </cell>
        </row>
        <row r="50">
          <cell r="D50">
            <v>0.05</v>
          </cell>
        </row>
        <row r="51">
          <cell r="D51">
            <v>17.5</v>
          </cell>
        </row>
        <row r="56">
          <cell r="D56">
            <v>2</v>
          </cell>
        </row>
        <row r="59">
          <cell r="D59">
            <v>3</v>
          </cell>
        </row>
        <row r="62">
          <cell r="D62">
            <v>4</v>
          </cell>
        </row>
        <row r="178">
          <cell r="AA178" t="str">
            <v>n</v>
          </cell>
        </row>
        <row r="180">
          <cell r="AA180">
            <v>0.05</v>
          </cell>
        </row>
      </sheetData>
      <sheetData sheetId="6"/>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sheetName val="forecast% Adj Gross"/>
      <sheetName val="forecast % Net Sales"/>
      <sheetName val="Forecast2"/>
      <sheetName val="forecast% Adj Gross2"/>
      <sheetName val="forecast % Net Sales2"/>
      <sheetName val="download"/>
      <sheetName val="download2"/>
      <sheetName val="download3"/>
      <sheetName val="Company"/>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row r="8">
          <cell r="A8" t="str">
            <v>Adjusted Total Simmons Company</v>
          </cell>
        </row>
        <row r="9">
          <cell r="A9" t="str">
            <v>Total Plants</v>
          </cell>
        </row>
        <row r="10">
          <cell r="A10" t="str">
            <v>Eastern Division</v>
          </cell>
        </row>
        <row r="11">
          <cell r="A11" t="str">
            <v>Columbus</v>
          </cell>
        </row>
        <row r="12">
          <cell r="A12" t="str">
            <v>Piscataway</v>
          </cell>
        </row>
        <row r="13">
          <cell r="A13" t="str">
            <v>Atlanta</v>
          </cell>
        </row>
        <row r="14">
          <cell r="A14" t="str">
            <v>Jacksonville</v>
          </cell>
        </row>
        <row r="15">
          <cell r="A15" t="str">
            <v>Janesville</v>
          </cell>
        </row>
        <row r="16">
          <cell r="A16" t="str">
            <v>Springfield</v>
          </cell>
        </row>
        <row r="17">
          <cell r="A17" t="str">
            <v>Charlotte</v>
          </cell>
        </row>
        <row r="18">
          <cell r="A18" t="str">
            <v>Fredericksburg</v>
          </cell>
        </row>
        <row r="19">
          <cell r="A19" t="str">
            <v>Western Division</v>
          </cell>
        </row>
        <row r="20">
          <cell r="A20" t="str">
            <v>Kansas City</v>
          </cell>
        </row>
        <row r="21">
          <cell r="A21" t="str">
            <v>San Leandro</v>
          </cell>
        </row>
        <row r="22">
          <cell r="A22" t="str">
            <v>Los Angeles</v>
          </cell>
        </row>
        <row r="23">
          <cell r="A23" t="str">
            <v>Honolulu</v>
          </cell>
        </row>
        <row r="24">
          <cell r="A24" t="str">
            <v>Dallas</v>
          </cell>
        </row>
        <row r="25">
          <cell r="A25" t="str">
            <v>Denver</v>
          </cell>
        </row>
        <row r="26">
          <cell r="A26" t="str">
            <v>Seattle</v>
          </cell>
        </row>
        <row r="27">
          <cell r="A27" t="str">
            <v>Salt Lake City</v>
          </cell>
        </row>
        <row r="28">
          <cell r="A28" t="str">
            <v>Phoenix</v>
          </cell>
        </row>
        <row r="29">
          <cell r="A29" t="str">
            <v>Puerto Rico</v>
          </cell>
        </row>
        <row r="30">
          <cell r="A30" t="str">
            <v>Southwest Region</v>
          </cell>
        </row>
        <row r="31">
          <cell r="A31" t="str">
            <v>Southeast Region</v>
          </cell>
        </row>
        <row r="32">
          <cell r="A32" t="str">
            <v>South Central Region</v>
          </cell>
        </row>
        <row r="33">
          <cell r="A33" t="str">
            <v>Northwest Region</v>
          </cell>
        </row>
        <row r="34">
          <cell r="A34" t="str">
            <v>Northeast Region</v>
          </cell>
        </row>
        <row r="35">
          <cell r="A35" t="str">
            <v>North Central Region</v>
          </cell>
        </row>
        <row r="36">
          <cell r="A36" t="str">
            <v>Carribean Region</v>
          </cell>
        </row>
      </sheetData>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s>
    <sheetDataSet>
      <sheetData sheetId="0"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Financial Statement Model"/>
      <sheetName val="DCF Model"/>
    </sheetNames>
    <sheetDataSet>
      <sheetData sheetId="0"/>
      <sheetData sheetId="1"/>
      <sheetData sheetId="2"/>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Employee Input"/>
      <sheetName val="HR Salary Info"/>
      <sheetName val="Op Inc"/>
      <sheetName val="4+8 Op Inc"/>
      <sheetName val="2+10 Op Inc"/>
      <sheetName val="2019 Budget"/>
      <sheetName val="Other Factor"/>
      <sheetName val="Shared_Services_by_Owner"/>
      <sheetName val="EPS"/>
      <sheetName val="2+10 topsides"/>
      <sheetName val="Bonus Weighting"/>
      <sheetName val="ST bonus Calc"/>
      <sheetName val="JM - Special"/>
      <sheetName val="LT bonus input"/>
      <sheetName val="LT bonus calc"/>
      <sheetName val="LT Shares Input"/>
      <sheetName val="Dept Lookup"/>
      <sheetName val="JE Output_rev"/>
      <sheetName val="JE_CYACCR EXECS"/>
      <sheetName val="Journal Entry Output"/>
      <sheetName val="LT Cash Balances"/>
      <sheetName val="Summary"/>
      <sheetName val="Steve T Summary"/>
      <sheetName val="Beth C Summary"/>
      <sheetName val="FL Summary"/>
      <sheetName val="Jim M Summary"/>
      <sheetName val="Mark E Summary"/>
      <sheetName val="SLT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3">
          <cell r="A3" t="str">
            <v>Householder, Jeffry M.</v>
          </cell>
        </row>
        <row r="10">
          <cell r="Q10" t="str">
            <v>DE00</v>
          </cell>
          <cell r="R10" t="str">
            <v>MG110</v>
          </cell>
          <cell r="S10">
            <v>61</v>
          </cell>
          <cell r="T10">
            <v>0.61</v>
          </cell>
        </row>
        <row r="11">
          <cell r="Q11" t="str">
            <v>MD00</v>
          </cell>
          <cell r="R11" t="str">
            <v>MG110</v>
          </cell>
          <cell r="S11">
            <v>17</v>
          </cell>
          <cell r="T11">
            <v>0.17</v>
          </cell>
        </row>
        <row r="12">
          <cell r="Q12" t="str">
            <v>WC00</v>
          </cell>
          <cell r="R12" t="str">
            <v>MG110</v>
          </cell>
          <cell r="S12">
            <v>22</v>
          </cell>
          <cell r="T12">
            <v>0.22</v>
          </cell>
        </row>
        <row r="13">
          <cell r="Q13" t="str">
            <v>DE00</v>
          </cell>
          <cell r="R13" t="str">
            <v>MG128</v>
          </cell>
          <cell r="S13">
            <v>73</v>
          </cell>
          <cell r="T13">
            <v>0.73</v>
          </cell>
        </row>
        <row r="14">
          <cell r="Q14" t="str">
            <v>MD00</v>
          </cell>
          <cell r="R14" t="str">
            <v>MG128</v>
          </cell>
          <cell r="S14">
            <v>10</v>
          </cell>
          <cell r="T14">
            <v>0.1</v>
          </cell>
        </row>
        <row r="15">
          <cell r="Q15" t="str">
            <v>WC00</v>
          </cell>
          <cell r="R15" t="str">
            <v>MG128</v>
          </cell>
          <cell r="S15">
            <v>17</v>
          </cell>
          <cell r="T15">
            <v>0.17</v>
          </cell>
        </row>
      </sheetData>
      <sheetData sheetId="18" refreshError="1">
        <row r="87">
          <cell r="A87" t="str">
            <v>MG901</v>
          </cell>
          <cell r="B87" t="str">
            <v>Householder, Jeffry M.</v>
          </cell>
          <cell r="C87">
            <v>35877</v>
          </cell>
          <cell r="D87">
            <v>520</v>
          </cell>
          <cell r="E87">
            <v>1794</v>
          </cell>
          <cell r="F87">
            <v>0</v>
          </cell>
          <cell r="G87">
            <v>0</v>
          </cell>
          <cell r="H87">
            <v>0</v>
          </cell>
        </row>
        <row r="88">
          <cell r="A88" t="str">
            <v>MG903</v>
          </cell>
          <cell r="B88" t="str">
            <v>Cooper, Beth W.</v>
          </cell>
          <cell r="C88">
            <v>16909</v>
          </cell>
          <cell r="D88">
            <v>245</v>
          </cell>
          <cell r="E88">
            <v>1015</v>
          </cell>
          <cell r="F88">
            <v>0</v>
          </cell>
          <cell r="G88">
            <v>0</v>
          </cell>
          <cell r="H88">
            <v>0</v>
          </cell>
        </row>
        <row r="89">
          <cell r="A89" t="str">
            <v>MG906</v>
          </cell>
          <cell r="B89" t="str">
            <v>Moriarty, Jim</v>
          </cell>
          <cell r="C89">
            <v>17185</v>
          </cell>
          <cell r="D89">
            <v>249</v>
          </cell>
          <cell r="E89">
            <v>1031</v>
          </cell>
          <cell r="F89">
            <v>0</v>
          </cell>
          <cell r="G89">
            <v>0</v>
          </cell>
          <cell r="H89">
            <v>0</v>
          </cell>
        </row>
        <row r="90">
          <cell r="A90" t="str">
            <v>MG908</v>
          </cell>
          <cell r="B90" t="str">
            <v>Gadgil, Vik</v>
          </cell>
          <cell r="C90">
            <v>8260</v>
          </cell>
          <cell r="D90">
            <v>120</v>
          </cell>
          <cell r="E90">
            <v>496</v>
          </cell>
          <cell r="F90">
            <v>0</v>
          </cell>
          <cell r="G90">
            <v>0</v>
          </cell>
          <cell r="H90">
            <v>0</v>
          </cell>
        </row>
        <row r="91">
          <cell r="A91" t="str">
            <v>MG770</v>
          </cell>
          <cell r="B91" t="str">
            <v>Thompson, Stephen C.</v>
          </cell>
          <cell r="C91">
            <v>9375</v>
          </cell>
          <cell r="D91">
            <v>136</v>
          </cell>
          <cell r="E91">
            <v>563</v>
          </cell>
          <cell r="F91">
            <v>0</v>
          </cell>
          <cell r="G91">
            <v>0</v>
          </cell>
          <cell r="H91">
            <v>0</v>
          </cell>
        </row>
        <row r="92">
          <cell r="A92" t="str">
            <v>MG713</v>
          </cell>
          <cell r="B92" t="str">
            <v>Webber, Kevin J.</v>
          </cell>
          <cell r="C92">
            <v>8447</v>
          </cell>
          <cell r="D92">
            <v>122</v>
          </cell>
          <cell r="E92">
            <v>507</v>
          </cell>
          <cell r="F92">
            <v>13232</v>
          </cell>
          <cell r="G92">
            <v>192</v>
          </cell>
          <cell r="H92">
            <v>794</v>
          </cell>
        </row>
        <row r="93">
          <cell r="A93" t="str">
            <v>MG909</v>
          </cell>
          <cell r="B93" t="str">
            <v>Anatrella, Louis J.</v>
          </cell>
          <cell r="C93">
            <v>8725</v>
          </cell>
          <cell r="D93">
            <v>127</v>
          </cell>
          <cell r="E93">
            <v>524</v>
          </cell>
          <cell r="F93">
            <v>0</v>
          </cell>
          <cell r="G93">
            <v>0</v>
          </cell>
          <cell r="H93">
            <v>0</v>
          </cell>
        </row>
        <row r="95">
          <cell r="A95" t="str">
            <v>MG904</v>
          </cell>
          <cell r="B95" t="str">
            <v xml:space="preserve">Steinmetz, Joe </v>
          </cell>
          <cell r="C95">
            <v>4811</v>
          </cell>
          <cell r="D95">
            <v>70</v>
          </cell>
          <cell r="E95">
            <v>289</v>
          </cell>
          <cell r="F95">
            <v>18464</v>
          </cell>
          <cell r="G95">
            <v>268</v>
          </cell>
          <cell r="H95">
            <v>1108</v>
          </cell>
        </row>
        <row r="96">
          <cell r="A96" t="str">
            <v>TM900</v>
          </cell>
          <cell r="B96" t="str">
            <v>Mahn, Thomas E.</v>
          </cell>
          <cell r="C96">
            <v>3818</v>
          </cell>
          <cell r="D96">
            <v>55</v>
          </cell>
          <cell r="E96">
            <v>229</v>
          </cell>
          <cell r="F96">
            <v>16222</v>
          </cell>
          <cell r="G96">
            <v>235</v>
          </cell>
          <cell r="H96">
            <v>973</v>
          </cell>
        </row>
        <row r="97">
          <cell r="A97" t="str">
            <v>RA901</v>
          </cell>
          <cell r="B97" t="str">
            <v>Martin, Cheryl</v>
          </cell>
          <cell r="C97">
            <v>4818</v>
          </cell>
          <cell r="D97">
            <v>70</v>
          </cell>
          <cell r="E97">
            <v>289</v>
          </cell>
          <cell r="F97">
            <v>16852</v>
          </cell>
          <cell r="G97">
            <v>244</v>
          </cell>
          <cell r="H97">
            <v>1011</v>
          </cell>
        </row>
        <row r="98">
          <cell r="A98" t="str">
            <v>MG100</v>
          </cell>
          <cell r="B98" t="str">
            <v>Tietbohl, Jeffrey R.</v>
          </cell>
          <cell r="C98">
            <v>4529</v>
          </cell>
          <cell r="D98">
            <v>66</v>
          </cell>
          <cell r="E98">
            <v>272</v>
          </cell>
          <cell r="F98">
            <v>18315</v>
          </cell>
          <cell r="G98">
            <v>266</v>
          </cell>
          <cell r="H98">
            <v>1099</v>
          </cell>
        </row>
        <row r="99">
          <cell r="A99" t="str">
            <v>MG110</v>
          </cell>
          <cell r="B99" t="str">
            <v>Socarras, Aleida</v>
          </cell>
          <cell r="C99">
            <v>4352</v>
          </cell>
          <cell r="D99">
            <v>63</v>
          </cell>
          <cell r="E99">
            <v>261</v>
          </cell>
          <cell r="F99">
            <v>21293</v>
          </cell>
          <cell r="G99">
            <v>309</v>
          </cell>
          <cell r="H99">
            <v>1278</v>
          </cell>
        </row>
        <row r="100">
          <cell r="A100" t="str">
            <v>A1501</v>
          </cell>
          <cell r="B100" t="str">
            <v>Ward, Doug</v>
          </cell>
          <cell r="C100">
            <v>4353</v>
          </cell>
          <cell r="D100">
            <v>63</v>
          </cell>
          <cell r="E100">
            <v>0</v>
          </cell>
          <cell r="F100">
            <v>16843</v>
          </cell>
          <cell r="G100">
            <v>244</v>
          </cell>
          <cell r="H100">
            <v>0</v>
          </cell>
        </row>
        <row r="101">
          <cell r="A101" t="str">
            <v>MG910</v>
          </cell>
          <cell r="B101" t="str">
            <v>Eisenhower, Mark</v>
          </cell>
          <cell r="C101">
            <v>5408</v>
          </cell>
          <cell r="D101">
            <v>78</v>
          </cell>
          <cell r="E101">
            <v>324</v>
          </cell>
          <cell r="F101">
            <v>22119</v>
          </cell>
          <cell r="G101">
            <v>321</v>
          </cell>
          <cell r="H101">
            <v>1327</v>
          </cell>
        </row>
        <row r="102">
          <cell r="A102" t="str">
            <v>SP900</v>
          </cell>
          <cell r="B102" t="str">
            <v>Lewnard, John</v>
          </cell>
          <cell r="C102">
            <v>5640</v>
          </cell>
          <cell r="D102">
            <v>82</v>
          </cell>
          <cell r="E102">
            <v>338</v>
          </cell>
          <cell r="F102">
            <v>21898</v>
          </cell>
          <cell r="G102">
            <v>318</v>
          </cell>
          <cell r="H102">
            <v>1314</v>
          </cell>
        </row>
        <row r="103">
          <cell r="A103" t="str">
            <v>MG200</v>
          </cell>
          <cell r="B103" t="str">
            <v>Hesson, Andrew R.</v>
          </cell>
          <cell r="C103">
            <v>2730</v>
          </cell>
          <cell r="D103">
            <v>40</v>
          </cell>
          <cell r="E103">
            <v>164</v>
          </cell>
          <cell r="F103">
            <v>17267</v>
          </cell>
          <cell r="G103">
            <v>250</v>
          </cell>
          <cell r="H103">
            <v>1036</v>
          </cell>
        </row>
        <row r="104">
          <cell r="A104" t="str">
            <v>MG913</v>
          </cell>
          <cell r="B104" t="str">
            <v>Galtman, Michael</v>
          </cell>
          <cell r="C104">
            <v>0</v>
          </cell>
          <cell r="D104">
            <v>0</v>
          </cell>
          <cell r="E104">
            <v>0</v>
          </cell>
          <cell r="F104">
            <v>0</v>
          </cell>
          <cell r="G104">
            <v>0</v>
          </cell>
          <cell r="H104">
            <v>0</v>
          </cell>
        </row>
        <row r="106">
          <cell r="A106" t="str">
            <v>GM410</v>
          </cell>
          <cell r="B106" t="str">
            <v>Kennedy, Barry</v>
          </cell>
          <cell r="C106">
            <v>2856</v>
          </cell>
          <cell r="D106">
            <v>41</v>
          </cell>
          <cell r="E106">
            <v>171</v>
          </cell>
          <cell r="F106">
            <v>12133</v>
          </cell>
          <cell r="G106">
            <v>176</v>
          </cell>
          <cell r="H106">
            <v>728</v>
          </cell>
        </row>
        <row r="107">
          <cell r="A107" t="str">
            <v>MG771</v>
          </cell>
          <cell r="B107" t="str">
            <v>Carter, Nicole</v>
          </cell>
          <cell r="C107">
            <v>1816</v>
          </cell>
          <cell r="D107">
            <v>26</v>
          </cell>
          <cell r="E107">
            <v>54</v>
          </cell>
          <cell r="F107">
            <v>13505</v>
          </cell>
          <cell r="G107">
            <v>196</v>
          </cell>
          <cell r="H107">
            <v>405</v>
          </cell>
        </row>
        <row r="108">
          <cell r="A108" t="str">
            <v>MG400</v>
          </cell>
          <cell r="B108" t="str">
            <v>Cassell, Michael</v>
          </cell>
          <cell r="C108">
            <v>3459</v>
          </cell>
          <cell r="D108">
            <v>50</v>
          </cell>
          <cell r="E108">
            <v>208</v>
          </cell>
          <cell r="F108">
            <v>10382</v>
          </cell>
          <cell r="G108">
            <v>151</v>
          </cell>
          <cell r="H108">
            <v>623</v>
          </cell>
        </row>
        <row r="109">
          <cell r="A109" t="str">
            <v>PS300</v>
          </cell>
          <cell r="B109" t="str">
            <v>Hancock, William D.</v>
          </cell>
          <cell r="C109">
            <v>6962</v>
          </cell>
          <cell r="D109">
            <v>100</v>
          </cell>
          <cell r="E109">
            <v>418</v>
          </cell>
          <cell r="F109">
            <v>22221</v>
          </cell>
          <cell r="G109">
            <v>322</v>
          </cell>
          <cell r="H109">
            <v>1334</v>
          </cell>
        </row>
        <row r="111">
          <cell r="A111" t="str">
            <v>MG128</v>
          </cell>
          <cell r="B111" t="str">
            <v>Breakie, Shane</v>
          </cell>
          <cell r="C111">
            <v>4659</v>
          </cell>
          <cell r="D111">
            <v>68</v>
          </cell>
          <cell r="E111">
            <v>280</v>
          </cell>
          <cell r="F111">
            <v>17184</v>
          </cell>
          <cell r="G111">
            <v>249</v>
          </cell>
          <cell r="H111">
            <v>1031</v>
          </cell>
        </row>
        <row r="112">
          <cell r="A112" t="str">
            <v>HR900</v>
          </cell>
          <cell r="B112" t="str">
            <v>Rudloff, Devon</v>
          </cell>
          <cell r="C112">
            <v>3051</v>
          </cell>
          <cell r="D112">
            <v>44</v>
          </cell>
          <cell r="E112">
            <v>92</v>
          </cell>
          <cell r="F112">
            <v>12964</v>
          </cell>
          <cell r="G112">
            <v>188</v>
          </cell>
          <cell r="H112">
            <v>389</v>
          </cell>
        </row>
        <row r="113">
          <cell r="A113" t="str">
            <v>GM440</v>
          </cell>
          <cell r="B113" t="str">
            <v>Shelley, Buddy</v>
          </cell>
          <cell r="C113">
            <v>5070</v>
          </cell>
          <cell r="D113">
            <v>74</v>
          </cell>
          <cell r="E113">
            <v>304</v>
          </cell>
          <cell r="F113">
            <v>11571</v>
          </cell>
          <cell r="G113">
            <v>168</v>
          </cell>
          <cell r="H113">
            <v>694</v>
          </cell>
        </row>
        <row r="114">
          <cell r="A114" t="str">
            <v>GV900</v>
          </cell>
          <cell r="B114" t="str">
            <v>Roberts, Stacie</v>
          </cell>
          <cell r="C114">
            <v>0</v>
          </cell>
          <cell r="D114">
            <v>0</v>
          </cell>
          <cell r="E114">
            <v>0</v>
          </cell>
          <cell r="F114">
            <v>0</v>
          </cell>
          <cell r="G114">
            <v>0</v>
          </cell>
          <cell r="H114">
            <v>0</v>
          </cell>
        </row>
        <row r="122">
          <cell r="A122" t="str">
            <v>DE00</v>
          </cell>
          <cell r="B122" t="str">
            <v>Accr Mgr Cash Bonus-PY</v>
          </cell>
          <cell r="C122">
            <v>2654.72</v>
          </cell>
          <cell r="D122">
            <v>38.43</v>
          </cell>
          <cell r="E122">
            <v>159.21</v>
          </cell>
          <cell r="F122">
            <v>12988.73</v>
          </cell>
          <cell r="G122">
            <v>188.49</v>
          </cell>
          <cell r="H122">
            <v>779.57999999999993</v>
          </cell>
        </row>
        <row r="123">
          <cell r="A123" t="str">
            <v>MD00</v>
          </cell>
          <cell r="B123" t="str">
            <v>Accr Mgr Cash Bonus-PY</v>
          </cell>
          <cell r="C123">
            <v>739.84</v>
          </cell>
          <cell r="D123">
            <v>10.71</v>
          </cell>
          <cell r="E123">
            <v>44.370000000000005</v>
          </cell>
          <cell r="F123">
            <v>3619.8100000000004</v>
          </cell>
          <cell r="G123">
            <v>52.53</v>
          </cell>
          <cell r="H123">
            <v>217.26000000000002</v>
          </cell>
        </row>
        <row r="124">
          <cell r="A124" t="str">
            <v>WC00</v>
          </cell>
          <cell r="B124" t="str">
            <v>Accr Mgr Cash Bonus-PY</v>
          </cell>
          <cell r="C124">
            <v>957.44</v>
          </cell>
          <cell r="D124">
            <v>13.86</v>
          </cell>
          <cell r="E124">
            <v>57.42</v>
          </cell>
          <cell r="F124">
            <v>4684.46</v>
          </cell>
          <cell r="G124">
            <v>67.98</v>
          </cell>
          <cell r="H124">
            <v>281.16000000000003</v>
          </cell>
        </row>
        <row r="125">
          <cell r="A125" t="str">
            <v>DE00</v>
          </cell>
          <cell r="B125" t="str">
            <v>Accr Mgr Cash Bonus-PY</v>
          </cell>
          <cell r="C125">
            <v>3401.0699999999997</v>
          </cell>
          <cell r="D125">
            <v>49.64</v>
          </cell>
          <cell r="E125">
            <v>204.4</v>
          </cell>
          <cell r="F125">
            <v>12544.32</v>
          </cell>
          <cell r="G125">
            <v>181.76999999999998</v>
          </cell>
          <cell r="H125">
            <v>752.63</v>
          </cell>
        </row>
        <row r="126">
          <cell r="A126" t="str">
            <v>MD00</v>
          </cell>
          <cell r="B126" t="str">
            <v>Accr Mgr Cash Bonus-PY</v>
          </cell>
          <cell r="C126">
            <v>465.90000000000003</v>
          </cell>
          <cell r="D126">
            <v>6.8000000000000007</v>
          </cell>
          <cell r="E126">
            <v>28</v>
          </cell>
          <cell r="F126">
            <v>1718.4</v>
          </cell>
          <cell r="G126">
            <v>24.900000000000002</v>
          </cell>
          <cell r="H126">
            <v>103.10000000000001</v>
          </cell>
        </row>
        <row r="127">
          <cell r="A127" t="str">
            <v>WC00</v>
          </cell>
          <cell r="B127" t="str">
            <v>Accr Mgr Cash Bonus-PY</v>
          </cell>
          <cell r="C127">
            <v>792.03000000000009</v>
          </cell>
          <cell r="D127">
            <v>11.56</v>
          </cell>
          <cell r="E127">
            <v>47.6</v>
          </cell>
          <cell r="F127">
            <v>2921.28</v>
          </cell>
          <cell r="G127">
            <v>42.330000000000005</v>
          </cell>
          <cell r="H127">
            <v>175.27</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ValSum3"/>
      <sheetName val="NewValSum"/>
      <sheetName val="ValSum"/>
      <sheetName val="AdditionalPrintCode"/>
      <sheetName val="MainPrintCode"/>
      <sheetName val="Teaser"/>
      <sheetName val="DOXmatrix"/>
      <sheetName val="SumComp-ADC"/>
      <sheetName val="SumComp-LHS"/>
      <sheetName val="SumComp-Nortel"/>
      <sheetName val="Summary"/>
      <sheetName val="IncStat"/>
      <sheetName val="ValMatrix"/>
      <sheetName val="DCE"/>
      <sheetName val="DCEInputs"/>
      <sheetName val="MMInputs"/>
      <sheetName val="MMTransinputs"/>
      <sheetName val="Data"/>
      <sheetName val="QAccDil"/>
      <sheetName val="AccDil"/>
      <sheetName val="PFanalysis"/>
      <sheetName val="Acquiror"/>
      <sheetName val="Target"/>
      <sheetName val="Shares"/>
      <sheetName val="Calcs"/>
      <sheetName val="QuarterlyEPS"/>
      <sheetName val="EPS"/>
      <sheetName val="Merger Code"/>
      <sheetName val="MainPrint Code"/>
      <sheetName val="AdditionalPrint Code"/>
    </sheetNames>
    <sheetDataSet>
      <sheetData sheetId="0"/>
      <sheetData sheetId="1"/>
      <sheetData sheetId="2"/>
      <sheetData sheetId="3"/>
      <sheetData sheetId="4" refreshError="1"/>
      <sheetData sheetId="5" refreshError="1"/>
      <sheetData sheetId="6"/>
      <sheetData sheetId="7"/>
      <sheetData sheetId="8"/>
      <sheetData sheetId="9"/>
      <sheetData sheetId="10" refreshError="1">
        <row r="1">
          <cell r="D1" t="str">
            <v>NT</v>
          </cell>
        </row>
      </sheetData>
      <sheetData sheetId="11"/>
      <sheetData sheetId="12"/>
      <sheetData sheetId="13"/>
      <sheetData sheetId="14"/>
      <sheetData sheetId="15" refreshError="1">
        <row r="5">
          <cell r="I5">
            <v>16.5</v>
          </cell>
        </row>
        <row r="6">
          <cell r="I6">
            <v>36574</v>
          </cell>
        </row>
        <row r="8">
          <cell r="I8">
            <v>0.68720000000000003</v>
          </cell>
        </row>
        <row r="24">
          <cell r="I24">
            <v>0.3</v>
          </cell>
        </row>
        <row r="25">
          <cell r="A25">
            <v>1</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readsheet Change Management"/>
      <sheetName val="NGD Summary"/>
      <sheetName val="FPU Summary"/>
      <sheetName val="Summary Check"/>
      <sheetName val="FN Summary"/>
      <sheetName val="CFG Summary"/>
      <sheetName val="FI Summary"/>
      <sheetName val="FT Summary"/>
      <sheetName val="List Master"/>
      <sheetName val="Forecast Summary"/>
      <sheetName val="UI Forecast CopyIn"/>
      <sheetName val="GM walk"/>
      <sheetName val="2019A-2021F"/>
      <sheetName val="2019A-2022B"/>
      <sheetName val="GM walk + SP"/>
      <sheetName val="Sheet3"/>
      <sheetName val="2020A-2021F"/>
      <sheetName val="2021F-2022B"/>
      <sheetName val="2022B-2023B"/>
      <sheetName val="2023B-2024B"/>
      <sheetName val="2024B-2025B"/>
      <sheetName val="2021B-2021F"/>
      <sheetName val="2025B-2026B"/>
      <sheetName val="Rate Case"/>
      <sheetName val="Covid Reg Asset"/>
      <sheetName val="Tax"/>
      <sheetName val="Margin Input_Forecast"/>
      <sheetName val="GRIP"/>
      <sheetName val="fl can and clean en"/>
      <sheetName val="Volume Input_Forecast"/>
      <sheetName val="Sheet1"/>
      <sheetName val="Volume Input_Forecast Percentag"/>
      <sheetName val="Customer Input_Forecast"/>
      <sheetName val="Swing Services ui"/>
      <sheetName val="Customer Growth 6-23"/>
      <sheetName val="Customer Growth 6-11"/>
      <sheetName val="Swing Services"/>
      <sheetName val="Miscellaneous Rev"/>
      <sheetName val="Miscellaneous Rev Budget"/>
      <sheetName val="Large Customers Analysis"/>
      <sheetName val="Assumptions"/>
      <sheetName val="mapping"/>
      <sheetName val="Rates"/>
      <sheetName val="Checklist"/>
      <sheetName val="2021B Margins"/>
      <sheetName val="2021B Volumes"/>
      <sheetName val="2021B Customers"/>
      <sheetName val="UI Check"/>
      <sheetName val="AMI FPUC"/>
      <sheetName val="AMI CFG"/>
      <sheetName val="GRIP FPUC"/>
      <sheetName val="GRIP CFG"/>
      <sheetName val="GRIP FT"/>
    </sheetNames>
    <sheetDataSet>
      <sheetData sheetId="0"/>
      <sheetData sheetId="1"/>
      <sheetData sheetId="2"/>
      <sheetData sheetId="3"/>
      <sheetData sheetId="4"/>
      <sheetData sheetId="5"/>
      <sheetData sheetId="6"/>
      <sheetData sheetId="7"/>
      <sheetData sheetId="8"/>
      <sheetData sheetId="9"/>
      <sheetData sheetId="10"/>
      <sheetData sheetId="11">
        <row r="22">
          <cell r="C22">
            <v>3.8297542982287824E-2</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U1">
            <v>42005</v>
          </cell>
          <cell r="V1">
            <v>42036</v>
          </cell>
          <cell r="W1">
            <v>42064</v>
          </cell>
          <cell r="X1">
            <v>42095</v>
          </cell>
          <cell r="Y1">
            <v>42125</v>
          </cell>
          <cell r="Z1">
            <v>42156</v>
          </cell>
          <cell r="AA1">
            <v>42186</v>
          </cell>
          <cell r="AB1">
            <v>42217</v>
          </cell>
          <cell r="AC1">
            <v>42248</v>
          </cell>
          <cell r="AD1">
            <v>42278</v>
          </cell>
          <cell r="AE1">
            <v>42309</v>
          </cell>
          <cell r="AF1">
            <v>42339</v>
          </cell>
          <cell r="AG1">
            <v>42370</v>
          </cell>
          <cell r="AH1">
            <v>42401</v>
          </cell>
          <cell r="AI1">
            <v>42430</v>
          </cell>
          <cell r="AJ1">
            <v>42461</v>
          </cell>
          <cell r="AK1">
            <v>42491</v>
          </cell>
          <cell r="AL1">
            <v>42522</v>
          </cell>
          <cell r="AM1">
            <v>42552</v>
          </cell>
          <cell r="AN1">
            <v>42583</v>
          </cell>
          <cell r="AO1">
            <v>42614</v>
          </cell>
          <cell r="AP1">
            <v>42644</v>
          </cell>
          <cell r="AQ1">
            <v>42675</v>
          </cell>
          <cell r="AR1">
            <v>42705</v>
          </cell>
          <cell r="AS1">
            <v>42736</v>
          </cell>
          <cell r="AT1">
            <v>42767</v>
          </cell>
          <cell r="AU1">
            <v>42795</v>
          </cell>
          <cell r="AV1">
            <v>42826</v>
          </cell>
          <cell r="AW1">
            <v>42856</v>
          </cell>
          <cell r="AX1">
            <v>42887</v>
          </cell>
          <cell r="AY1">
            <v>42917</v>
          </cell>
          <cell r="AZ1">
            <v>42948</v>
          </cell>
          <cell r="BA1">
            <v>42979</v>
          </cell>
          <cell r="BB1">
            <v>43009</v>
          </cell>
          <cell r="BC1">
            <v>43040</v>
          </cell>
          <cell r="BD1">
            <v>43070</v>
          </cell>
          <cell r="BE1">
            <v>43101</v>
          </cell>
          <cell r="BF1">
            <v>43132</v>
          </cell>
          <cell r="BG1">
            <v>43160</v>
          </cell>
          <cell r="BH1">
            <v>43191</v>
          </cell>
          <cell r="BI1">
            <v>43221</v>
          </cell>
          <cell r="BJ1">
            <v>43252</v>
          </cell>
          <cell r="BK1">
            <v>43282</v>
          </cell>
          <cell r="BL1">
            <v>43313</v>
          </cell>
          <cell r="BM1">
            <v>43344</v>
          </cell>
          <cell r="BN1">
            <v>43374</v>
          </cell>
          <cell r="BO1">
            <v>43405</v>
          </cell>
          <cell r="BP1">
            <v>43435</v>
          </cell>
          <cell r="BQ1">
            <v>43466</v>
          </cell>
          <cell r="BR1">
            <v>43497</v>
          </cell>
          <cell r="BS1">
            <v>43525</v>
          </cell>
          <cell r="BT1">
            <v>43556</v>
          </cell>
          <cell r="BU1">
            <v>43586</v>
          </cell>
          <cell r="BV1">
            <v>43617</v>
          </cell>
          <cell r="BW1">
            <v>43647</v>
          </cell>
          <cell r="BX1">
            <v>43678</v>
          </cell>
          <cell r="BY1">
            <v>43709</v>
          </cell>
          <cell r="BZ1">
            <v>43739</v>
          </cell>
          <cell r="CA1">
            <v>43770</v>
          </cell>
          <cell r="CB1">
            <v>43800</v>
          </cell>
          <cell r="CC1">
            <v>43831</v>
          </cell>
          <cell r="CD1">
            <v>43862</v>
          </cell>
          <cell r="CE1">
            <v>43891</v>
          </cell>
          <cell r="CF1">
            <v>43922</v>
          </cell>
          <cell r="CG1">
            <v>43952</v>
          </cell>
          <cell r="CH1">
            <v>43983</v>
          </cell>
          <cell r="CI1">
            <v>44013</v>
          </cell>
          <cell r="CJ1">
            <v>44044</v>
          </cell>
          <cell r="CK1">
            <v>44075</v>
          </cell>
          <cell r="CL1">
            <v>44105</v>
          </cell>
          <cell r="CM1">
            <v>44136</v>
          </cell>
          <cell r="CN1">
            <v>44166</v>
          </cell>
          <cell r="CO1">
            <v>44197</v>
          </cell>
          <cell r="CP1">
            <v>44228</v>
          </cell>
          <cell r="CQ1">
            <v>44256</v>
          </cell>
          <cell r="CR1">
            <v>44287</v>
          </cell>
          <cell r="CS1">
            <v>44317</v>
          </cell>
          <cell r="CT1">
            <v>44348</v>
          </cell>
          <cell r="CU1">
            <v>44378</v>
          </cell>
          <cell r="CV1">
            <v>44409</v>
          </cell>
          <cell r="CW1">
            <v>44440</v>
          </cell>
          <cell r="CX1">
            <v>44470</v>
          </cell>
          <cell r="CY1">
            <v>44501</v>
          </cell>
          <cell r="CZ1">
            <v>44531</v>
          </cell>
          <cell r="DA1">
            <v>44562</v>
          </cell>
          <cell r="DB1">
            <v>44593</v>
          </cell>
          <cell r="DC1">
            <v>44621</v>
          </cell>
          <cell r="DD1">
            <v>44652</v>
          </cell>
          <cell r="DE1">
            <v>44682</v>
          </cell>
          <cell r="DF1">
            <v>44713</v>
          </cell>
          <cell r="DG1">
            <v>44743</v>
          </cell>
          <cell r="DH1">
            <v>44774</v>
          </cell>
          <cell r="DI1">
            <v>44805</v>
          </cell>
          <cell r="DJ1">
            <v>44835</v>
          </cell>
          <cell r="DK1">
            <v>44866</v>
          </cell>
          <cell r="DL1">
            <v>44896</v>
          </cell>
          <cell r="DM1">
            <v>44927</v>
          </cell>
          <cell r="DN1">
            <v>44958</v>
          </cell>
          <cell r="DO1">
            <v>44986</v>
          </cell>
          <cell r="DP1">
            <v>45017</v>
          </cell>
          <cell r="DQ1">
            <v>45047</v>
          </cell>
          <cell r="DR1">
            <v>45078</v>
          </cell>
          <cell r="DS1">
            <v>45108</v>
          </cell>
          <cell r="DT1">
            <v>45139</v>
          </cell>
          <cell r="DU1">
            <v>45170</v>
          </cell>
          <cell r="DV1">
            <v>45200</v>
          </cell>
          <cell r="DW1">
            <v>45231</v>
          </cell>
          <cell r="DX1">
            <v>45261</v>
          </cell>
          <cell r="DY1">
            <v>45292</v>
          </cell>
          <cell r="DZ1">
            <v>45323</v>
          </cell>
          <cell r="EA1">
            <v>45352</v>
          </cell>
          <cell r="EB1">
            <v>45383</v>
          </cell>
          <cell r="EC1">
            <v>45413</v>
          </cell>
          <cell r="ED1">
            <v>45444</v>
          </cell>
          <cell r="EE1">
            <v>45474</v>
          </cell>
          <cell r="EF1">
            <v>45505</v>
          </cell>
          <cell r="EG1">
            <v>45536</v>
          </cell>
          <cell r="EH1">
            <v>45566</v>
          </cell>
          <cell r="EI1">
            <v>45597</v>
          </cell>
          <cell r="EJ1">
            <v>45627</v>
          </cell>
          <cell r="EK1">
            <v>45658</v>
          </cell>
          <cell r="EL1">
            <v>45689</v>
          </cell>
          <cell r="EM1">
            <v>45717</v>
          </cell>
          <cell r="EN1">
            <v>45748</v>
          </cell>
          <cell r="EO1">
            <v>45778</v>
          </cell>
          <cell r="EP1">
            <v>45809</v>
          </cell>
          <cell r="EQ1">
            <v>45839</v>
          </cell>
          <cell r="ER1">
            <v>45870</v>
          </cell>
          <cell r="ES1">
            <v>45901</v>
          </cell>
          <cell r="ET1">
            <v>45931</v>
          </cell>
          <cell r="EU1">
            <v>45962</v>
          </cell>
          <cell r="EV1">
            <v>45992</v>
          </cell>
          <cell r="EW1">
            <v>46023</v>
          </cell>
          <cell r="EX1">
            <v>46054</v>
          </cell>
          <cell r="EY1">
            <v>46082</v>
          </cell>
          <cell r="EZ1">
            <v>46113</v>
          </cell>
          <cell r="FA1">
            <v>46143</v>
          </cell>
          <cell r="FB1">
            <v>46174</v>
          </cell>
          <cell r="FC1">
            <v>46204</v>
          </cell>
          <cell r="FD1">
            <v>46235</v>
          </cell>
          <cell r="FE1">
            <v>46266</v>
          </cell>
          <cell r="FF1">
            <v>46296</v>
          </cell>
          <cell r="FG1">
            <v>46327</v>
          </cell>
          <cell r="FH1">
            <v>46357</v>
          </cell>
        </row>
        <row r="2">
          <cell r="U2">
            <v>2015</v>
          </cell>
          <cell r="V2">
            <v>2015</v>
          </cell>
          <cell r="W2">
            <v>2015</v>
          </cell>
          <cell r="X2">
            <v>2015</v>
          </cell>
          <cell r="Y2">
            <v>2015</v>
          </cell>
          <cell r="Z2">
            <v>2015</v>
          </cell>
          <cell r="AA2">
            <v>2015</v>
          </cell>
          <cell r="AB2">
            <v>2015</v>
          </cell>
          <cell r="AC2">
            <v>2015</v>
          </cell>
          <cell r="AD2">
            <v>2015</v>
          </cell>
          <cell r="AE2">
            <v>2015</v>
          </cell>
          <cell r="AF2">
            <v>2015</v>
          </cell>
          <cell r="AG2">
            <v>2016</v>
          </cell>
          <cell r="AH2">
            <v>2016</v>
          </cell>
          <cell r="AI2">
            <v>2016</v>
          </cell>
          <cell r="AJ2">
            <v>2016</v>
          </cell>
          <cell r="AK2">
            <v>2016</v>
          </cell>
          <cell r="AL2">
            <v>2016</v>
          </cell>
          <cell r="AM2">
            <v>2016</v>
          </cell>
          <cell r="AN2">
            <v>2016</v>
          </cell>
          <cell r="AO2">
            <v>2016</v>
          </cell>
          <cell r="AP2">
            <v>2016</v>
          </cell>
          <cell r="AQ2">
            <v>2016</v>
          </cell>
          <cell r="AR2">
            <v>2016</v>
          </cell>
          <cell r="AS2">
            <v>2017</v>
          </cell>
          <cell r="AT2">
            <v>2017</v>
          </cell>
          <cell r="AU2">
            <v>2017</v>
          </cell>
          <cell r="AV2">
            <v>2017</v>
          </cell>
          <cell r="AW2">
            <v>2017</v>
          </cell>
          <cell r="AX2">
            <v>2017</v>
          </cell>
          <cell r="AY2">
            <v>2017</v>
          </cell>
          <cell r="AZ2">
            <v>2017</v>
          </cell>
          <cell r="BA2">
            <v>2017</v>
          </cell>
          <cell r="BB2">
            <v>2017</v>
          </cell>
          <cell r="BC2">
            <v>2017</v>
          </cell>
          <cell r="BD2">
            <v>2017</v>
          </cell>
          <cell r="BE2">
            <v>2018</v>
          </cell>
          <cell r="BF2">
            <v>2018</v>
          </cell>
          <cell r="BG2">
            <v>2018</v>
          </cell>
          <cell r="BH2">
            <v>2018</v>
          </cell>
          <cell r="BI2">
            <v>2018</v>
          </cell>
          <cell r="BJ2">
            <v>2018</v>
          </cell>
          <cell r="BK2">
            <v>2018</v>
          </cell>
          <cell r="BL2">
            <v>2018</v>
          </cell>
          <cell r="BM2">
            <v>2018</v>
          </cell>
          <cell r="BN2">
            <v>2018</v>
          </cell>
          <cell r="BO2">
            <v>2018</v>
          </cell>
          <cell r="BP2">
            <v>2018</v>
          </cell>
          <cell r="BQ2">
            <v>2019</v>
          </cell>
          <cell r="BR2">
            <v>2019</v>
          </cell>
          <cell r="BS2">
            <v>2019</v>
          </cell>
          <cell r="BT2">
            <v>2019</v>
          </cell>
          <cell r="BU2">
            <v>2019</v>
          </cell>
          <cell r="BV2">
            <v>2019</v>
          </cell>
          <cell r="BW2">
            <v>2019</v>
          </cell>
          <cell r="BX2">
            <v>2019</v>
          </cell>
          <cell r="BY2">
            <v>2019</v>
          </cell>
          <cell r="BZ2">
            <v>2019</v>
          </cell>
          <cell r="CA2">
            <v>2019</v>
          </cell>
          <cell r="CB2">
            <v>2019</v>
          </cell>
          <cell r="CC2">
            <v>2020</v>
          </cell>
          <cell r="CD2">
            <v>2020</v>
          </cell>
          <cell r="CE2">
            <v>2020</v>
          </cell>
          <cell r="CF2">
            <v>2020</v>
          </cell>
          <cell r="CG2">
            <v>2020</v>
          </cell>
          <cell r="CH2">
            <v>2020</v>
          </cell>
          <cell r="CI2">
            <v>2020</v>
          </cell>
          <cell r="CJ2">
            <v>2020</v>
          </cell>
          <cell r="CK2">
            <v>2020</v>
          </cell>
          <cell r="CL2">
            <v>2020</v>
          </cell>
          <cell r="CM2">
            <v>2020</v>
          </cell>
          <cell r="CN2">
            <v>2020</v>
          </cell>
          <cell r="CO2">
            <v>2021</v>
          </cell>
          <cell r="CP2">
            <v>2021</v>
          </cell>
          <cell r="CQ2">
            <v>2021</v>
          </cell>
          <cell r="CR2">
            <v>2021</v>
          </cell>
          <cell r="CS2">
            <v>2021</v>
          </cell>
          <cell r="CT2">
            <v>2021</v>
          </cell>
          <cell r="CU2">
            <v>2021</v>
          </cell>
          <cell r="CV2">
            <v>2021</v>
          </cell>
          <cell r="CW2">
            <v>2021</v>
          </cell>
          <cell r="CX2">
            <v>2021</v>
          </cell>
          <cell r="CY2">
            <v>2021</v>
          </cell>
          <cell r="CZ2">
            <v>2021</v>
          </cell>
          <cell r="DA2">
            <v>2022</v>
          </cell>
          <cell r="DB2">
            <v>2022</v>
          </cell>
          <cell r="DC2">
            <v>2022</v>
          </cell>
          <cell r="DD2">
            <v>2022</v>
          </cell>
          <cell r="DE2">
            <v>2022</v>
          </cell>
          <cell r="DF2">
            <v>2022</v>
          </cell>
          <cell r="DG2">
            <v>2022</v>
          </cell>
          <cell r="DH2">
            <v>2022</v>
          </cell>
          <cell r="DI2">
            <v>2022</v>
          </cell>
          <cell r="DJ2">
            <v>2022</v>
          </cell>
          <cell r="DK2">
            <v>2022</v>
          </cell>
          <cell r="DL2">
            <v>2022</v>
          </cell>
          <cell r="DM2">
            <v>2023</v>
          </cell>
          <cell r="DN2">
            <v>2023</v>
          </cell>
          <cell r="DO2">
            <v>2023</v>
          </cell>
          <cell r="DP2">
            <v>2023</v>
          </cell>
          <cell r="DQ2">
            <v>2023</v>
          </cell>
          <cell r="DR2">
            <v>2023</v>
          </cell>
          <cell r="DS2">
            <v>2023</v>
          </cell>
          <cell r="DT2">
            <v>2023</v>
          </cell>
          <cell r="DU2">
            <v>2023</v>
          </cell>
          <cell r="DV2">
            <v>2023</v>
          </cell>
          <cell r="DW2">
            <v>2023</v>
          </cell>
          <cell r="DX2">
            <v>2023</v>
          </cell>
          <cell r="DY2">
            <v>2024</v>
          </cell>
          <cell r="DZ2">
            <v>2024</v>
          </cell>
          <cell r="EA2">
            <v>2024</v>
          </cell>
          <cell r="EB2">
            <v>2024</v>
          </cell>
          <cell r="EC2">
            <v>2024</v>
          </cell>
          <cell r="ED2">
            <v>2024</v>
          </cell>
          <cell r="EE2">
            <v>2024</v>
          </cell>
          <cell r="EF2">
            <v>2024</v>
          </cell>
          <cell r="EG2">
            <v>2024</v>
          </cell>
          <cell r="EH2">
            <v>2024</v>
          </cell>
          <cell r="EI2">
            <v>2024</v>
          </cell>
          <cell r="EJ2">
            <v>2024</v>
          </cell>
          <cell r="EK2">
            <v>2025</v>
          </cell>
          <cell r="EL2">
            <v>2025</v>
          </cell>
          <cell r="EM2">
            <v>2025</v>
          </cell>
          <cell r="EN2">
            <v>2025</v>
          </cell>
          <cell r="EO2">
            <v>2025</v>
          </cell>
          <cell r="EP2">
            <v>2025</v>
          </cell>
          <cell r="EQ2">
            <v>2025</v>
          </cell>
          <cell r="ER2">
            <v>2025</v>
          </cell>
          <cell r="ES2">
            <v>2025</v>
          </cell>
          <cell r="ET2">
            <v>2025</v>
          </cell>
          <cell r="EU2">
            <v>2025</v>
          </cell>
          <cell r="EV2">
            <v>2025</v>
          </cell>
          <cell r="EW2">
            <v>2026</v>
          </cell>
          <cell r="EX2">
            <v>2026</v>
          </cell>
          <cell r="EY2">
            <v>2026</v>
          </cell>
          <cell r="EZ2">
            <v>2026</v>
          </cell>
          <cell r="FA2">
            <v>2026</v>
          </cell>
          <cell r="FB2">
            <v>2026</v>
          </cell>
          <cell r="FC2">
            <v>2026</v>
          </cell>
          <cell r="FD2">
            <v>2026</v>
          </cell>
          <cell r="FE2">
            <v>2026</v>
          </cell>
          <cell r="FF2">
            <v>2026</v>
          </cell>
          <cell r="FG2">
            <v>2026</v>
          </cell>
          <cell r="FH2">
            <v>2026</v>
          </cell>
        </row>
        <row r="3">
          <cell r="U3">
            <v>1</v>
          </cell>
          <cell r="V3">
            <v>2</v>
          </cell>
          <cell r="W3">
            <v>3</v>
          </cell>
          <cell r="X3">
            <v>4</v>
          </cell>
          <cell r="Y3">
            <v>5</v>
          </cell>
          <cell r="Z3">
            <v>6</v>
          </cell>
          <cell r="AA3">
            <v>7</v>
          </cell>
          <cell r="AB3">
            <v>8</v>
          </cell>
          <cell r="AC3">
            <v>9</v>
          </cell>
          <cell r="AD3">
            <v>10</v>
          </cell>
          <cell r="AE3">
            <v>11</v>
          </cell>
          <cell r="AF3">
            <v>12</v>
          </cell>
          <cell r="AG3">
            <v>1</v>
          </cell>
          <cell r="AH3">
            <v>2</v>
          </cell>
          <cell r="AI3">
            <v>3</v>
          </cell>
          <cell r="AJ3">
            <v>4</v>
          </cell>
          <cell r="AK3">
            <v>5</v>
          </cell>
          <cell r="AL3">
            <v>6</v>
          </cell>
          <cell r="AM3">
            <v>7</v>
          </cell>
          <cell r="AN3">
            <v>8</v>
          </cell>
          <cell r="AO3">
            <v>9</v>
          </cell>
          <cell r="AP3">
            <v>10</v>
          </cell>
          <cell r="AQ3">
            <v>11</v>
          </cell>
          <cell r="AR3">
            <v>12</v>
          </cell>
          <cell r="AS3">
            <v>1</v>
          </cell>
          <cell r="AT3">
            <v>2</v>
          </cell>
          <cell r="AU3">
            <v>3</v>
          </cell>
          <cell r="AV3">
            <v>4</v>
          </cell>
          <cell r="AW3">
            <v>5</v>
          </cell>
          <cell r="AX3">
            <v>6</v>
          </cell>
          <cell r="AY3">
            <v>7</v>
          </cell>
          <cell r="AZ3">
            <v>8</v>
          </cell>
          <cell r="BA3">
            <v>9</v>
          </cell>
          <cell r="BB3">
            <v>10</v>
          </cell>
          <cell r="BC3">
            <v>11</v>
          </cell>
          <cell r="BD3">
            <v>12</v>
          </cell>
          <cell r="BE3">
            <v>1</v>
          </cell>
          <cell r="BF3">
            <v>2</v>
          </cell>
          <cell r="BG3">
            <v>3</v>
          </cell>
          <cell r="BH3">
            <v>4</v>
          </cell>
          <cell r="BI3">
            <v>5</v>
          </cell>
          <cell r="BJ3">
            <v>6</v>
          </cell>
          <cell r="BK3">
            <v>7</v>
          </cell>
          <cell r="BL3">
            <v>8</v>
          </cell>
          <cell r="BM3">
            <v>9</v>
          </cell>
          <cell r="BN3">
            <v>10</v>
          </cell>
          <cell r="BO3">
            <v>11</v>
          </cell>
          <cell r="BP3">
            <v>12</v>
          </cell>
          <cell r="BQ3">
            <v>1</v>
          </cell>
          <cell r="BR3">
            <v>2</v>
          </cell>
          <cell r="BS3">
            <v>3</v>
          </cell>
          <cell r="BT3">
            <v>4</v>
          </cell>
          <cell r="BU3">
            <v>5</v>
          </cell>
          <cell r="BV3">
            <v>6</v>
          </cell>
          <cell r="BW3">
            <v>7</v>
          </cell>
          <cell r="BX3">
            <v>8</v>
          </cell>
          <cell r="BY3">
            <v>9</v>
          </cell>
          <cell r="BZ3">
            <v>10</v>
          </cell>
          <cell r="CA3">
            <v>11</v>
          </cell>
          <cell r="CB3">
            <v>12</v>
          </cell>
          <cell r="CC3">
            <v>1</v>
          </cell>
          <cell r="CD3">
            <v>2</v>
          </cell>
          <cell r="CE3">
            <v>3</v>
          </cell>
          <cell r="CF3">
            <v>4</v>
          </cell>
          <cell r="CG3">
            <v>5</v>
          </cell>
          <cell r="CH3">
            <v>6</v>
          </cell>
          <cell r="CI3">
            <v>7</v>
          </cell>
          <cell r="CJ3">
            <v>8</v>
          </cell>
          <cell r="CK3">
            <v>9</v>
          </cell>
          <cell r="CL3">
            <v>10</v>
          </cell>
          <cell r="CM3">
            <v>11</v>
          </cell>
          <cell r="CN3">
            <v>12</v>
          </cell>
          <cell r="CO3">
            <v>1</v>
          </cell>
          <cell r="CP3">
            <v>2</v>
          </cell>
          <cell r="CQ3">
            <v>3</v>
          </cell>
          <cell r="CR3">
            <v>4</v>
          </cell>
          <cell r="CS3">
            <v>5</v>
          </cell>
          <cell r="CT3">
            <v>6</v>
          </cell>
          <cell r="CU3">
            <v>7</v>
          </cell>
          <cell r="CV3">
            <v>8</v>
          </cell>
          <cell r="CW3">
            <v>9</v>
          </cell>
          <cell r="CX3">
            <v>10</v>
          </cell>
          <cell r="CY3">
            <v>11</v>
          </cell>
          <cell r="CZ3">
            <v>12</v>
          </cell>
          <cell r="DA3">
            <v>1</v>
          </cell>
          <cell r="DB3">
            <v>2</v>
          </cell>
          <cell r="DC3">
            <v>3</v>
          </cell>
          <cell r="DD3">
            <v>4</v>
          </cell>
          <cell r="DE3">
            <v>5</v>
          </cell>
          <cell r="DF3">
            <v>6</v>
          </cell>
          <cell r="DG3">
            <v>7</v>
          </cell>
          <cell r="DH3">
            <v>8</v>
          </cell>
          <cell r="DI3">
            <v>9</v>
          </cell>
          <cell r="DJ3">
            <v>10</v>
          </cell>
          <cell r="DK3">
            <v>11</v>
          </cell>
          <cell r="DL3">
            <v>12</v>
          </cell>
          <cell r="DM3">
            <v>1</v>
          </cell>
          <cell r="DN3">
            <v>2</v>
          </cell>
          <cell r="DO3">
            <v>3</v>
          </cell>
          <cell r="DP3">
            <v>4</v>
          </cell>
          <cell r="DQ3">
            <v>5</v>
          </cell>
          <cell r="DR3">
            <v>6</v>
          </cell>
          <cell r="DS3">
            <v>7</v>
          </cell>
          <cell r="DT3">
            <v>8</v>
          </cell>
          <cell r="DU3">
            <v>9</v>
          </cell>
          <cell r="DV3">
            <v>10</v>
          </cell>
          <cell r="DW3">
            <v>11</v>
          </cell>
          <cell r="DX3">
            <v>12</v>
          </cell>
          <cell r="DY3">
            <v>1</v>
          </cell>
          <cell r="DZ3">
            <v>2</v>
          </cell>
          <cell r="EA3">
            <v>3</v>
          </cell>
          <cell r="EB3">
            <v>4</v>
          </cell>
          <cell r="EC3">
            <v>5</v>
          </cell>
          <cell r="ED3">
            <v>6</v>
          </cell>
          <cell r="EE3">
            <v>7</v>
          </cell>
          <cell r="EF3">
            <v>8</v>
          </cell>
          <cell r="EG3">
            <v>9</v>
          </cell>
          <cell r="EH3">
            <v>10</v>
          </cell>
          <cell r="EI3">
            <v>11</v>
          </cell>
          <cell r="EJ3">
            <v>12</v>
          </cell>
          <cell r="EK3">
            <v>1</v>
          </cell>
          <cell r="EL3">
            <v>2</v>
          </cell>
          <cell r="EM3">
            <v>3</v>
          </cell>
          <cell r="EN3">
            <v>4</v>
          </cell>
          <cell r="EO3">
            <v>5</v>
          </cell>
          <cell r="EP3">
            <v>6</v>
          </cell>
          <cell r="EQ3">
            <v>7</v>
          </cell>
          <cell r="ER3">
            <v>8</v>
          </cell>
          <cell r="ES3">
            <v>9</v>
          </cell>
          <cell r="ET3">
            <v>10</v>
          </cell>
          <cell r="EU3">
            <v>11</v>
          </cell>
          <cell r="EV3">
            <v>12</v>
          </cell>
          <cell r="EW3">
            <v>1</v>
          </cell>
          <cell r="EX3">
            <v>2</v>
          </cell>
          <cell r="EY3">
            <v>3</v>
          </cell>
          <cell r="EZ3">
            <v>4</v>
          </cell>
          <cell r="FA3">
            <v>5</v>
          </cell>
          <cell r="FB3">
            <v>6</v>
          </cell>
          <cell r="FC3">
            <v>7</v>
          </cell>
          <cell r="FD3">
            <v>8</v>
          </cell>
          <cell r="FE3">
            <v>9</v>
          </cell>
          <cell r="FF3">
            <v>10</v>
          </cell>
          <cell r="FG3">
            <v>11</v>
          </cell>
          <cell r="FH3">
            <v>12</v>
          </cell>
        </row>
        <row r="4">
          <cell r="D4" t="str">
            <v>Excel to Excel</v>
          </cell>
          <cell r="G4" t="str">
            <v>1 - RESIDENTIAL</v>
          </cell>
          <cell r="H4" t="str">
            <v>Customer Additions 2021F</v>
          </cell>
          <cell r="I4" t="str">
            <v>Customer Additions 2022B</v>
          </cell>
          <cell r="J4" t="str">
            <v>Customer Additions 2023B</v>
          </cell>
          <cell r="K4" t="str">
            <v>Customer Additions 2024B</v>
          </cell>
          <cell r="L4" t="str">
            <v>Customer Additions 2025B</v>
          </cell>
          <cell r="M4" t="str">
            <v>Customer Additions 2026B</v>
          </cell>
          <cell r="N4" t="str">
            <v>Customer Growth % 2021F</v>
          </cell>
          <cell r="O4" t="str">
            <v>Normalization 2021F</v>
          </cell>
          <cell r="P4" t="str">
            <v>Customer Growth % 2022B</v>
          </cell>
          <cell r="Q4" t="str">
            <v>Normalization 2023B</v>
          </cell>
          <cell r="R4" t="str">
            <v>Normalization 2024B</v>
          </cell>
          <cell r="S4" t="str">
            <v>Normalization 2025B</v>
          </cell>
          <cell r="T4" t="str">
            <v>Normalization 2026B</v>
          </cell>
        </row>
        <row r="5">
          <cell r="D5" t="str">
            <v>FTS-A Residential</v>
          </cell>
          <cell r="E5" t="str">
            <v>Residential</v>
          </cell>
          <cell r="F5" t="str">
            <v>CFG</v>
          </cell>
          <cell r="G5" t="str">
            <v>FTS-A</v>
          </cell>
          <cell r="I5">
            <v>0</v>
          </cell>
          <cell r="J5">
            <v>0</v>
          </cell>
          <cell r="K5">
            <v>0</v>
          </cell>
          <cell r="L5">
            <v>0</v>
          </cell>
          <cell r="M5">
            <v>0</v>
          </cell>
          <cell r="N5">
            <v>0</v>
          </cell>
          <cell r="U5">
            <v>1491</v>
          </cell>
          <cell r="V5">
            <v>1497</v>
          </cell>
          <cell r="W5">
            <v>1502</v>
          </cell>
          <cell r="X5">
            <v>1497</v>
          </cell>
          <cell r="Y5">
            <v>1374</v>
          </cell>
          <cell r="Z5">
            <v>1350</v>
          </cell>
          <cell r="AA5">
            <v>1346</v>
          </cell>
          <cell r="AB5">
            <v>1349</v>
          </cell>
          <cell r="AC5">
            <v>1344</v>
          </cell>
          <cell r="AD5">
            <v>1346</v>
          </cell>
          <cell r="AE5">
            <v>1355</v>
          </cell>
          <cell r="AF5">
            <v>1365</v>
          </cell>
          <cell r="AG5">
            <v>1380</v>
          </cell>
          <cell r="AH5">
            <v>1317</v>
          </cell>
          <cell r="AI5">
            <v>1314</v>
          </cell>
          <cell r="AJ5">
            <v>1318</v>
          </cell>
          <cell r="AK5">
            <v>1294</v>
          </cell>
          <cell r="AL5">
            <v>1268</v>
          </cell>
          <cell r="AM5">
            <v>1272</v>
          </cell>
          <cell r="AN5">
            <v>1270</v>
          </cell>
          <cell r="AO5">
            <v>1273</v>
          </cell>
          <cell r="AP5">
            <v>1279</v>
          </cell>
          <cell r="AQ5">
            <v>1283</v>
          </cell>
          <cell r="AR5">
            <v>1298</v>
          </cell>
          <cell r="AS5">
            <v>1308</v>
          </cell>
          <cell r="AT5">
            <v>1308</v>
          </cell>
          <cell r="AU5">
            <v>1314</v>
          </cell>
          <cell r="AV5">
            <v>1252</v>
          </cell>
          <cell r="AW5">
            <v>1239</v>
          </cell>
          <cell r="AX5">
            <v>1206</v>
          </cell>
          <cell r="AY5">
            <v>1193</v>
          </cell>
          <cell r="AZ5">
            <v>1196</v>
          </cell>
          <cell r="BA5">
            <v>1189</v>
          </cell>
          <cell r="BB5">
            <v>1200</v>
          </cell>
          <cell r="BC5">
            <v>1207</v>
          </cell>
          <cell r="BD5">
            <v>1219</v>
          </cell>
          <cell r="BE5">
            <v>1215</v>
          </cell>
          <cell r="BF5">
            <v>1225</v>
          </cell>
          <cell r="BG5">
            <v>1228</v>
          </cell>
          <cell r="BH5">
            <v>1175</v>
          </cell>
          <cell r="BI5">
            <v>1162</v>
          </cell>
          <cell r="BJ5">
            <v>1144</v>
          </cell>
          <cell r="BK5">
            <v>1149</v>
          </cell>
          <cell r="BL5">
            <v>1150</v>
          </cell>
          <cell r="BM5">
            <v>1145</v>
          </cell>
          <cell r="BN5">
            <v>1145</v>
          </cell>
          <cell r="BO5">
            <v>1145</v>
          </cell>
          <cell r="BP5">
            <v>1158</v>
          </cell>
          <cell r="BQ5">
            <v>1167</v>
          </cell>
          <cell r="BR5">
            <v>1165</v>
          </cell>
          <cell r="BS5">
            <v>1165</v>
          </cell>
          <cell r="BT5">
            <v>1163</v>
          </cell>
          <cell r="BU5">
            <v>1152</v>
          </cell>
          <cell r="BV5">
            <v>1151</v>
          </cell>
          <cell r="BW5">
            <v>1149</v>
          </cell>
          <cell r="BX5">
            <v>1147</v>
          </cell>
          <cell r="BY5">
            <v>1137</v>
          </cell>
          <cell r="BZ5">
            <v>1136</v>
          </cell>
          <cell r="CA5">
            <v>1139</v>
          </cell>
          <cell r="CB5">
            <v>1145</v>
          </cell>
          <cell r="CC5">
            <v>1144</v>
          </cell>
          <cell r="CD5">
            <v>1148</v>
          </cell>
          <cell r="CE5">
            <v>1156</v>
          </cell>
          <cell r="CF5">
            <v>1148</v>
          </cell>
          <cell r="CG5">
            <v>1139</v>
          </cell>
          <cell r="CH5">
            <v>1134</v>
          </cell>
          <cell r="CI5">
            <v>1135</v>
          </cell>
          <cell r="CJ5">
            <v>1133</v>
          </cell>
          <cell r="CK5">
            <v>1126</v>
          </cell>
          <cell r="CL5">
            <v>1130</v>
          </cell>
          <cell r="CM5">
            <v>1139</v>
          </cell>
          <cell r="CN5">
            <v>1133</v>
          </cell>
          <cell r="CO5">
            <v>1131</v>
          </cell>
          <cell r="CP5">
            <v>1126</v>
          </cell>
          <cell r="CQ5">
            <v>1130</v>
          </cell>
          <cell r="CR5">
            <v>1130</v>
          </cell>
          <cell r="CS5">
            <v>1123</v>
          </cell>
          <cell r="CT5">
            <v>1119</v>
          </cell>
          <cell r="CU5">
            <v>1117</v>
          </cell>
          <cell r="CV5">
            <v>1111</v>
          </cell>
          <cell r="CW5">
            <v>1103</v>
          </cell>
          <cell r="CX5">
            <v>1104</v>
          </cell>
          <cell r="CY5">
            <v>1108</v>
          </cell>
          <cell r="CZ5">
            <v>1112</v>
          </cell>
          <cell r="DA5">
            <v>1132</v>
          </cell>
          <cell r="DB5">
            <v>1134</v>
          </cell>
          <cell r="DC5">
            <v>1137</v>
          </cell>
          <cell r="DD5">
            <v>1127</v>
          </cell>
          <cell r="DE5">
            <v>1117</v>
          </cell>
          <cell r="DF5">
            <v>1113</v>
          </cell>
          <cell r="DG5">
            <v>1113</v>
          </cell>
          <cell r="DH5">
            <v>1111</v>
          </cell>
          <cell r="DI5">
            <v>1103</v>
          </cell>
          <cell r="DJ5">
            <v>1105</v>
          </cell>
          <cell r="DK5">
            <v>1110</v>
          </cell>
          <cell r="DL5">
            <v>1111</v>
          </cell>
          <cell r="DM5">
            <v>1131</v>
          </cell>
          <cell r="DN5">
            <v>1134</v>
          </cell>
          <cell r="DO5">
            <v>1139</v>
          </cell>
          <cell r="DP5">
            <v>1127</v>
          </cell>
          <cell r="DQ5">
            <v>1117</v>
          </cell>
          <cell r="DR5">
            <v>1111</v>
          </cell>
          <cell r="DS5">
            <v>1112</v>
          </cell>
          <cell r="DT5">
            <v>1110</v>
          </cell>
          <cell r="DU5">
            <v>1103</v>
          </cell>
          <cell r="DV5">
            <v>1105</v>
          </cell>
          <cell r="DW5">
            <v>1111</v>
          </cell>
          <cell r="DX5">
            <v>1111</v>
          </cell>
          <cell r="DY5">
            <v>1134</v>
          </cell>
          <cell r="DZ5">
            <v>1137</v>
          </cell>
          <cell r="EA5">
            <v>1141</v>
          </cell>
          <cell r="EB5">
            <v>1127</v>
          </cell>
          <cell r="EC5">
            <v>1116</v>
          </cell>
          <cell r="ED5">
            <v>1110</v>
          </cell>
          <cell r="EE5">
            <v>1111</v>
          </cell>
          <cell r="EF5">
            <v>1110</v>
          </cell>
          <cell r="EG5">
            <v>1102</v>
          </cell>
          <cell r="EH5">
            <v>1104</v>
          </cell>
          <cell r="EI5">
            <v>1109</v>
          </cell>
          <cell r="EJ5">
            <v>1111</v>
          </cell>
          <cell r="EK5">
            <v>1132</v>
          </cell>
          <cell r="EL5">
            <v>1135</v>
          </cell>
          <cell r="EM5">
            <v>1139</v>
          </cell>
          <cell r="EN5">
            <v>1127</v>
          </cell>
          <cell r="EO5">
            <v>1117</v>
          </cell>
          <cell r="EP5">
            <v>1111</v>
          </cell>
          <cell r="EQ5">
            <v>1112</v>
          </cell>
          <cell r="ER5">
            <v>1110</v>
          </cell>
          <cell r="ES5">
            <v>1103</v>
          </cell>
          <cell r="ET5">
            <v>1105</v>
          </cell>
          <cell r="EU5">
            <v>1110</v>
          </cell>
          <cell r="EV5">
            <v>1111</v>
          </cell>
          <cell r="EW5">
            <v>1132</v>
          </cell>
          <cell r="EX5">
            <v>1135</v>
          </cell>
          <cell r="EY5">
            <v>1140</v>
          </cell>
          <cell r="EZ5">
            <v>1127</v>
          </cell>
          <cell r="FA5">
            <v>1117</v>
          </cell>
          <cell r="FB5">
            <v>1111</v>
          </cell>
          <cell r="FC5">
            <v>1112</v>
          </cell>
          <cell r="FD5">
            <v>1110</v>
          </cell>
          <cell r="FE5">
            <v>1103</v>
          </cell>
          <cell r="FF5">
            <v>1105</v>
          </cell>
          <cell r="FG5">
            <v>1110</v>
          </cell>
          <cell r="FH5">
            <v>1111</v>
          </cell>
        </row>
        <row r="6">
          <cell r="D6" t="str">
            <v>FTS-B Residential</v>
          </cell>
          <cell r="E6" t="str">
            <v>Residential</v>
          </cell>
          <cell r="F6" t="str">
            <v>CFG</v>
          </cell>
          <cell r="G6" t="str">
            <v>FTS-B</v>
          </cell>
          <cell r="I6">
            <v>0</v>
          </cell>
          <cell r="J6">
            <v>0</v>
          </cell>
          <cell r="K6">
            <v>0</v>
          </cell>
          <cell r="L6">
            <v>0</v>
          </cell>
          <cell r="M6">
            <v>0</v>
          </cell>
          <cell r="N6">
            <v>0</v>
          </cell>
          <cell r="U6">
            <v>2199</v>
          </cell>
          <cell r="V6">
            <v>2207</v>
          </cell>
          <cell r="W6">
            <v>2215</v>
          </cell>
          <cell r="X6">
            <v>2221</v>
          </cell>
          <cell r="Y6">
            <v>2232</v>
          </cell>
          <cell r="Z6">
            <v>2217</v>
          </cell>
          <cell r="AA6">
            <v>2212</v>
          </cell>
          <cell r="AB6">
            <v>2217</v>
          </cell>
          <cell r="AC6">
            <v>2205</v>
          </cell>
          <cell r="AD6">
            <v>2210</v>
          </cell>
          <cell r="AE6">
            <v>2222</v>
          </cell>
          <cell r="AF6">
            <v>2221</v>
          </cell>
          <cell r="AG6">
            <v>2225</v>
          </cell>
          <cell r="AH6">
            <v>2253</v>
          </cell>
          <cell r="AI6">
            <v>2270</v>
          </cell>
          <cell r="AJ6">
            <v>2272</v>
          </cell>
          <cell r="AK6">
            <v>2263</v>
          </cell>
          <cell r="AL6">
            <v>2253</v>
          </cell>
          <cell r="AM6">
            <v>2239</v>
          </cell>
          <cell r="AN6">
            <v>2253</v>
          </cell>
          <cell r="AO6">
            <v>2230</v>
          </cell>
          <cell r="AP6">
            <v>2234</v>
          </cell>
          <cell r="AQ6">
            <v>2237</v>
          </cell>
          <cell r="AR6">
            <v>2240</v>
          </cell>
          <cell r="AS6">
            <v>2238</v>
          </cell>
          <cell r="AT6">
            <v>2247</v>
          </cell>
          <cell r="AU6">
            <v>2249</v>
          </cell>
          <cell r="AV6">
            <v>2282</v>
          </cell>
          <cell r="AW6">
            <v>2261</v>
          </cell>
          <cell r="AX6">
            <v>2255</v>
          </cell>
          <cell r="AY6">
            <v>2246</v>
          </cell>
          <cell r="AZ6">
            <v>2247</v>
          </cell>
          <cell r="BA6">
            <v>2247</v>
          </cell>
          <cell r="BB6">
            <v>2239</v>
          </cell>
          <cell r="BC6">
            <v>2247</v>
          </cell>
          <cell r="BD6">
            <v>2259</v>
          </cell>
          <cell r="BE6">
            <v>2264</v>
          </cell>
          <cell r="BF6">
            <v>2277</v>
          </cell>
          <cell r="BG6">
            <v>2272</v>
          </cell>
          <cell r="BH6">
            <v>2288</v>
          </cell>
          <cell r="BI6">
            <v>2273</v>
          </cell>
          <cell r="BJ6">
            <v>2262</v>
          </cell>
          <cell r="BK6">
            <v>2270</v>
          </cell>
          <cell r="BL6">
            <v>2261</v>
          </cell>
          <cell r="BM6">
            <v>2261</v>
          </cell>
          <cell r="BN6">
            <v>2249</v>
          </cell>
          <cell r="BO6">
            <v>2265</v>
          </cell>
          <cell r="BP6">
            <v>2268</v>
          </cell>
          <cell r="BQ6">
            <v>2273</v>
          </cell>
          <cell r="BR6">
            <v>2281</v>
          </cell>
          <cell r="BS6">
            <v>2279</v>
          </cell>
          <cell r="BT6">
            <v>2282</v>
          </cell>
          <cell r="BU6">
            <v>2261</v>
          </cell>
          <cell r="BV6">
            <v>2240</v>
          </cell>
          <cell r="BW6">
            <v>2252</v>
          </cell>
          <cell r="BX6">
            <v>2240</v>
          </cell>
          <cell r="BY6">
            <v>2246</v>
          </cell>
          <cell r="BZ6">
            <v>2227</v>
          </cell>
          <cell r="CA6">
            <v>2223</v>
          </cell>
          <cell r="CB6">
            <v>2241</v>
          </cell>
          <cell r="CC6">
            <v>2241</v>
          </cell>
          <cell r="CD6">
            <v>2245</v>
          </cell>
          <cell r="CE6">
            <v>2250</v>
          </cell>
          <cell r="CF6">
            <v>2242</v>
          </cell>
          <cell r="CG6">
            <v>2241</v>
          </cell>
          <cell r="CH6">
            <v>2232</v>
          </cell>
          <cell r="CI6">
            <v>2240</v>
          </cell>
          <cell r="CJ6">
            <v>2241</v>
          </cell>
          <cell r="CK6">
            <v>2243</v>
          </cell>
          <cell r="CL6">
            <v>2249</v>
          </cell>
          <cell r="CM6">
            <v>2244</v>
          </cell>
          <cell r="CN6">
            <v>2249</v>
          </cell>
          <cell r="CO6">
            <v>2247</v>
          </cell>
          <cell r="CP6">
            <v>2253</v>
          </cell>
          <cell r="CQ6">
            <v>2254</v>
          </cell>
          <cell r="CR6">
            <v>2256</v>
          </cell>
          <cell r="CS6">
            <v>2251</v>
          </cell>
          <cell r="CT6">
            <v>2238</v>
          </cell>
          <cell r="CU6">
            <v>2235</v>
          </cell>
          <cell r="CV6">
            <v>2226</v>
          </cell>
          <cell r="CW6">
            <v>2238</v>
          </cell>
          <cell r="CX6">
            <v>2230</v>
          </cell>
          <cell r="CY6">
            <v>2232</v>
          </cell>
          <cell r="CZ6">
            <v>2241</v>
          </cell>
          <cell r="DA6">
            <v>2249</v>
          </cell>
          <cell r="DB6">
            <v>2256</v>
          </cell>
          <cell r="DC6">
            <v>2256</v>
          </cell>
          <cell r="DD6">
            <v>2256</v>
          </cell>
          <cell r="DE6">
            <v>2245</v>
          </cell>
          <cell r="DF6">
            <v>2230</v>
          </cell>
          <cell r="DG6">
            <v>2240</v>
          </cell>
          <cell r="DH6">
            <v>2234</v>
          </cell>
          <cell r="DI6">
            <v>2238</v>
          </cell>
          <cell r="DJ6">
            <v>2231</v>
          </cell>
          <cell r="DK6">
            <v>2228</v>
          </cell>
          <cell r="DL6">
            <v>2239</v>
          </cell>
          <cell r="DM6">
            <v>2245</v>
          </cell>
          <cell r="DN6">
            <v>2251</v>
          </cell>
          <cell r="DO6">
            <v>2253</v>
          </cell>
          <cell r="DP6">
            <v>2251</v>
          </cell>
          <cell r="DQ6">
            <v>2243</v>
          </cell>
          <cell r="DR6">
            <v>2231</v>
          </cell>
          <cell r="DS6">
            <v>2240</v>
          </cell>
          <cell r="DT6">
            <v>2236</v>
          </cell>
          <cell r="DU6">
            <v>2239</v>
          </cell>
          <cell r="DV6">
            <v>2236</v>
          </cell>
          <cell r="DW6">
            <v>2234</v>
          </cell>
          <cell r="DX6">
            <v>2242</v>
          </cell>
          <cell r="DY6">
            <v>2247</v>
          </cell>
          <cell r="DZ6">
            <v>2254</v>
          </cell>
          <cell r="EA6">
            <v>2254</v>
          </cell>
          <cell r="EB6">
            <v>2255</v>
          </cell>
          <cell r="EC6">
            <v>2244</v>
          </cell>
          <cell r="ED6">
            <v>2231</v>
          </cell>
          <cell r="EE6">
            <v>2240</v>
          </cell>
          <cell r="EF6">
            <v>2235</v>
          </cell>
          <cell r="EG6">
            <v>2238</v>
          </cell>
          <cell r="EH6">
            <v>2232</v>
          </cell>
          <cell r="EI6">
            <v>2231</v>
          </cell>
          <cell r="EJ6">
            <v>2240</v>
          </cell>
          <cell r="EK6">
            <v>2247</v>
          </cell>
          <cell r="EL6">
            <v>2254</v>
          </cell>
          <cell r="EM6">
            <v>2255</v>
          </cell>
          <cell r="EN6">
            <v>2254</v>
          </cell>
          <cell r="EO6">
            <v>2244</v>
          </cell>
          <cell r="EP6">
            <v>2231</v>
          </cell>
          <cell r="EQ6">
            <v>2240</v>
          </cell>
          <cell r="ER6">
            <v>2235</v>
          </cell>
          <cell r="ES6">
            <v>2238</v>
          </cell>
          <cell r="ET6">
            <v>2233</v>
          </cell>
          <cell r="EU6">
            <v>2231</v>
          </cell>
          <cell r="EV6">
            <v>2240</v>
          </cell>
          <cell r="EW6">
            <v>2246</v>
          </cell>
          <cell r="EX6">
            <v>2253</v>
          </cell>
          <cell r="EY6">
            <v>2254</v>
          </cell>
          <cell r="EZ6">
            <v>2254</v>
          </cell>
          <cell r="FA6">
            <v>2244</v>
          </cell>
          <cell r="FB6">
            <v>2231</v>
          </cell>
          <cell r="FC6">
            <v>2240</v>
          </cell>
          <cell r="FD6">
            <v>2235</v>
          </cell>
          <cell r="FE6">
            <v>2238</v>
          </cell>
          <cell r="FF6">
            <v>2233</v>
          </cell>
          <cell r="FG6">
            <v>2232</v>
          </cell>
          <cell r="FH6">
            <v>2241</v>
          </cell>
        </row>
        <row r="7">
          <cell r="D7" t="str">
            <v>FTS-1 Residential</v>
          </cell>
          <cell r="E7" t="str">
            <v>Residential</v>
          </cell>
          <cell r="F7" t="str">
            <v>CFG</v>
          </cell>
          <cell r="G7" t="str">
            <v>FTS-1</v>
          </cell>
          <cell r="I7">
            <v>522</v>
          </cell>
          <cell r="J7">
            <v>567</v>
          </cell>
          <cell r="K7">
            <v>564</v>
          </cell>
          <cell r="L7">
            <v>564</v>
          </cell>
          <cell r="M7">
            <v>564</v>
          </cell>
          <cell r="N7">
            <v>0.03</v>
          </cell>
          <cell r="U7">
            <v>9596</v>
          </cell>
          <cell r="V7">
            <v>9656</v>
          </cell>
          <cell r="W7">
            <v>9714</v>
          </cell>
          <cell r="X7">
            <v>9755</v>
          </cell>
          <cell r="Y7">
            <v>9720</v>
          </cell>
          <cell r="Z7">
            <v>9685</v>
          </cell>
          <cell r="AA7">
            <v>9721</v>
          </cell>
          <cell r="AB7">
            <v>9723</v>
          </cell>
          <cell r="AC7">
            <v>9743</v>
          </cell>
          <cell r="AD7">
            <v>9812</v>
          </cell>
          <cell r="AE7">
            <v>9887</v>
          </cell>
          <cell r="AF7">
            <v>9975</v>
          </cell>
          <cell r="AG7">
            <v>10036</v>
          </cell>
          <cell r="AH7">
            <v>10226</v>
          </cell>
          <cell r="AI7">
            <v>10288</v>
          </cell>
          <cell r="AJ7">
            <v>10342</v>
          </cell>
          <cell r="AK7">
            <v>10339</v>
          </cell>
          <cell r="AL7">
            <v>10307</v>
          </cell>
          <cell r="AM7">
            <v>10318</v>
          </cell>
          <cell r="AN7">
            <v>10340</v>
          </cell>
          <cell r="AO7">
            <v>10391</v>
          </cell>
          <cell r="AP7">
            <v>10416</v>
          </cell>
          <cell r="AQ7">
            <v>10479</v>
          </cell>
          <cell r="AR7">
            <v>10569</v>
          </cell>
          <cell r="AS7">
            <v>10623</v>
          </cell>
          <cell r="AT7">
            <v>10650</v>
          </cell>
          <cell r="AU7">
            <v>10737</v>
          </cell>
          <cell r="AV7">
            <v>10762</v>
          </cell>
          <cell r="AW7">
            <v>10738</v>
          </cell>
          <cell r="AX7">
            <v>10795</v>
          </cell>
          <cell r="AY7">
            <v>10813</v>
          </cell>
          <cell r="AZ7">
            <v>10840</v>
          </cell>
          <cell r="BA7">
            <v>10911</v>
          </cell>
          <cell r="BB7">
            <v>10929</v>
          </cell>
          <cell r="BC7">
            <v>11084</v>
          </cell>
          <cell r="BD7">
            <v>11072</v>
          </cell>
          <cell r="BE7">
            <v>11148</v>
          </cell>
          <cell r="BF7">
            <v>11209</v>
          </cell>
          <cell r="BG7">
            <v>11302</v>
          </cell>
          <cell r="BH7">
            <v>11410</v>
          </cell>
          <cell r="BI7">
            <v>11438</v>
          </cell>
          <cell r="BJ7">
            <v>11483</v>
          </cell>
          <cell r="BK7">
            <v>11522</v>
          </cell>
          <cell r="BL7">
            <v>11555</v>
          </cell>
          <cell r="BM7">
            <v>11626</v>
          </cell>
          <cell r="BN7">
            <v>11672</v>
          </cell>
          <cell r="BO7">
            <v>11800</v>
          </cell>
          <cell r="BP7">
            <v>11887</v>
          </cell>
          <cell r="BQ7">
            <v>11943</v>
          </cell>
          <cell r="BR7">
            <v>12032</v>
          </cell>
          <cell r="BS7">
            <v>12117</v>
          </cell>
          <cell r="BT7">
            <v>12258</v>
          </cell>
          <cell r="BU7">
            <v>12256</v>
          </cell>
          <cell r="BV7">
            <v>12307</v>
          </cell>
          <cell r="BW7">
            <v>12350</v>
          </cell>
          <cell r="BX7">
            <v>12468</v>
          </cell>
          <cell r="BY7">
            <v>12502</v>
          </cell>
          <cell r="BZ7">
            <v>12535</v>
          </cell>
          <cell r="CA7">
            <v>12636</v>
          </cell>
          <cell r="CB7">
            <v>12704</v>
          </cell>
          <cell r="CC7">
            <v>12704</v>
          </cell>
          <cell r="CD7">
            <v>12745</v>
          </cell>
          <cell r="CE7">
            <v>12795</v>
          </cell>
          <cell r="CF7">
            <v>12827</v>
          </cell>
          <cell r="CG7">
            <v>12878</v>
          </cell>
          <cell r="CH7">
            <v>12915</v>
          </cell>
          <cell r="CI7">
            <v>12978</v>
          </cell>
          <cell r="CJ7">
            <v>13027</v>
          </cell>
          <cell r="CK7">
            <v>13136</v>
          </cell>
          <cell r="CL7">
            <v>13220</v>
          </cell>
          <cell r="CM7">
            <v>13463</v>
          </cell>
          <cell r="CN7">
            <v>13576</v>
          </cell>
          <cell r="CO7">
            <v>13630</v>
          </cell>
          <cell r="CP7">
            <v>13637</v>
          </cell>
          <cell r="CQ7">
            <v>13703</v>
          </cell>
          <cell r="CR7">
            <v>13779</v>
          </cell>
          <cell r="CS7">
            <v>13833</v>
          </cell>
          <cell r="CT7">
            <v>13772</v>
          </cell>
          <cell r="CU7">
            <v>13775</v>
          </cell>
          <cell r="CV7">
            <v>13765</v>
          </cell>
          <cell r="CW7">
            <v>13611</v>
          </cell>
          <cell r="CX7">
            <v>13616</v>
          </cell>
          <cell r="CY7">
            <v>13785</v>
          </cell>
          <cell r="CZ7">
            <v>13883</v>
          </cell>
          <cell r="DA7">
            <v>13861</v>
          </cell>
          <cell r="DB7">
            <v>13932</v>
          </cell>
          <cell r="DC7">
            <v>14010</v>
          </cell>
          <cell r="DD7">
            <v>14109</v>
          </cell>
          <cell r="DE7">
            <v>14135</v>
          </cell>
          <cell r="DF7">
            <v>14184</v>
          </cell>
          <cell r="DG7">
            <v>14240</v>
          </cell>
          <cell r="DH7">
            <v>14326</v>
          </cell>
          <cell r="DI7">
            <v>14403</v>
          </cell>
          <cell r="DJ7">
            <v>14465</v>
          </cell>
          <cell r="DK7">
            <v>14646</v>
          </cell>
          <cell r="DL7">
            <v>14744</v>
          </cell>
          <cell r="DM7">
            <v>14430</v>
          </cell>
          <cell r="DN7">
            <v>14495</v>
          </cell>
          <cell r="DO7">
            <v>14570</v>
          </cell>
          <cell r="DP7">
            <v>14653</v>
          </cell>
          <cell r="DQ7">
            <v>14690</v>
          </cell>
          <cell r="DR7">
            <v>14738</v>
          </cell>
          <cell r="DS7">
            <v>14799</v>
          </cell>
          <cell r="DT7">
            <v>14872</v>
          </cell>
          <cell r="DU7">
            <v>14966</v>
          </cell>
          <cell r="DV7">
            <v>15038</v>
          </cell>
          <cell r="DW7">
            <v>15250</v>
          </cell>
          <cell r="DX7">
            <v>15359</v>
          </cell>
          <cell r="DY7">
            <v>14964</v>
          </cell>
          <cell r="DZ7">
            <v>15038</v>
          </cell>
          <cell r="EA7">
            <v>15123</v>
          </cell>
          <cell r="EB7">
            <v>15225</v>
          </cell>
          <cell r="EC7">
            <v>15258</v>
          </cell>
          <cell r="ED7">
            <v>15310</v>
          </cell>
          <cell r="EE7">
            <v>15370</v>
          </cell>
          <cell r="EF7">
            <v>15453</v>
          </cell>
          <cell r="EG7">
            <v>15542</v>
          </cell>
          <cell r="EH7">
            <v>15611</v>
          </cell>
          <cell r="EI7">
            <v>15812</v>
          </cell>
          <cell r="EJ7">
            <v>15921</v>
          </cell>
          <cell r="EK7">
            <v>15516</v>
          </cell>
          <cell r="EL7">
            <v>15591</v>
          </cell>
          <cell r="EM7">
            <v>15677</v>
          </cell>
          <cell r="EN7">
            <v>15779</v>
          </cell>
          <cell r="EO7">
            <v>15814</v>
          </cell>
          <cell r="EP7">
            <v>15867</v>
          </cell>
          <cell r="EQ7">
            <v>15931</v>
          </cell>
          <cell r="ER7">
            <v>16018</v>
          </cell>
          <cell r="ES7">
            <v>16111</v>
          </cell>
          <cell r="ET7">
            <v>16184</v>
          </cell>
          <cell r="EU7">
            <v>16397</v>
          </cell>
          <cell r="EV7">
            <v>16511</v>
          </cell>
          <cell r="EW7">
            <v>16067</v>
          </cell>
          <cell r="EX7">
            <v>16143</v>
          </cell>
          <cell r="EY7">
            <v>16231</v>
          </cell>
          <cell r="EZ7">
            <v>16334</v>
          </cell>
          <cell r="FA7">
            <v>16372</v>
          </cell>
          <cell r="FB7">
            <v>16427</v>
          </cell>
          <cell r="FC7">
            <v>16493</v>
          </cell>
          <cell r="FD7">
            <v>16580</v>
          </cell>
          <cell r="FE7">
            <v>16679</v>
          </cell>
          <cell r="FF7">
            <v>16757</v>
          </cell>
          <cell r="FG7">
            <v>16981</v>
          </cell>
          <cell r="FH7">
            <v>17100</v>
          </cell>
        </row>
        <row r="8">
          <cell r="D8" t="str">
            <v>FTS-2 Residential</v>
          </cell>
          <cell r="E8" t="str">
            <v>Residential</v>
          </cell>
          <cell r="F8" t="str">
            <v>CFG</v>
          </cell>
          <cell r="G8" t="str">
            <v>FTS-2</v>
          </cell>
          <cell r="I8">
            <v>10</v>
          </cell>
          <cell r="J8">
            <v>10</v>
          </cell>
          <cell r="K8">
            <v>10</v>
          </cell>
          <cell r="L8">
            <v>10</v>
          </cell>
          <cell r="M8">
            <v>10</v>
          </cell>
          <cell r="N8">
            <v>0.03</v>
          </cell>
          <cell r="U8">
            <v>719</v>
          </cell>
          <cell r="V8">
            <v>718</v>
          </cell>
          <cell r="W8">
            <v>716</v>
          </cell>
          <cell r="X8">
            <v>722</v>
          </cell>
          <cell r="Y8">
            <v>722</v>
          </cell>
          <cell r="Z8">
            <v>720</v>
          </cell>
          <cell r="AA8">
            <v>724</v>
          </cell>
          <cell r="AB8">
            <v>724</v>
          </cell>
          <cell r="AC8">
            <v>725</v>
          </cell>
          <cell r="AD8">
            <v>728</v>
          </cell>
          <cell r="AE8">
            <v>721</v>
          </cell>
          <cell r="AF8">
            <v>726</v>
          </cell>
          <cell r="AG8">
            <v>734</v>
          </cell>
          <cell r="AH8">
            <v>678</v>
          </cell>
          <cell r="AI8">
            <v>681</v>
          </cell>
          <cell r="AJ8">
            <v>680</v>
          </cell>
          <cell r="AK8">
            <v>682</v>
          </cell>
          <cell r="AL8">
            <v>683</v>
          </cell>
          <cell r="AM8">
            <v>682</v>
          </cell>
          <cell r="AN8">
            <v>683</v>
          </cell>
          <cell r="AO8">
            <v>683</v>
          </cell>
          <cell r="AP8">
            <v>679</v>
          </cell>
          <cell r="AQ8">
            <v>677</v>
          </cell>
          <cell r="AR8">
            <v>682</v>
          </cell>
          <cell r="AS8">
            <v>679</v>
          </cell>
          <cell r="AT8">
            <v>682</v>
          </cell>
          <cell r="AU8">
            <v>683</v>
          </cell>
          <cell r="AV8">
            <v>716</v>
          </cell>
          <cell r="AW8">
            <v>697</v>
          </cell>
          <cell r="AX8">
            <v>689</v>
          </cell>
          <cell r="AY8">
            <v>688</v>
          </cell>
          <cell r="AZ8">
            <v>683</v>
          </cell>
          <cell r="BA8">
            <v>685</v>
          </cell>
          <cell r="BB8">
            <v>689</v>
          </cell>
          <cell r="BC8">
            <v>696</v>
          </cell>
          <cell r="BD8">
            <v>687</v>
          </cell>
          <cell r="BE8">
            <v>689</v>
          </cell>
          <cell r="BF8">
            <v>688</v>
          </cell>
          <cell r="BG8">
            <v>689</v>
          </cell>
          <cell r="BH8">
            <v>728</v>
          </cell>
          <cell r="BI8">
            <v>721</v>
          </cell>
          <cell r="BJ8">
            <v>721</v>
          </cell>
          <cell r="BK8">
            <v>728</v>
          </cell>
          <cell r="BL8">
            <v>717</v>
          </cell>
          <cell r="BM8">
            <v>721</v>
          </cell>
          <cell r="BN8">
            <v>719</v>
          </cell>
          <cell r="BO8">
            <v>726</v>
          </cell>
          <cell r="BP8">
            <v>724</v>
          </cell>
          <cell r="BQ8">
            <v>731</v>
          </cell>
          <cell r="BR8">
            <v>728</v>
          </cell>
          <cell r="BS8">
            <v>724</v>
          </cell>
          <cell r="BT8">
            <v>731</v>
          </cell>
          <cell r="BU8">
            <v>731</v>
          </cell>
          <cell r="BV8">
            <v>729</v>
          </cell>
          <cell r="BW8">
            <v>723</v>
          </cell>
          <cell r="BX8">
            <v>727</v>
          </cell>
          <cell r="BY8">
            <v>728</v>
          </cell>
          <cell r="BZ8">
            <v>730</v>
          </cell>
          <cell r="CA8">
            <v>729</v>
          </cell>
          <cell r="CB8">
            <v>731</v>
          </cell>
          <cell r="CC8">
            <v>732</v>
          </cell>
          <cell r="CD8">
            <v>727</v>
          </cell>
          <cell r="CE8">
            <v>731</v>
          </cell>
          <cell r="CF8">
            <v>733</v>
          </cell>
          <cell r="CG8">
            <v>729</v>
          </cell>
          <cell r="CH8">
            <v>732</v>
          </cell>
          <cell r="CI8">
            <v>729</v>
          </cell>
          <cell r="CJ8">
            <v>730</v>
          </cell>
          <cell r="CK8">
            <v>734</v>
          </cell>
          <cell r="CL8">
            <v>739</v>
          </cell>
          <cell r="CM8">
            <v>737</v>
          </cell>
          <cell r="CN8">
            <v>740</v>
          </cell>
          <cell r="CO8">
            <v>739</v>
          </cell>
          <cell r="CP8">
            <v>736</v>
          </cell>
          <cell r="CQ8">
            <v>734</v>
          </cell>
          <cell r="CR8">
            <v>733</v>
          </cell>
          <cell r="CS8">
            <v>737</v>
          </cell>
          <cell r="CT8">
            <v>737</v>
          </cell>
          <cell r="CU8">
            <v>737</v>
          </cell>
          <cell r="CV8">
            <v>733</v>
          </cell>
          <cell r="CW8">
            <v>738</v>
          </cell>
          <cell r="CX8">
            <v>740</v>
          </cell>
          <cell r="CY8">
            <v>741</v>
          </cell>
          <cell r="CZ8">
            <v>742</v>
          </cell>
          <cell r="DA8">
            <v>745</v>
          </cell>
          <cell r="DB8">
            <v>741</v>
          </cell>
          <cell r="DC8">
            <v>742</v>
          </cell>
          <cell r="DD8">
            <v>750</v>
          </cell>
          <cell r="DE8">
            <v>747</v>
          </cell>
          <cell r="DF8">
            <v>748</v>
          </cell>
          <cell r="DG8">
            <v>745</v>
          </cell>
          <cell r="DH8">
            <v>746</v>
          </cell>
          <cell r="DI8">
            <v>748</v>
          </cell>
          <cell r="DJ8">
            <v>751</v>
          </cell>
          <cell r="DK8">
            <v>751</v>
          </cell>
          <cell r="DL8">
            <v>753</v>
          </cell>
          <cell r="DM8">
            <v>754</v>
          </cell>
          <cell r="DN8">
            <v>750</v>
          </cell>
          <cell r="DO8">
            <v>751</v>
          </cell>
          <cell r="DP8">
            <v>760</v>
          </cell>
          <cell r="DQ8">
            <v>757</v>
          </cell>
          <cell r="DR8">
            <v>758</v>
          </cell>
          <cell r="DS8">
            <v>756</v>
          </cell>
          <cell r="DT8">
            <v>756</v>
          </cell>
          <cell r="DU8">
            <v>759</v>
          </cell>
          <cell r="DV8">
            <v>762</v>
          </cell>
          <cell r="DW8">
            <v>762</v>
          </cell>
          <cell r="DX8">
            <v>764</v>
          </cell>
          <cell r="DY8">
            <v>763</v>
          </cell>
          <cell r="DZ8">
            <v>759</v>
          </cell>
          <cell r="EA8">
            <v>760</v>
          </cell>
          <cell r="EB8">
            <v>771</v>
          </cell>
          <cell r="EC8">
            <v>768</v>
          </cell>
          <cell r="ED8">
            <v>769</v>
          </cell>
          <cell r="EE8">
            <v>767</v>
          </cell>
          <cell r="EF8">
            <v>766</v>
          </cell>
          <cell r="EG8">
            <v>769</v>
          </cell>
          <cell r="EH8">
            <v>772</v>
          </cell>
          <cell r="EI8">
            <v>772</v>
          </cell>
          <cell r="EJ8">
            <v>774</v>
          </cell>
          <cell r="EK8">
            <v>774</v>
          </cell>
          <cell r="EL8">
            <v>770</v>
          </cell>
          <cell r="EM8">
            <v>771</v>
          </cell>
          <cell r="EN8">
            <v>781</v>
          </cell>
          <cell r="EO8">
            <v>778</v>
          </cell>
          <cell r="EP8">
            <v>778</v>
          </cell>
          <cell r="EQ8">
            <v>776</v>
          </cell>
          <cell r="ER8">
            <v>776</v>
          </cell>
          <cell r="ES8">
            <v>779</v>
          </cell>
          <cell r="ET8">
            <v>782</v>
          </cell>
          <cell r="EU8">
            <v>782</v>
          </cell>
          <cell r="EV8">
            <v>784</v>
          </cell>
          <cell r="EW8">
            <v>783</v>
          </cell>
          <cell r="EX8">
            <v>780</v>
          </cell>
          <cell r="EY8">
            <v>781</v>
          </cell>
          <cell r="EZ8">
            <v>791</v>
          </cell>
          <cell r="FA8">
            <v>788</v>
          </cell>
          <cell r="FB8">
            <v>789</v>
          </cell>
          <cell r="FC8">
            <v>786</v>
          </cell>
          <cell r="FD8">
            <v>786</v>
          </cell>
          <cell r="FE8">
            <v>789</v>
          </cell>
          <cell r="FF8">
            <v>792</v>
          </cell>
          <cell r="FG8">
            <v>792</v>
          </cell>
          <cell r="FH8">
            <v>794</v>
          </cell>
        </row>
        <row r="9">
          <cell r="D9" t="str">
            <v>FTS-2.1 Residential</v>
          </cell>
          <cell r="E9" t="str">
            <v>Residential</v>
          </cell>
          <cell r="F9" t="str">
            <v>CFG</v>
          </cell>
          <cell r="G9" t="str">
            <v>FTS-2.1</v>
          </cell>
          <cell r="I9">
            <v>0</v>
          </cell>
          <cell r="J9">
            <v>0</v>
          </cell>
          <cell r="K9">
            <v>0</v>
          </cell>
          <cell r="L9">
            <v>0</v>
          </cell>
          <cell r="M9">
            <v>0</v>
          </cell>
          <cell r="N9">
            <v>0.02</v>
          </cell>
          <cell r="U9">
            <v>417</v>
          </cell>
          <cell r="V9">
            <v>419</v>
          </cell>
          <cell r="W9">
            <v>421</v>
          </cell>
          <cell r="X9">
            <v>419</v>
          </cell>
          <cell r="Y9">
            <v>483</v>
          </cell>
          <cell r="Z9">
            <v>483</v>
          </cell>
          <cell r="AA9">
            <v>485</v>
          </cell>
          <cell r="AB9">
            <v>486</v>
          </cell>
          <cell r="AC9">
            <v>486</v>
          </cell>
          <cell r="AD9">
            <v>487</v>
          </cell>
          <cell r="AE9">
            <v>483</v>
          </cell>
          <cell r="AF9">
            <v>484</v>
          </cell>
          <cell r="AG9">
            <v>488</v>
          </cell>
          <cell r="AH9">
            <v>467</v>
          </cell>
          <cell r="AI9">
            <v>462</v>
          </cell>
          <cell r="AJ9">
            <v>460</v>
          </cell>
          <cell r="AK9">
            <v>459</v>
          </cell>
          <cell r="AL9">
            <v>461</v>
          </cell>
          <cell r="AM9">
            <v>463</v>
          </cell>
          <cell r="AN9">
            <v>463</v>
          </cell>
          <cell r="AO9">
            <v>465</v>
          </cell>
          <cell r="AP9">
            <v>461</v>
          </cell>
          <cell r="AQ9">
            <v>462</v>
          </cell>
          <cell r="AR9">
            <v>458</v>
          </cell>
          <cell r="AS9">
            <v>461</v>
          </cell>
          <cell r="AT9">
            <v>457</v>
          </cell>
          <cell r="AU9">
            <v>458</v>
          </cell>
          <cell r="AV9">
            <v>509</v>
          </cell>
          <cell r="AW9">
            <v>500</v>
          </cell>
          <cell r="AX9">
            <v>511</v>
          </cell>
          <cell r="AY9">
            <v>511</v>
          </cell>
          <cell r="AZ9">
            <v>508</v>
          </cell>
          <cell r="BA9">
            <v>512</v>
          </cell>
          <cell r="BB9">
            <v>514</v>
          </cell>
          <cell r="BC9">
            <v>515</v>
          </cell>
          <cell r="BD9">
            <v>511</v>
          </cell>
          <cell r="BE9">
            <v>516</v>
          </cell>
          <cell r="BF9">
            <v>515</v>
          </cell>
          <cell r="BG9">
            <v>512</v>
          </cell>
          <cell r="BH9">
            <v>488</v>
          </cell>
          <cell r="BI9">
            <v>481</v>
          </cell>
          <cell r="BJ9">
            <v>482</v>
          </cell>
          <cell r="BK9">
            <v>485</v>
          </cell>
          <cell r="BL9">
            <v>482</v>
          </cell>
          <cell r="BM9">
            <v>484</v>
          </cell>
          <cell r="BN9">
            <v>483</v>
          </cell>
          <cell r="BO9">
            <v>484</v>
          </cell>
          <cell r="BP9">
            <v>484</v>
          </cell>
          <cell r="BQ9">
            <v>482</v>
          </cell>
          <cell r="BR9">
            <v>480</v>
          </cell>
          <cell r="BS9">
            <v>482</v>
          </cell>
          <cell r="BT9">
            <v>481</v>
          </cell>
          <cell r="BU9">
            <v>484</v>
          </cell>
          <cell r="BV9">
            <v>481</v>
          </cell>
          <cell r="BW9">
            <v>489</v>
          </cell>
          <cell r="BX9">
            <v>483</v>
          </cell>
          <cell r="BY9">
            <v>483</v>
          </cell>
          <cell r="BZ9">
            <v>483</v>
          </cell>
          <cell r="CA9">
            <v>482</v>
          </cell>
          <cell r="CB9">
            <v>479</v>
          </cell>
          <cell r="CC9">
            <v>479</v>
          </cell>
          <cell r="CD9">
            <v>485</v>
          </cell>
          <cell r="CE9">
            <v>480</v>
          </cell>
          <cell r="CF9">
            <v>479</v>
          </cell>
          <cell r="CG9">
            <v>475</v>
          </cell>
          <cell r="CH9">
            <v>479</v>
          </cell>
          <cell r="CI9">
            <v>480</v>
          </cell>
          <cell r="CJ9">
            <v>480</v>
          </cell>
          <cell r="CK9">
            <v>482</v>
          </cell>
          <cell r="CL9">
            <v>482</v>
          </cell>
          <cell r="CM9">
            <v>482</v>
          </cell>
          <cell r="CN9">
            <v>481</v>
          </cell>
          <cell r="CO9">
            <v>482</v>
          </cell>
          <cell r="CP9">
            <v>486</v>
          </cell>
          <cell r="CQ9">
            <v>483</v>
          </cell>
          <cell r="CR9">
            <v>481</v>
          </cell>
          <cell r="CS9">
            <v>483</v>
          </cell>
          <cell r="CT9">
            <v>479</v>
          </cell>
          <cell r="CU9">
            <v>478</v>
          </cell>
          <cell r="CV9">
            <v>476</v>
          </cell>
          <cell r="CW9">
            <v>479</v>
          </cell>
          <cell r="CX9">
            <v>479</v>
          </cell>
          <cell r="CY9">
            <v>479</v>
          </cell>
          <cell r="CZ9">
            <v>478</v>
          </cell>
          <cell r="DA9">
            <v>482</v>
          </cell>
          <cell r="DB9">
            <v>484</v>
          </cell>
          <cell r="DC9">
            <v>482</v>
          </cell>
          <cell r="DD9">
            <v>479</v>
          </cell>
          <cell r="DE9">
            <v>477</v>
          </cell>
          <cell r="DF9">
            <v>478</v>
          </cell>
          <cell r="DG9">
            <v>482</v>
          </cell>
          <cell r="DH9">
            <v>479</v>
          </cell>
          <cell r="DI9">
            <v>480</v>
          </cell>
          <cell r="DJ9">
            <v>480</v>
          </cell>
          <cell r="DK9">
            <v>480</v>
          </cell>
          <cell r="DL9">
            <v>478</v>
          </cell>
          <cell r="DM9">
            <v>483</v>
          </cell>
          <cell r="DN9">
            <v>486</v>
          </cell>
          <cell r="DO9">
            <v>483</v>
          </cell>
          <cell r="DP9">
            <v>478</v>
          </cell>
          <cell r="DQ9">
            <v>476</v>
          </cell>
          <cell r="DR9">
            <v>478</v>
          </cell>
          <cell r="DS9">
            <v>481</v>
          </cell>
          <cell r="DT9">
            <v>479</v>
          </cell>
          <cell r="DU9">
            <v>480</v>
          </cell>
          <cell r="DV9">
            <v>480</v>
          </cell>
          <cell r="DW9">
            <v>480</v>
          </cell>
          <cell r="DX9">
            <v>479</v>
          </cell>
          <cell r="DY9">
            <v>484</v>
          </cell>
          <cell r="DZ9">
            <v>486</v>
          </cell>
          <cell r="EA9">
            <v>484</v>
          </cell>
          <cell r="EB9">
            <v>479</v>
          </cell>
          <cell r="EC9">
            <v>476</v>
          </cell>
          <cell r="ED9">
            <v>477</v>
          </cell>
          <cell r="EE9">
            <v>481</v>
          </cell>
          <cell r="EF9">
            <v>478</v>
          </cell>
          <cell r="EG9">
            <v>480</v>
          </cell>
          <cell r="EH9">
            <v>480</v>
          </cell>
          <cell r="EI9">
            <v>479</v>
          </cell>
          <cell r="EJ9">
            <v>478</v>
          </cell>
          <cell r="EK9">
            <v>483</v>
          </cell>
          <cell r="EL9">
            <v>485</v>
          </cell>
          <cell r="EM9">
            <v>483</v>
          </cell>
          <cell r="EN9">
            <v>479</v>
          </cell>
          <cell r="EO9">
            <v>477</v>
          </cell>
          <cell r="EP9">
            <v>478</v>
          </cell>
          <cell r="EQ9">
            <v>481</v>
          </cell>
          <cell r="ER9">
            <v>479</v>
          </cell>
          <cell r="ES9">
            <v>480</v>
          </cell>
          <cell r="ET9">
            <v>480</v>
          </cell>
          <cell r="EU9">
            <v>480</v>
          </cell>
          <cell r="EV9">
            <v>478</v>
          </cell>
          <cell r="EW9">
            <v>483</v>
          </cell>
          <cell r="EX9">
            <v>486</v>
          </cell>
          <cell r="EY9">
            <v>483</v>
          </cell>
          <cell r="EZ9">
            <v>479</v>
          </cell>
          <cell r="FA9">
            <v>476</v>
          </cell>
          <cell r="FB9">
            <v>478</v>
          </cell>
          <cell r="FC9">
            <v>481</v>
          </cell>
          <cell r="FD9">
            <v>479</v>
          </cell>
          <cell r="FE9">
            <v>480</v>
          </cell>
          <cell r="FF9">
            <v>480</v>
          </cell>
          <cell r="FG9">
            <v>480</v>
          </cell>
          <cell r="FH9">
            <v>478</v>
          </cell>
        </row>
        <row r="10">
          <cell r="D10" t="str">
            <v>FTS-3 Residential</v>
          </cell>
          <cell r="E10" t="str">
            <v>Residential</v>
          </cell>
          <cell r="F10" t="str">
            <v>CFG</v>
          </cell>
          <cell r="G10" t="str">
            <v>FTS-3</v>
          </cell>
          <cell r="I10">
            <v>0</v>
          </cell>
          <cell r="J10">
            <v>0</v>
          </cell>
          <cell r="K10">
            <v>0</v>
          </cell>
          <cell r="L10">
            <v>0</v>
          </cell>
          <cell r="M10">
            <v>0</v>
          </cell>
          <cell r="N10">
            <v>0.04</v>
          </cell>
          <cell r="U10">
            <v>9</v>
          </cell>
          <cell r="V10">
            <v>9</v>
          </cell>
          <cell r="W10">
            <v>9</v>
          </cell>
          <cell r="X10">
            <v>9</v>
          </cell>
          <cell r="Y10">
            <v>13</v>
          </cell>
          <cell r="Z10">
            <v>12</v>
          </cell>
          <cell r="AA10">
            <v>12</v>
          </cell>
          <cell r="AB10">
            <v>13</v>
          </cell>
          <cell r="AC10">
            <v>12</v>
          </cell>
          <cell r="AD10">
            <v>12</v>
          </cell>
          <cell r="AE10">
            <v>13</v>
          </cell>
          <cell r="AF10">
            <v>12</v>
          </cell>
          <cell r="AG10">
            <v>12</v>
          </cell>
          <cell r="AH10">
            <v>10</v>
          </cell>
          <cell r="AI10">
            <v>10</v>
          </cell>
          <cell r="AJ10">
            <v>10</v>
          </cell>
          <cell r="AK10">
            <v>10</v>
          </cell>
          <cell r="AL10">
            <v>10</v>
          </cell>
          <cell r="AM10">
            <v>10</v>
          </cell>
          <cell r="AN10">
            <v>11</v>
          </cell>
          <cell r="AO10">
            <v>10</v>
          </cell>
          <cell r="AP10">
            <v>10</v>
          </cell>
          <cell r="AQ10">
            <v>10</v>
          </cell>
          <cell r="AR10">
            <v>10</v>
          </cell>
          <cell r="AS10">
            <v>10</v>
          </cell>
          <cell r="AT10">
            <v>10</v>
          </cell>
          <cell r="AU10">
            <v>10</v>
          </cell>
          <cell r="AV10">
            <v>12</v>
          </cell>
          <cell r="AW10">
            <v>12</v>
          </cell>
          <cell r="AX10">
            <v>12</v>
          </cell>
          <cell r="AY10">
            <v>13</v>
          </cell>
          <cell r="AZ10">
            <v>13</v>
          </cell>
          <cell r="BA10">
            <v>13</v>
          </cell>
          <cell r="BB10">
            <v>13</v>
          </cell>
          <cell r="BC10">
            <v>13</v>
          </cell>
          <cell r="BD10">
            <v>13</v>
          </cell>
          <cell r="BE10">
            <v>13</v>
          </cell>
          <cell r="BF10">
            <v>13</v>
          </cell>
          <cell r="BG10">
            <v>13</v>
          </cell>
          <cell r="BH10">
            <v>16</v>
          </cell>
          <cell r="BI10">
            <v>16</v>
          </cell>
          <cell r="BJ10">
            <v>16</v>
          </cell>
          <cell r="BK10">
            <v>16</v>
          </cell>
          <cell r="BL10">
            <v>16</v>
          </cell>
          <cell r="BM10">
            <v>16</v>
          </cell>
          <cell r="BN10">
            <v>16</v>
          </cell>
          <cell r="BO10">
            <v>16</v>
          </cell>
          <cell r="BP10">
            <v>16</v>
          </cell>
          <cell r="BQ10">
            <v>16</v>
          </cell>
          <cell r="BR10">
            <v>16</v>
          </cell>
          <cell r="BS10">
            <v>16</v>
          </cell>
          <cell r="BT10">
            <v>16</v>
          </cell>
          <cell r="BU10">
            <v>16</v>
          </cell>
          <cell r="BV10">
            <v>16</v>
          </cell>
          <cell r="BW10">
            <v>17</v>
          </cell>
          <cell r="BX10">
            <v>16</v>
          </cell>
          <cell r="BY10">
            <v>16</v>
          </cell>
          <cell r="BZ10">
            <v>16</v>
          </cell>
          <cell r="CA10">
            <v>16</v>
          </cell>
          <cell r="CB10">
            <v>16</v>
          </cell>
          <cell r="CC10">
            <v>16</v>
          </cell>
          <cell r="CD10">
            <v>16</v>
          </cell>
          <cell r="CE10">
            <v>16</v>
          </cell>
          <cell r="CF10">
            <v>16</v>
          </cell>
          <cell r="CG10">
            <v>17</v>
          </cell>
          <cell r="CH10">
            <v>16</v>
          </cell>
          <cell r="CI10">
            <v>16</v>
          </cell>
          <cell r="CJ10">
            <v>16</v>
          </cell>
          <cell r="CK10">
            <v>16</v>
          </cell>
          <cell r="CL10">
            <v>16</v>
          </cell>
          <cell r="CM10">
            <v>16</v>
          </cell>
          <cell r="CN10">
            <v>17</v>
          </cell>
          <cell r="CO10">
            <v>16</v>
          </cell>
          <cell r="CP10">
            <v>16</v>
          </cell>
          <cell r="CQ10">
            <v>16</v>
          </cell>
          <cell r="CR10">
            <v>16</v>
          </cell>
          <cell r="CS10">
            <v>17</v>
          </cell>
          <cell r="CT10">
            <v>16</v>
          </cell>
          <cell r="CU10">
            <v>16</v>
          </cell>
          <cell r="CV10">
            <v>16</v>
          </cell>
          <cell r="CW10">
            <v>16</v>
          </cell>
          <cell r="CX10">
            <v>16</v>
          </cell>
          <cell r="CY10">
            <v>16</v>
          </cell>
          <cell r="CZ10">
            <v>17</v>
          </cell>
          <cell r="DA10">
            <v>16</v>
          </cell>
          <cell r="DB10">
            <v>16</v>
          </cell>
          <cell r="DC10">
            <v>16</v>
          </cell>
          <cell r="DD10">
            <v>16</v>
          </cell>
          <cell r="DE10">
            <v>17</v>
          </cell>
          <cell r="DF10">
            <v>16</v>
          </cell>
          <cell r="DG10">
            <v>17</v>
          </cell>
          <cell r="DH10">
            <v>16</v>
          </cell>
          <cell r="DI10">
            <v>16</v>
          </cell>
          <cell r="DJ10">
            <v>16</v>
          </cell>
          <cell r="DK10">
            <v>16</v>
          </cell>
          <cell r="DL10">
            <v>17</v>
          </cell>
          <cell r="DM10">
            <v>16</v>
          </cell>
          <cell r="DN10">
            <v>16</v>
          </cell>
          <cell r="DO10">
            <v>16</v>
          </cell>
          <cell r="DP10">
            <v>16</v>
          </cell>
          <cell r="DQ10">
            <v>17</v>
          </cell>
          <cell r="DR10">
            <v>16</v>
          </cell>
          <cell r="DS10">
            <v>17</v>
          </cell>
          <cell r="DT10">
            <v>16</v>
          </cell>
          <cell r="DU10">
            <v>16</v>
          </cell>
          <cell r="DV10">
            <v>16</v>
          </cell>
          <cell r="DW10">
            <v>16</v>
          </cell>
          <cell r="DX10">
            <v>17</v>
          </cell>
          <cell r="DY10">
            <v>16</v>
          </cell>
          <cell r="DZ10">
            <v>16</v>
          </cell>
          <cell r="EA10">
            <v>16</v>
          </cell>
          <cell r="EB10">
            <v>16</v>
          </cell>
          <cell r="EC10">
            <v>17</v>
          </cell>
          <cell r="ED10">
            <v>16</v>
          </cell>
          <cell r="EE10">
            <v>17</v>
          </cell>
          <cell r="EF10">
            <v>16</v>
          </cell>
          <cell r="EG10">
            <v>16</v>
          </cell>
          <cell r="EH10">
            <v>16</v>
          </cell>
          <cell r="EI10">
            <v>16</v>
          </cell>
          <cell r="EJ10">
            <v>17</v>
          </cell>
          <cell r="EK10">
            <v>16</v>
          </cell>
          <cell r="EL10">
            <v>16</v>
          </cell>
          <cell r="EM10">
            <v>16</v>
          </cell>
          <cell r="EN10">
            <v>16</v>
          </cell>
          <cell r="EO10">
            <v>17</v>
          </cell>
          <cell r="EP10">
            <v>16</v>
          </cell>
          <cell r="EQ10">
            <v>17</v>
          </cell>
          <cell r="ER10">
            <v>16</v>
          </cell>
          <cell r="ES10">
            <v>16</v>
          </cell>
          <cell r="ET10">
            <v>16</v>
          </cell>
          <cell r="EU10">
            <v>16</v>
          </cell>
          <cell r="EV10">
            <v>17</v>
          </cell>
          <cell r="EW10">
            <v>16</v>
          </cell>
          <cell r="EX10">
            <v>16</v>
          </cell>
          <cell r="EY10">
            <v>16</v>
          </cell>
          <cell r="EZ10">
            <v>16</v>
          </cell>
          <cell r="FA10">
            <v>17</v>
          </cell>
          <cell r="FB10">
            <v>16</v>
          </cell>
          <cell r="FC10">
            <v>17</v>
          </cell>
          <cell r="FD10">
            <v>16</v>
          </cell>
          <cell r="FE10">
            <v>16</v>
          </cell>
          <cell r="FF10">
            <v>16</v>
          </cell>
          <cell r="FG10">
            <v>16</v>
          </cell>
          <cell r="FH10">
            <v>17</v>
          </cell>
        </row>
        <row r="11">
          <cell r="D11" t="str">
            <v>FTS-3.1 Residential</v>
          </cell>
          <cell r="E11" t="str">
            <v>Residential</v>
          </cell>
          <cell r="F11" t="str">
            <v>CFG</v>
          </cell>
          <cell r="G11" t="str">
            <v>FTS-3.1</v>
          </cell>
          <cell r="I11">
            <v>0</v>
          </cell>
          <cell r="J11">
            <v>0</v>
          </cell>
          <cell r="K11">
            <v>0</v>
          </cell>
          <cell r="L11">
            <v>0</v>
          </cell>
          <cell r="M11">
            <v>0</v>
          </cell>
          <cell r="N11">
            <v>0.02</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0</v>
          </cell>
          <cell r="CI11">
            <v>0</v>
          </cell>
          <cell r="CJ11">
            <v>0</v>
          </cell>
          <cell r="CK11">
            <v>0</v>
          </cell>
          <cell r="CL11">
            <v>0</v>
          </cell>
          <cell r="CM11">
            <v>0</v>
          </cell>
          <cell r="CN11">
            <v>0</v>
          </cell>
          <cell r="CO11">
            <v>0</v>
          </cell>
          <cell r="CP11">
            <v>0</v>
          </cell>
          <cell r="CQ11">
            <v>0</v>
          </cell>
          <cell r="CR11">
            <v>0</v>
          </cell>
          <cell r="CS11">
            <v>0</v>
          </cell>
          <cell r="CT11">
            <v>0</v>
          </cell>
          <cell r="CU11">
            <v>0</v>
          </cell>
          <cell r="CV11">
            <v>0</v>
          </cell>
          <cell r="CW11">
            <v>0</v>
          </cell>
          <cell r="CX11">
            <v>0</v>
          </cell>
          <cell r="CY11">
            <v>0</v>
          </cell>
          <cell r="CZ11">
            <v>0</v>
          </cell>
          <cell r="DA11">
            <v>0</v>
          </cell>
          <cell r="DB11">
            <v>0</v>
          </cell>
          <cell r="DC11">
            <v>0</v>
          </cell>
          <cell r="DD11">
            <v>0</v>
          </cell>
          <cell r="DE11">
            <v>0</v>
          </cell>
          <cell r="DF11">
            <v>0</v>
          </cell>
          <cell r="DG11">
            <v>0</v>
          </cell>
          <cell r="DH11">
            <v>0</v>
          </cell>
          <cell r="DI11">
            <v>0</v>
          </cell>
          <cell r="DJ11">
            <v>0</v>
          </cell>
          <cell r="DK11">
            <v>0</v>
          </cell>
          <cell r="DL11">
            <v>0</v>
          </cell>
          <cell r="DM11">
            <v>0</v>
          </cell>
          <cell r="DN11">
            <v>0</v>
          </cell>
          <cell r="DO11">
            <v>0</v>
          </cell>
          <cell r="DP11">
            <v>0</v>
          </cell>
          <cell r="DQ11">
            <v>0</v>
          </cell>
          <cell r="DR11">
            <v>0</v>
          </cell>
          <cell r="DS11">
            <v>0</v>
          </cell>
          <cell r="DT11">
            <v>0</v>
          </cell>
          <cell r="DU11">
            <v>0</v>
          </cell>
          <cell r="DV11">
            <v>0</v>
          </cell>
          <cell r="DW11">
            <v>0</v>
          </cell>
          <cell r="DX11">
            <v>0</v>
          </cell>
          <cell r="DY11">
            <v>0</v>
          </cell>
          <cell r="DZ11">
            <v>0</v>
          </cell>
          <cell r="EA11">
            <v>0</v>
          </cell>
          <cell r="EB11">
            <v>0</v>
          </cell>
          <cell r="EC11">
            <v>0</v>
          </cell>
          <cell r="ED11">
            <v>0</v>
          </cell>
          <cell r="EE11">
            <v>0</v>
          </cell>
          <cell r="EF11">
            <v>0</v>
          </cell>
          <cell r="EG11">
            <v>0</v>
          </cell>
          <cell r="EH11">
            <v>0</v>
          </cell>
          <cell r="EI11">
            <v>0</v>
          </cell>
          <cell r="EJ11">
            <v>0</v>
          </cell>
          <cell r="EK11">
            <v>0</v>
          </cell>
          <cell r="EL11">
            <v>0</v>
          </cell>
          <cell r="EM11">
            <v>0</v>
          </cell>
          <cell r="EN11">
            <v>0</v>
          </cell>
          <cell r="EO11">
            <v>0</v>
          </cell>
          <cell r="EP11">
            <v>0</v>
          </cell>
          <cell r="EQ11">
            <v>0</v>
          </cell>
          <cell r="ER11">
            <v>0</v>
          </cell>
          <cell r="ES11">
            <v>0</v>
          </cell>
          <cell r="ET11">
            <v>0</v>
          </cell>
          <cell r="EU11">
            <v>0</v>
          </cell>
          <cell r="EV11">
            <v>0</v>
          </cell>
          <cell r="EW11">
            <v>0</v>
          </cell>
          <cell r="EX11">
            <v>0</v>
          </cell>
          <cell r="EY11">
            <v>0</v>
          </cell>
          <cell r="EZ11">
            <v>0</v>
          </cell>
          <cell r="FA11">
            <v>0</v>
          </cell>
          <cell r="FB11">
            <v>0</v>
          </cell>
          <cell r="FC11">
            <v>0</v>
          </cell>
          <cell r="FD11">
            <v>0</v>
          </cell>
          <cell r="FE11">
            <v>0</v>
          </cell>
          <cell r="FF11">
            <v>0</v>
          </cell>
          <cell r="FG11">
            <v>0</v>
          </cell>
          <cell r="FH11">
            <v>0</v>
          </cell>
        </row>
        <row r="12">
          <cell r="D12" t="str">
            <v>FPU - RS Residential</v>
          </cell>
          <cell r="E12" t="str">
            <v>Residential</v>
          </cell>
          <cell r="F12" t="str">
            <v>FPU</v>
          </cell>
          <cell r="G12" t="str">
            <v>FPU - RS</v>
          </cell>
          <cell r="I12">
            <v>2065</v>
          </cell>
          <cell r="J12">
            <v>2187</v>
          </cell>
          <cell r="K12">
            <v>2104</v>
          </cell>
          <cell r="L12">
            <v>2096</v>
          </cell>
          <cell r="M12">
            <v>2087</v>
          </cell>
          <cell r="N12">
            <v>0.02</v>
          </cell>
          <cell r="O12">
            <v>3.1E-2</v>
          </cell>
          <cell r="U12">
            <v>49748</v>
          </cell>
          <cell r="V12">
            <v>49883</v>
          </cell>
          <cell r="W12">
            <v>50109</v>
          </cell>
          <cell r="X12">
            <v>50284</v>
          </cell>
          <cell r="Y12">
            <v>50184</v>
          </cell>
          <cell r="Z12">
            <v>50278</v>
          </cell>
          <cell r="AA12">
            <v>50326</v>
          </cell>
          <cell r="AB12">
            <v>50445</v>
          </cell>
          <cell r="AC12">
            <v>50452</v>
          </cell>
          <cell r="AD12">
            <v>50533</v>
          </cell>
          <cell r="AE12">
            <v>50816</v>
          </cell>
          <cell r="AF12">
            <v>50976</v>
          </cell>
          <cell r="AG12">
            <v>51224</v>
          </cell>
          <cell r="AH12">
            <v>51282</v>
          </cell>
          <cell r="AI12">
            <v>51495</v>
          </cell>
          <cell r="AJ12">
            <v>51560</v>
          </cell>
          <cell r="AK12">
            <v>51535</v>
          </cell>
          <cell r="AL12">
            <v>51660</v>
          </cell>
          <cell r="AM12">
            <v>51540</v>
          </cell>
          <cell r="AN12">
            <v>51630</v>
          </cell>
          <cell r="AO12">
            <v>51703</v>
          </cell>
          <cell r="AP12">
            <v>51692</v>
          </cell>
          <cell r="AQ12">
            <v>51846</v>
          </cell>
          <cell r="AR12">
            <v>52037</v>
          </cell>
          <cell r="AS12">
            <v>52175</v>
          </cell>
          <cell r="AT12">
            <v>52293</v>
          </cell>
          <cell r="AU12">
            <v>52509</v>
          </cell>
          <cell r="AV12">
            <v>52706</v>
          </cell>
          <cell r="AW12">
            <v>52692</v>
          </cell>
          <cell r="AX12">
            <v>52576</v>
          </cell>
          <cell r="AY12">
            <v>52760</v>
          </cell>
          <cell r="AZ12">
            <v>52889</v>
          </cell>
          <cell r="BA12">
            <v>52957</v>
          </cell>
          <cell r="BB12">
            <v>52910</v>
          </cell>
          <cell r="BC12">
            <v>52953</v>
          </cell>
          <cell r="BD12">
            <v>53220</v>
          </cell>
          <cell r="BE12">
            <v>53499</v>
          </cell>
          <cell r="BF12">
            <v>53510</v>
          </cell>
          <cell r="BG12">
            <v>53765</v>
          </cell>
          <cell r="BH12">
            <v>53838</v>
          </cell>
          <cell r="BI12">
            <v>53847</v>
          </cell>
          <cell r="BJ12">
            <v>54011</v>
          </cell>
          <cell r="BK12">
            <v>53950</v>
          </cell>
          <cell r="BL12">
            <v>54098</v>
          </cell>
          <cell r="BM12">
            <v>54159</v>
          </cell>
          <cell r="BN12">
            <v>54187</v>
          </cell>
          <cell r="BO12">
            <v>54500</v>
          </cell>
          <cell r="BP12">
            <v>54681</v>
          </cell>
          <cell r="BQ12">
            <v>55006</v>
          </cell>
          <cell r="BR12">
            <v>55048</v>
          </cell>
          <cell r="BS12">
            <v>55195</v>
          </cell>
          <cell r="BT12">
            <v>55660</v>
          </cell>
          <cell r="BU12">
            <v>55411</v>
          </cell>
          <cell r="BV12">
            <v>55894</v>
          </cell>
          <cell r="BW12">
            <v>56537</v>
          </cell>
          <cell r="BX12">
            <v>56011</v>
          </cell>
          <cell r="BY12">
            <v>56132</v>
          </cell>
          <cell r="BZ12">
            <v>56111</v>
          </cell>
          <cell r="CA12">
            <v>56466</v>
          </cell>
          <cell r="CB12">
            <v>56785</v>
          </cell>
          <cell r="CC12">
            <v>56960</v>
          </cell>
          <cell r="CD12">
            <v>57116</v>
          </cell>
          <cell r="CE12">
            <v>57325</v>
          </cell>
          <cell r="CF12">
            <v>57693</v>
          </cell>
          <cell r="CG12">
            <v>57766</v>
          </cell>
          <cell r="CH12">
            <v>58003</v>
          </cell>
          <cell r="CI12">
            <v>58395</v>
          </cell>
          <cell r="CJ12">
            <v>58502</v>
          </cell>
          <cell r="CK12">
            <v>58692</v>
          </cell>
          <cell r="CL12">
            <v>59012</v>
          </cell>
          <cell r="CM12">
            <v>59322</v>
          </cell>
          <cell r="CN12">
            <v>59506</v>
          </cell>
          <cell r="CO12">
            <v>59736</v>
          </cell>
          <cell r="CP12">
            <v>59944</v>
          </cell>
          <cell r="CQ12">
            <v>60223</v>
          </cell>
          <cell r="CR12">
            <v>60629</v>
          </cell>
          <cell r="CS12">
            <v>60701</v>
          </cell>
          <cell r="CT12">
            <v>61056</v>
          </cell>
          <cell r="CU12">
            <v>61234</v>
          </cell>
          <cell r="CV12">
            <v>61329</v>
          </cell>
          <cell r="CW12">
            <v>61436</v>
          </cell>
          <cell r="CX12">
            <v>61551</v>
          </cell>
          <cell r="CY12">
            <v>61907</v>
          </cell>
          <cell r="CZ12">
            <v>62156</v>
          </cell>
          <cell r="DA12">
            <v>62008</v>
          </cell>
          <cell r="DB12">
            <v>62103</v>
          </cell>
          <cell r="DC12">
            <v>62303</v>
          </cell>
          <cell r="DD12">
            <v>62710</v>
          </cell>
          <cell r="DE12">
            <v>62624</v>
          </cell>
          <cell r="DF12">
            <v>62989</v>
          </cell>
          <cell r="DG12">
            <v>63476</v>
          </cell>
          <cell r="DH12">
            <v>63289</v>
          </cell>
          <cell r="DI12">
            <v>63444</v>
          </cell>
          <cell r="DJ12">
            <v>63587</v>
          </cell>
          <cell r="DK12">
            <v>63943</v>
          </cell>
          <cell r="DL12">
            <v>64206</v>
          </cell>
          <cell r="DM12">
            <v>64118</v>
          </cell>
          <cell r="DN12">
            <v>64232</v>
          </cell>
          <cell r="DO12">
            <v>64453</v>
          </cell>
          <cell r="DP12">
            <v>64838</v>
          </cell>
          <cell r="DQ12">
            <v>64814</v>
          </cell>
          <cell r="DR12">
            <v>65136</v>
          </cell>
          <cell r="DS12">
            <v>65565</v>
          </cell>
          <cell r="DT12">
            <v>65506</v>
          </cell>
          <cell r="DU12">
            <v>65674</v>
          </cell>
          <cell r="DV12">
            <v>65878</v>
          </cell>
          <cell r="DW12">
            <v>66235</v>
          </cell>
          <cell r="DX12">
            <v>66478</v>
          </cell>
          <cell r="DY12">
            <v>66254</v>
          </cell>
          <cell r="DZ12">
            <v>66354</v>
          </cell>
          <cell r="EA12">
            <v>66581</v>
          </cell>
          <cell r="EB12">
            <v>66975</v>
          </cell>
          <cell r="EC12">
            <v>66914</v>
          </cell>
          <cell r="ED12">
            <v>67269</v>
          </cell>
          <cell r="EE12">
            <v>67715</v>
          </cell>
          <cell r="EF12">
            <v>67593</v>
          </cell>
          <cell r="EG12">
            <v>67754</v>
          </cell>
          <cell r="EH12">
            <v>67916</v>
          </cell>
          <cell r="EI12">
            <v>68292</v>
          </cell>
          <cell r="EJ12">
            <v>68559</v>
          </cell>
          <cell r="EK12">
            <v>68281</v>
          </cell>
          <cell r="EL12">
            <v>68390</v>
          </cell>
          <cell r="EM12">
            <v>68621</v>
          </cell>
          <cell r="EN12">
            <v>69043</v>
          </cell>
          <cell r="EO12">
            <v>68982</v>
          </cell>
          <cell r="EP12">
            <v>69354</v>
          </cell>
          <cell r="EQ12">
            <v>69839</v>
          </cell>
          <cell r="ER12">
            <v>69707</v>
          </cell>
          <cell r="ES12">
            <v>69879</v>
          </cell>
          <cell r="ET12">
            <v>70060</v>
          </cell>
          <cell r="EU12">
            <v>70448</v>
          </cell>
          <cell r="EV12">
            <v>70723</v>
          </cell>
          <cell r="EW12">
            <v>70330</v>
          </cell>
          <cell r="EX12">
            <v>70445</v>
          </cell>
          <cell r="EY12">
            <v>70686</v>
          </cell>
          <cell r="EZ12">
            <v>71112</v>
          </cell>
          <cell r="FA12">
            <v>71060</v>
          </cell>
          <cell r="FB12">
            <v>71432</v>
          </cell>
          <cell r="FC12">
            <v>71915</v>
          </cell>
          <cell r="FD12">
            <v>71804</v>
          </cell>
          <cell r="FE12">
            <v>71982</v>
          </cell>
          <cell r="FF12">
            <v>72177</v>
          </cell>
          <cell r="FG12">
            <v>72575</v>
          </cell>
          <cell r="FH12">
            <v>72853</v>
          </cell>
        </row>
        <row r="13">
          <cell r="D13" t="str">
            <v>FPU - RS-GS Residential</v>
          </cell>
          <cell r="E13" t="str">
            <v>Residential</v>
          </cell>
          <cell r="F13" t="str">
            <v>FPU</v>
          </cell>
          <cell r="G13" t="str">
            <v>FPU - RS-GS</v>
          </cell>
          <cell r="I13">
            <v>0</v>
          </cell>
          <cell r="J13">
            <v>0</v>
          </cell>
          <cell r="K13">
            <v>0</v>
          </cell>
          <cell r="L13">
            <v>0</v>
          </cell>
          <cell r="M13">
            <v>0</v>
          </cell>
          <cell r="N13">
            <v>0.02</v>
          </cell>
          <cell r="O13">
            <v>0.18820224719101111</v>
          </cell>
          <cell r="U13">
            <v>401</v>
          </cell>
          <cell r="V13">
            <v>404</v>
          </cell>
          <cell r="W13">
            <v>409</v>
          </cell>
          <cell r="X13">
            <v>405</v>
          </cell>
          <cell r="Y13">
            <v>409</v>
          </cell>
          <cell r="Z13">
            <v>409</v>
          </cell>
          <cell r="AA13">
            <v>413</v>
          </cell>
          <cell r="AB13">
            <v>411</v>
          </cell>
          <cell r="AC13">
            <v>415</v>
          </cell>
          <cell r="AD13">
            <v>421</v>
          </cell>
          <cell r="AE13">
            <v>415</v>
          </cell>
          <cell r="AF13">
            <v>412</v>
          </cell>
          <cell r="AG13">
            <v>414</v>
          </cell>
          <cell r="AH13">
            <v>413</v>
          </cell>
          <cell r="AI13">
            <v>412</v>
          </cell>
          <cell r="AJ13">
            <v>418</v>
          </cell>
          <cell r="AK13">
            <v>419</v>
          </cell>
          <cell r="AL13">
            <v>418</v>
          </cell>
          <cell r="AM13">
            <v>422</v>
          </cell>
          <cell r="AN13">
            <v>415</v>
          </cell>
          <cell r="AO13">
            <v>417</v>
          </cell>
          <cell r="AP13">
            <v>423</v>
          </cell>
          <cell r="AQ13">
            <v>425</v>
          </cell>
          <cell r="AR13">
            <v>428</v>
          </cell>
          <cell r="AS13">
            <v>432</v>
          </cell>
          <cell r="AT13">
            <v>429</v>
          </cell>
          <cell r="AU13">
            <v>425</v>
          </cell>
          <cell r="AV13">
            <v>418</v>
          </cell>
          <cell r="AW13">
            <v>423</v>
          </cell>
          <cell r="AX13">
            <v>427</v>
          </cell>
          <cell r="AY13">
            <v>426</v>
          </cell>
          <cell r="AZ13">
            <v>429</v>
          </cell>
          <cell r="BA13">
            <v>432</v>
          </cell>
          <cell r="BB13">
            <v>431</v>
          </cell>
          <cell r="BC13">
            <v>436</v>
          </cell>
          <cell r="BD13">
            <v>433</v>
          </cell>
          <cell r="BE13">
            <v>434</v>
          </cell>
          <cell r="BF13">
            <v>431</v>
          </cell>
          <cell r="BG13">
            <v>440</v>
          </cell>
          <cell r="BH13">
            <v>444</v>
          </cell>
          <cell r="BI13">
            <v>441</v>
          </cell>
          <cell r="BJ13">
            <v>448</v>
          </cell>
          <cell r="BK13">
            <v>453</v>
          </cell>
          <cell r="BL13">
            <v>459</v>
          </cell>
          <cell r="BM13">
            <v>478</v>
          </cell>
          <cell r="BN13">
            <v>490</v>
          </cell>
          <cell r="BO13">
            <v>495</v>
          </cell>
          <cell r="BP13">
            <v>505</v>
          </cell>
          <cell r="BQ13">
            <v>504</v>
          </cell>
          <cell r="BR13">
            <v>514</v>
          </cell>
          <cell r="BS13">
            <v>515</v>
          </cell>
          <cell r="BT13">
            <v>533</v>
          </cell>
          <cell r="BU13">
            <v>783</v>
          </cell>
          <cell r="BV13">
            <v>531</v>
          </cell>
          <cell r="BW13">
            <v>541</v>
          </cell>
          <cell r="BX13">
            <v>551</v>
          </cell>
          <cell r="BY13">
            <v>558</v>
          </cell>
          <cell r="BZ13">
            <v>560</v>
          </cell>
          <cell r="CA13">
            <v>562</v>
          </cell>
          <cell r="CB13">
            <v>559</v>
          </cell>
          <cell r="CC13">
            <v>564</v>
          </cell>
          <cell r="CD13">
            <v>563</v>
          </cell>
          <cell r="CE13">
            <v>568</v>
          </cell>
          <cell r="CF13">
            <v>578</v>
          </cell>
          <cell r="CG13">
            <v>575</v>
          </cell>
          <cell r="CH13">
            <v>585</v>
          </cell>
          <cell r="CI13">
            <v>593</v>
          </cell>
          <cell r="CJ13">
            <v>594</v>
          </cell>
          <cell r="CK13">
            <v>611</v>
          </cell>
          <cell r="CL13">
            <v>629</v>
          </cell>
          <cell r="CM13">
            <v>648</v>
          </cell>
          <cell r="CN13">
            <v>653</v>
          </cell>
          <cell r="CO13">
            <v>660</v>
          </cell>
          <cell r="CP13">
            <v>667</v>
          </cell>
          <cell r="CQ13">
            <v>672</v>
          </cell>
          <cell r="CR13">
            <v>686</v>
          </cell>
          <cell r="CS13">
            <v>699</v>
          </cell>
          <cell r="CT13">
            <v>716</v>
          </cell>
          <cell r="CU13">
            <v>728</v>
          </cell>
          <cell r="CV13">
            <v>753</v>
          </cell>
          <cell r="CW13">
            <v>736</v>
          </cell>
          <cell r="CX13">
            <v>750</v>
          </cell>
          <cell r="CY13">
            <v>761</v>
          </cell>
          <cell r="CZ13">
            <v>767</v>
          </cell>
          <cell r="DA13">
            <v>663</v>
          </cell>
          <cell r="DB13">
            <v>667</v>
          </cell>
          <cell r="DC13">
            <v>672</v>
          </cell>
          <cell r="DD13">
            <v>689</v>
          </cell>
          <cell r="DE13">
            <v>829</v>
          </cell>
          <cell r="DF13">
            <v>692</v>
          </cell>
          <cell r="DG13">
            <v>703</v>
          </cell>
          <cell r="DH13">
            <v>710</v>
          </cell>
          <cell r="DI13">
            <v>726</v>
          </cell>
          <cell r="DJ13">
            <v>739</v>
          </cell>
          <cell r="DK13">
            <v>751</v>
          </cell>
          <cell r="DL13">
            <v>754</v>
          </cell>
          <cell r="DM13">
            <v>669</v>
          </cell>
          <cell r="DN13">
            <v>671</v>
          </cell>
          <cell r="DO13">
            <v>677</v>
          </cell>
          <cell r="DP13">
            <v>691</v>
          </cell>
          <cell r="DQ13">
            <v>771</v>
          </cell>
          <cell r="DR13">
            <v>696</v>
          </cell>
          <cell r="DS13">
            <v>706</v>
          </cell>
          <cell r="DT13">
            <v>711</v>
          </cell>
          <cell r="DU13">
            <v>730</v>
          </cell>
          <cell r="DV13">
            <v>746</v>
          </cell>
          <cell r="DW13">
            <v>762</v>
          </cell>
          <cell r="DX13">
            <v>767</v>
          </cell>
          <cell r="DY13">
            <v>666</v>
          </cell>
          <cell r="DZ13">
            <v>669</v>
          </cell>
          <cell r="EA13">
            <v>675</v>
          </cell>
          <cell r="EB13">
            <v>690</v>
          </cell>
          <cell r="EC13">
            <v>798</v>
          </cell>
          <cell r="ED13">
            <v>694</v>
          </cell>
          <cell r="EE13">
            <v>704</v>
          </cell>
          <cell r="EF13">
            <v>711</v>
          </cell>
          <cell r="EG13">
            <v>729</v>
          </cell>
          <cell r="EH13">
            <v>744</v>
          </cell>
          <cell r="EI13">
            <v>757</v>
          </cell>
          <cell r="EJ13">
            <v>761</v>
          </cell>
          <cell r="EK13">
            <v>666</v>
          </cell>
          <cell r="EL13">
            <v>669</v>
          </cell>
          <cell r="EM13">
            <v>675</v>
          </cell>
          <cell r="EN13">
            <v>690</v>
          </cell>
          <cell r="EO13">
            <v>799</v>
          </cell>
          <cell r="EP13">
            <v>694</v>
          </cell>
          <cell r="EQ13">
            <v>704</v>
          </cell>
          <cell r="ER13">
            <v>711</v>
          </cell>
          <cell r="ES13">
            <v>729</v>
          </cell>
          <cell r="ET13">
            <v>743</v>
          </cell>
          <cell r="EU13">
            <v>757</v>
          </cell>
          <cell r="EV13">
            <v>761</v>
          </cell>
          <cell r="EW13">
            <v>667</v>
          </cell>
          <cell r="EX13">
            <v>670</v>
          </cell>
          <cell r="EY13">
            <v>676</v>
          </cell>
          <cell r="EZ13">
            <v>690</v>
          </cell>
          <cell r="FA13">
            <v>789</v>
          </cell>
          <cell r="FB13">
            <v>695</v>
          </cell>
          <cell r="FC13">
            <v>705</v>
          </cell>
          <cell r="FD13">
            <v>711</v>
          </cell>
          <cell r="FE13">
            <v>730</v>
          </cell>
          <cell r="FF13">
            <v>745</v>
          </cell>
          <cell r="FG13">
            <v>758</v>
          </cell>
          <cell r="FH13">
            <v>763</v>
          </cell>
        </row>
        <row r="14">
          <cell r="D14" t="str">
            <v>FT-RS Residential</v>
          </cell>
          <cell r="E14" t="str">
            <v>Residential</v>
          </cell>
          <cell r="F14" t="str">
            <v>FT</v>
          </cell>
          <cell r="G14" t="str">
            <v>FT-RS</v>
          </cell>
          <cell r="I14">
            <v>0</v>
          </cell>
          <cell r="J14">
            <v>0</v>
          </cell>
          <cell r="K14">
            <v>0</v>
          </cell>
          <cell r="L14">
            <v>0</v>
          </cell>
          <cell r="M14">
            <v>0</v>
          </cell>
          <cell r="N14">
            <v>5.0000000000000001E-3</v>
          </cell>
          <cell r="U14">
            <v>655</v>
          </cell>
          <cell r="V14">
            <v>650</v>
          </cell>
          <cell r="W14">
            <v>657</v>
          </cell>
          <cell r="X14">
            <v>647</v>
          </cell>
          <cell r="Y14">
            <v>636</v>
          </cell>
          <cell r="Z14">
            <v>626</v>
          </cell>
          <cell r="AA14">
            <v>614</v>
          </cell>
          <cell r="AB14">
            <v>608</v>
          </cell>
          <cell r="AC14">
            <v>603</v>
          </cell>
          <cell r="AD14">
            <v>599</v>
          </cell>
          <cell r="AE14">
            <v>599</v>
          </cell>
          <cell r="AF14">
            <v>614</v>
          </cell>
          <cell r="AG14">
            <v>628</v>
          </cell>
          <cell r="AH14">
            <v>622</v>
          </cell>
          <cell r="AI14">
            <v>621</v>
          </cell>
          <cell r="AJ14">
            <v>620</v>
          </cell>
          <cell r="AK14">
            <v>614</v>
          </cell>
          <cell r="AL14">
            <v>602</v>
          </cell>
          <cell r="AM14">
            <v>600</v>
          </cell>
          <cell r="AN14">
            <v>603</v>
          </cell>
          <cell r="AO14">
            <v>599</v>
          </cell>
          <cell r="AP14">
            <v>595</v>
          </cell>
          <cell r="AQ14">
            <v>600</v>
          </cell>
          <cell r="AR14">
            <v>603</v>
          </cell>
          <cell r="AS14">
            <v>612</v>
          </cell>
          <cell r="AT14">
            <v>613</v>
          </cell>
          <cell r="AU14">
            <v>616</v>
          </cell>
          <cell r="AV14">
            <v>608</v>
          </cell>
          <cell r="AW14">
            <v>592</v>
          </cell>
          <cell r="AX14">
            <v>583</v>
          </cell>
          <cell r="AY14">
            <v>575</v>
          </cell>
          <cell r="AZ14">
            <v>571</v>
          </cell>
          <cell r="BA14">
            <v>571</v>
          </cell>
          <cell r="BB14">
            <v>566</v>
          </cell>
          <cell r="BC14">
            <v>574</v>
          </cell>
          <cell r="BD14">
            <v>576</v>
          </cell>
          <cell r="BE14">
            <v>582</v>
          </cell>
          <cell r="BF14">
            <v>581</v>
          </cell>
          <cell r="BG14">
            <v>584</v>
          </cell>
          <cell r="BH14">
            <v>577</v>
          </cell>
          <cell r="BI14">
            <v>565</v>
          </cell>
          <cell r="BJ14">
            <v>561</v>
          </cell>
          <cell r="BK14">
            <v>561</v>
          </cell>
          <cell r="BL14">
            <v>557</v>
          </cell>
          <cell r="BM14">
            <v>560</v>
          </cell>
          <cell r="BN14">
            <v>558</v>
          </cell>
          <cell r="BO14">
            <v>560</v>
          </cell>
          <cell r="BP14">
            <v>560</v>
          </cell>
          <cell r="BQ14">
            <v>564</v>
          </cell>
          <cell r="BR14">
            <v>568</v>
          </cell>
          <cell r="BS14">
            <v>567</v>
          </cell>
          <cell r="BT14">
            <v>570</v>
          </cell>
          <cell r="BU14">
            <v>561</v>
          </cell>
          <cell r="BV14">
            <v>558</v>
          </cell>
          <cell r="BW14">
            <v>554</v>
          </cell>
          <cell r="BX14">
            <v>554</v>
          </cell>
          <cell r="BY14">
            <v>553</v>
          </cell>
          <cell r="BZ14">
            <v>556</v>
          </cell>
          <cell r="CA14">
            <v>554</v>
          </cell>
          <cell r="CB14">
            <v>561</v>
          </cell>
          <cell r="CC14">
            <v>565</v>
          </cell>
          <cell r="CD14">
            <v>564</v>
          </cell>
          <cell r="CE14">
            <v>563</v>
          </cell>
          <cell r="CF14">
            <v>556</v>
          </cell>
          <cell r="CG14">
            <v>549</v>
          </cell>
          <cell r="CH14">
            <v>545</v>
          </cell>
          <cell r="CI14">
            <v>549</v>
          </cell>
          <cell r="CJ14">
            <v>549</v>
          </cell>
          <cell r="CK14">
            <v>551</v>
          </cell>
          <cell r="CL14">
            <v>554</v>
          </cell>
          <cell r="CM14">
            <v>553</v>
          </cell>
          <cell r="CN14">
            <v>554</v>
          </cell>
          <cell r="CO14">
            <v>560</v>
          </cell>
          <cell r="CP14">
            <v>565</v>
          </cell>
          <cell r="CQ14">
            <v>563</v>
          </cell>
          <cell r="CR14">
            <v>563</v>
          </cell>
          <cell r="CS14">
            <v>550</v>
          </cell>
          <cell r="CT14">
            <v>548</v>
          </cell>
          <cell r="CU14">
            <v>552</v>
          </cell>
          <cell r="CV14">
            <v>547</v>
          </cell>
          <cell r="CW14">
            <v>550</v>
          </cell>
          <cell r="CX14">
            <v>551</v>
          </cell>
          <cell r="CY14">
            <v>551</v>
          </cell>
          <cell r="CZ14">
            <v>553</v>
          </cell>
          <cell r="DA14">
            <v>563</v>
          </cell>
          <cell r="DB14">
            <v>564</v>
          </cell>
          <cell r="DC14">
            <v>563</v>
          </cell>
          <cell r="DD14">
            <v>561</v>
          </cell>
          <cell r="DE14">
            <v>552</v>
          </cell>
          <cell r="DF14">
            <v>549</v>
          </cell>
          <cell r="DG14">
            <v>549</v>
          </cell>
          <cell r="DH14">
            <v>548</v>
          </cell>
          <cell r="DI14">
            <v>549</v>
          </cell>
          <cell r="DJ14">
            <v>552</v>
          </cell>
          <cell r="DK14">
            <v>550</v>
          </cell>
          <cell r="DL14">
            <v>554</v>
          </cell>
          <cell r="DM14">
            <v>564</v>
          </cell>
          <cell r="DN14">
            <v>564</v>
          </cell>
          <cell r="DO14">
            <v>564</v>
          </cell>
          <cell r="DP14">
            <v>559</v>
          </cell>
          <cell r="DQ14">
            <v>551</v>
          </cell>
          <cell r="DR14">
            <v>548</v>
          </cell>
          <cell r="DS14">
            <v>549</v>
          </cell>
          <cell r="DT14">
            <v>548</v>
          </cell>
          <cell r="DU14">
            <v>550</v>
          </cell>
          <cell r="DV14">
            <v>552</v>
          </cell>
          <cell r="DW14">
            <v>551</v>
          </cell>
          <cell r="DX14">
            <v>554</v>
          </cell>
          <cell r="DY14">
            <v>564</v>
          </cell>
          <cell r="DZ14">
            <v>564</v>
          </cell>
          <cell r="EA14">
            <v>564</v>
          </cell>
          <cell r="EB14">
            <v>561</v>
          </cell>
          <cell r="EC14">
            <v>552</v>
          </cell>
          <cell r="ED14">
            <v>548</v>
          </cell>
          <cell r="EE14">
            <v>549</v>
          </cell>
          <cell r="EF14">
            <v>548</v>
          </cell>
          <cell r="EG14">
            <v>549</v>
          </cell>
          <cell r="EH14">
            <v>551</v>
          </cell>
          <cell r="EI14">
            <v>550</v>
          </cell>
          <cell r="EJ14">
            <v>553</v>
          </cell>
          <cell r="EK14">
            <v>563</v>
          </cell>
          <cell r="EL14">
            <v>564</v>
          </cell>
          <cell r="EM14">
            <v>564</v>
          </cell>
          <cell r="EN14">
            <v>560</v>
          </cell>
          <cell r="EO14">
            <v>552</v>
          </cell>
          <cell r="EP14">
            <v>548</v>
          </cell>
          <cell r="EQ14">
            <v>549</v>
          </cell>
          <cell r="ER14">
            <v>548</v>
          </cell>
          <cell r="ES14">
            <v>549</v>
          </cell>
          <cell r="ET14">
            <v>552</v>
          </cell>
          <cell r="EU14">
            <v>551</v>
          </cell>
          <cell r="EV14">
            <v>554</v>
          </cell>
          <cell r="EW14">
            <v>564</v>
          </cell>
          <cell r="EX14">
            <v>564</v>
          </cell>
          <cell r="EY14">
            <v>564</v>
          </cell>
          <cell r="EZ14">
            <v>560</v>
          </cell>
          <cell r="FA14">
            <v>552</v>
          </cell>
          <cell r="FB14">
            <v>548</v>
          </cell>
          <cell r="FC14">
            <v>549</v>
          </cell>
          <cell r="FD14">
            <v>548</v>
          </cell>
          <cell r="FE14">
            <v>549</v>
          </cell>
          <cell r="FF14">
            <v>552</v>
          </cell>
          <cell r="FG14">
            <v>551</v>
          </cell>
          <cell r="FH14">
            <v>553</v>
          </cell>
        </row>
        <row r="15">
          <cell r="D15" t="str">
            <v>IGC - TS1 Residential</v>
          </cell>
          <cell r="E15" t="str">
            <v>Residential</v>
          </cell>
          <cell r="F15" t="str">
            <v>IGC</v>
          </cell>
          <cell r="G15" t="str">
            <v>IGC - TS1</v>
          </cell>
          <cell r="I15">
            <v>0</v>
          </cell>
          <cell r="J15">
            <v>0</v>
          </cell>
          <cell r="K15">
            <v>0</v>
          </cell>
          <cell r="L15">
            <v>0</v>
          </cell>
          <cell r="M15">
            <v>0</v>
          </cell>
          <cell r="N15">
            <v>0</v>
          </cell>
          <cell r="U15">
            <v>674</v>
          </cell>
          <cell r="V15">
            <v>678</v>
          </cell>
          <cell r="W15">
            <v>678</v>
          </cell>
          <cell r="X15">
            <v>681</v>
          </cell>
          <cell r="Y15">
            <v>679</v>
          </cell>
          <cell r="Z15">
            <v>682</v>
          </cell>
          <cell r="AA15">
            <v>676</v>
          </cell>
          <cell r="AB15">
            <v>672</v>
          </cell>
          <cell r="AC15">
            <v>666</v>
          </cell>
          <cell r="AD15">
            <v>676</v>
          </cell>
          <cell r="AE15">
            <v>671</v>
          </cell>
          <cell r="AF15">
            <v>668</v>
          </cell>
          <cell r="AG15">
            <v>675</v>
          </cell>
          <cell r="AH15">
            <v>670</v>
          </cell>
          <cell r="AI15">
            <v>677</v>
          </cell>
          <cell r="AJ15">
            <v>671</v>
          </cell>
          <cell r="AK15">
            <v>670</v>
          </cell>
          <cell r="AL15">
            <v>672</v>
          </cell>
          <cell r="AM15">
            <v>669</v>
          </cell>
          <cell r="AN15">
            <v>670</v>
          </cell>
          <cell r="AO15">
            <v>674</v>
          </cell>
          <cell r="AP15">
            <v>670</v>
          </cell>
          <cell r="AQ15">
            <v>670</v>
          </cell>
          <cell r="AR15">
            <v>675</v>
          </cell>
          <cell r="AS15">
            <v>673</v>
          </cell>
          <cell r="AT15">
            <v>671</v>
          </cell>
          <cell r="AU15">
            <v>674</v>
          </cell>
          <cell r="AV15">
            <v>679</v>
          </cell>
          <cell r="AW15">
            <v>672</v>
          </cell>
          <cell r="AX15">
            <v>679</v>
          </cell>
          <cell r="AY15">
            <v>675</v>
          </cell>
          <cell r="AZ15">
            <v>673</v>
          </cell>
          <cell r="BA15">
            <v>670</v>
          </cell>
          <cell r="BB15">
            <v>671</v>
          </cell>
          <cell r="BC15">
            <v>670</v>
          </cell>
          <cell r="BD15">
            <v>672</v>
          </cell>
          <cell r="BE15">
            <v>671</v>
          </cell>
          <cell r="BF15">
            <v>671</v>
          </cell>
          <cell r="BG15">
            <v>673</v>
          </cell>
          <cell r="BH15">
            <v>670</v>
          </cell>
          <cell r="BI15">
            <v>671</v>
          </cell>
          <cell r="BJ15">
            <v>667</v>
          </cell>
          <cell r="BK15">
            <v>669</v>
          </cell>
          <cell r="BL15">
            <v>673</v>
          </cell>
          <cell r="BM15">
            <v>671</v>
          </cell>
          <cell r="BN15">
            <v>668</v>
          </cell>
          <cell r="BO15">
            <v>672</v>
          </cell>
          <cell r="BP15">
            <v>668</v>
          </cell>
          <cell r="BQ15">
            <v>669</v>
          </cell>
          <cell r="BR15">
            <v>667</v>
          </cell>
          <cell r="BS15">
            <v>670</v>
          </cell>
          <cell r="BT15">
            <v>670</v>
          </cell>
          <cell r="BU15">
            <v>669</v>
          </cell>
          <cell r="BV15">
            <v>671</v>
          </cell>
          <cell r="BW15">
            <v>669</v>
          </cell>
          <cell r="BX15">
            <v>669</v>
          </cell>
          <cell r="BY15">
            <v>667</v>
          </cell>
          <cell r="BZ15">
            <v>674</v>
          </cell>
          <cell r="CA15">
            <v>671</v>
          </cell>
          <cell r="CB15">
            <v>666</v>
          </cell>
          <cell r="CC15">
            <v>676</v>
          </cell>
          <cell r="CD15">
            <v>674</v>
          </cell>
          <cell r="CE15">
            <v>673</v>
          </cell>
          <cell r="CF15">
            <v>673</v>
          </cell>
          <cell r="CG15">
            <v>674</v>
          </cell>
          <cell r="CH15">
            <v>671</v>
          </cell>
          <cell r="CI15">
            <v>673</v>
          </cell>
          <cell r="CJ15">
            <v>675</v>
          </cell>
          <cell r="CK15">
            <v>676</v>
          </cell>
          <cell r="CL15">
            <v>675</v>
          </cell>
          <cell r="CM15">
            <v>674</v>
          </cell>
          <cell r="CN15">
            <v>672</v>
          </cell>
          <cell r="CO15">
            <v>675</v>
          </cell>
          <cell r="CP15">
            <v>678</v>
          </cell>
          <cell r="CQ15">
            <v>674</v>
          </cell>
          <cell r="CR15">
            <v>678</v>
          </cell>
          <cell r="CS15">
            <v>674</v>
          </cell>
          <cell r="CT15">
            <v>674</v>
          </cell>
          <cell r="CU15">
            <v>676</v>
          </cell>
          <cell r="CV15">
            <v>675</v>
          </cell>
          <cell r="CW15">
            <v>674</v>
          </cell>
          <cell r="CX15">
            <v>675</v>
          </cell>
          <cell r="CY15">
            <v>675</v>
          </cell>
          <cell r="CZ15">
            <v>671</v>
          </cell>
          <cell r="DA15">
            <v>676</v>
          </cell>
          <cell r="DB15">
            <v>674</v>
          </cell>
          <cell r="DC15">
            <v>675</v>
          </cell>
          <cell r="DD15">
            <v>675</v>
          </cell>
          <cell r="DE15">
            <v>675</v>
          </cell>
          <cell r="DF15">
            <v>674</v>
          </cell>
          <cell r="DG15">
            <v>674</v>
          </cell>
          <cell r="DH15">
            <v>676</v>
          </cell>
          <cell r="DI15">
            <v>675</v>
          </cell>
          <cell r="DJ15">
            <v>677</v>
          </cell>
          <cell r="DK15">
            <v>676</v>
          </cell>
          <cell r="DL15">
            <v>672</v>
          </cell>
          <cell r="DM15">
            <v>676</v>
          </cell>
          <cell r="DN15">
            <v>675</v>
          </cell>
          <cell r="DO15">
            <v>675</v>
          </cell>
          <cell r="DP15">
            <v>675</v>
          </cell>
          <cell r="DQ15">
            <v>675</v>
          </cell>
          <cell r="DR15">
            <v>673</v>
          </cell>
          <cell r="DS15">
            <v>674</v>
          </cell>
          <cell r="DT15">
            <v>676</v>
          </cell>
          <cell r="DU15">
            <v>676</v>
          </cell>
          <cell r="DV15">
            <v>676</v>
          </cell>
          <cell r="DW15">
            <v>676</v>
          </cell>
          <cell r="DX15">
            <v>673</v>
          </cell>
          <cell r="DY15">
            <v>676</v>
          </cell>
          <cell r="DZ15">
            <v>674</v>
          </cell>
          <cell r="EA15">
            <v>675</v>
          </cell>
          <cell r="EB15">
            <v>675</v>
          </cell>
          <cell r="EC15">
            <v>675</v>
          </cell>
          <cell r="ED15">
            <v>674</v>
          </cell>
          <cell r="EE15">
            <v>674</v>
          </cell>
          <cell r="EF15">
            <v>676</v>
          </cell>
          <cell r="EG15">
            <v>675</v>
          </cell>
          <cell r="EH15">
            <v>677</v>
          </cell>
          <cell r="EI15">
            <v>676</v>
          </cell>
          <cell r="EJ15">
            <v>673</v>
          </cell>
          <cell r="EK15">
            <v>676</v>
          </cell>
          <cell r="EL15">
            <v>674</v>
          </cell>
          <cell r="EM15">
            <v>675</v>
          </cell>
          <cell r="EN15">
            <v>675</v>
          </cell>
          <cell r="EO15">
            <v>675</v>
          </cell>
          <cell r="EP15">
            <v>674</v>
          </cell>
          <cell r="EQ15">
            <v>674</v>
          </cell>
          <cell r="ER15">
            <v>676</v>
          </cell>
          <cell r="ES15">
            <v>675</v>
          </cell>
          <cell r="ET15">
            <v>677</v>
          </cell>
          <cell r="EU15">
            <v>676</v>
          </cell>
          <cell r="EV15">
            <v>673</v>
          </cell>
          <cell r="EW15">
            <v>676</v>
          </cell>
          <cell r="EX15">
            <v>674</v>
          </cell>
          <cell r="EY15">
            <v>675</v>
          </cell>
          <cell r="EZ15">
            <v>675</v>
          </cell>
          <cell r="FA15">
            <v>675</v>
          </cell>
          <cell r="FB15">
            <v>674</v>
          </cell>
          <cell r="FC15">
            <v>674</v>
          </cell>
          <cell r="FD15">
            <v>676</v>
          </cell>
          <cell r="FE15">
            <v>675</v>
          </cell>
          <cell r="FF15">
            <v>677</v>
          </cell>
          <cell r="FG15">
            <v>676</v>
          </cell>
          <cell r="FH15">
            <v>673</v>
          </cell>
        </row>
        <row r="16">
          <cell r="D16" t="str">
            <v>TOTAL RESIDENTIAL:Residential</v>
          </cell>
          <cell r="E16" t="str">
            <v>Residential</v>
          </cell>
          <cell r="F16" t="str">
            <v/>
          </cell>
          <cell r="G16" t="str">
            <v>TOTAL RESIDENTIAL:</v>
          </cell>
          <cell r="U16">
            <v>65909</v>
          </cell>
          <cell r="V16">
            <v>66121</v>
          </cell>
          <cell r="W16">
            <v>66430</v>
          </cell>
          <cell r="X16">
            <v>66640</v>
          </cell>
          <cell r="Y16">
            <v>66452</v>
          </cell>
          <cell r="Z16">
            <v>66462</v>
          </cell>
          <cell r="AA16">
            <v>66529</v>
          </cell>
          <cell r="AB16">
            <v>66648</v>
          </cell>
          <cell r="AC16">
            <v>66651</v>
          </cell>
          <cell r="AD16">
            <v>66824</v>
          </cell>
          <cell r="AE16">
            <v>67182</v>
          </cell>
          <cell r="AF16">
            <v>67453</v>
          </cell>
          <cell r="AG16">
            <v>67816</v>
          </cell>
          <cell r="AH16">
            <v>67938</v>
          </cell>
          <cell r="AI16">
            <v>68230</v>
          </cell>
          <cell r="AJ16">
            <v>68351</v>
          </cell>
          <cell r="AK16">
            <v>68285</v>
          </cell>
          <cell r="AL16">
            <v>68334</v>
          </cell>
          <cell r="AM16">
            <v>68215</v>
          </cell>
          <cell r="AN16">
            <v>68338</v>
          </cell>
          <cell r="AO16">
            <v>68445</v>
          </cell>
          <cell r="AP16">
            <v>68459</v>
          </cell>
          <cell r="AQ16">
            <v>68689</v>
          </cell>
          <cell r="AR16">
            <v>69000</v>
          </cell>
          <cell r="AS16">
            <v>69211</v>
          </cell>
          <cell r="AT16">
            <v>69360</v>
          </cell>
          <cell r="AU16">
            <v>69675</v>
          </cell>
          <cell r="AV16">
            <v>69944</v>
          </cell>
          <cell r="AW16">
            <v>69826</v>
          </cell>
          <cell r="AX16">
            <v>69733</v>
          </cell>
          <cell r="AY16">
            <v>69900</v>
          </cell>
          <cell r="AZ16">
            <v>70049</v>
          </cell>
          <cell r="BA16">
            <v>70187</v>
          </cell>
          <cell r="BB16">
            <v>70162</v>
          </cell>
          <cell r="BC16">
            <v>70395</v>
          </cell>
          <cell r="BD16">
            <v>70662</v>
          </cell>
          <cell r="BE16">
            <v>71031</v>
          </cell>
          <cell r="BF16">
            <v>71120</v>
          </cell>
          <cell r="BG16">
            <v>71478</v>
          </cell>
          <cell r="BH16">
            <v>71634</v>
          </cell>
          <cell r="BI16">
            <v>71615</v>
          </cell>
          <cell r="BJ16">
            <v>71795</v>
          </cell>
          <cell r="BK16">
            <v>71803</v>
          </cell>
          <cell r="BL16">
            <v>71968</v>
          </cell>
          <cell r="BM16">
            <v>72121</v>
          </cell>
          <cell r="BN16">
            <v>72187</v>
          </cell>
          <cell r="BO16">
            <v>72663</v>
          </cell>
          <cell r="BP16">
            <v>72951</v>
          </cell>
          <cell r="BQ16">
            <v>73355</v>
          </cell>
          <cell r="BR16">
            <v>73499</v>
          </cell>
          <cell r="BS16">
            <v>73730</v>
          </cell>
          <cell r="BT16">
            <v>74364</v>
          </cell>
          <cell r="BU16">
            <v>74324</v>
          </cell>
          <cell r="BV16">
            <v>74578</v>
          </cell>
          <cell r="BW16">
            <v>75281</v>
          </cell>
          <cell r="BX16">
            <v>74866</v>
          </cell>
          <cell r="BY16">
            <v>75022</v>
          </cell>
          <cell r="BZ16">
            <v>75028</v>
          </cell>
          <cell r="CA16">
            <v>75478</v>
          </cell>
          <cell r="CB16">
            <v>75887</v>
          </cell>
          <cell r="CC16">
            <v>76081</v>
          </cell>
          <cell r="CD16">
            <v>76283</v>
          </cell>
          <cell r="CE16">
            <v>76557</v>
          </cell>
          <cell r="CF16">
            <v>76945</v>
          </cell>
          <cell r="CG16">
            <v>77043</v>
          </cell>
          <cell r="CH16">
            <v>77312</v>
          </cell>
          <cell r="CI16">
            <v>77788</v>
          </cell>
          <cell r="CJ16">
            <v>77947</v>
          </cell>
          <cell r="CK16">
            <v>78267</v>
          </cell>
          <cell r="CL16">
            <v>78706</v>
          </cell>
          <cell r="CM16">
            <v>79278</v>
          </cell>
          <cell r="CN16">
            <v>79581</v>
          </cell>
          <cell r="CO16">
            <v>79876</v>
          </cell>
          <cell r="CP16">
            <v>80108</v>
          </cell>
          <cell r="CQ16">
            <v>80452</v>
          </cell>
          <cell r="CR16">
            <v>80951</v>
          </cell>
          <cell r="CS16">
            <v>81068</v>
          </cell>
          <cell r="CT16">
            <v>81355</v>
          </cell>
          <cell r="CU16">
            <v>81548</v>
          </cell>
          <cell r="CV16">
            <v>81631</v>
          </cell>
          <cell r="CW16">
            <v>81581</v>
          </cell>
          <cell r="CX16">
            <v>81712</v>
          </cell>
          <cell r="CY16">
            <v>82255</v>
          </cell>
          <cell r="CZ16">
            <v>82620</v>
          </cell>
          <cell r="DA16">
            <v>82395</v>
          </cell>
          <cell r="DB16">
            <v>82571</v>
          </cell>
          <cell r="DC16">
            <v>82856</v>
          </cell>
          <cell r="DD16">
            <v>83372</v>
          </cell>
          <cell r="DE16">
            <v>83418</v>
          </cell>
          <cell r="DF16">
            <v>83673</v>
          </cell>
          <cell r="DG16">
            <v>84239</v>
          </cell>
          <cell r="DH16">
            <v>84135</v>
          </cell>
          <cell r="DI16">
            <v>84382</v>
          </cell>
          <cell r="DJ16">
            <v>84603</v>
          </cell>
          <cell r="DK16">
            <v>85151</v>
          </cell>
          <cell r="DL16">
            <v>85528</v>
          </cell>
          <cell r="DM16">
            <v>85086</v>
          </cell>
          <cell r="DN16">
            <v>85274</v>
          </cell>
          <cell r="DO16">
            <v>85581</v>
          </cell>
          <cell r="DP16">
            <v>86048</v>
          </cell>
          <cell r="DQ16">
            <v>86111</v>
          </cell>
          <cell r="DR16">
            <v>86385</v>
          </cell>
          <cell r="DS16">
            <v>86899</v>
          </cell>
          <cell r="DT16">
            <v>86910</v>
          </cell>
          <cell r="DU16">
            <v>87193</v>
          </cell>
          <cell r="DV16">
            <v>87489</v>
          </cell>
          <cell r="DW16">
            <v>88077</v>
          </cell>
          <cell r="DX16">
            <v>88444</v>
          </cell>
          <cell r="DY16">
            <v>87768</v>
          </cell>
          <cell r="DZ16">
            <v>87951</v>
          </cell>
          <cell r="EA16">
            <v>88273</v>
          </cell>
          <cell r="EB16">
            <v>88774</v>
          </cell>
          <cell r="EC16">
            <v>88818</v>
          </cell>
          <cell r="ED16">
            <v>89098</v>
          </cell>
          <cell r="EE16">
            <v>89628</v>
          </cell>
          <cell r="EF16">
            <v>89586</v>
          </cell>
          <cell r="EG16">
            <v>89854</v>
          </cell>
          <cell r="EH16">
            <v>90103</v>
          </cell>
          <cell r="EI16">
            <v>90694</v>
          </cell>
          <cell r="EJ16">
            <v>91087</v>
          </cell>
          <cell r="EK16">
            <v>90354</v>
          </cell>
          <cell r="EL16">
            <v>90548</v>
          </cell>
          <cell r="EM16">
            <v>90876</v>
          </cell>
          <cell r="EN16">
            <v>91404</v>
          </cell>
          <cell r="EO16">
            <v>91455</v>
          </cell>
          <cell r="EP16">
            <v>91751</v>
          </cell>
          <cell r="EQ16">
            <v>92323</v>
          </cell>
          <cell r="ER16">
            <v>92276</v>
          </cell>
          <cell r="ES16">
            <v>92559</v>
          </cell>
          <cell r="ET16">
            <v>92832</v>
          </cell>
          <cell r="EU16">
            <v>93448</v>
          </cell>
          <cell r="EV16">
            <v>93852</v>
          </cell>
          <cell r="EW16">
            <v>92964</v>
          </cell>
          <cell r="EX16">
            <v>93166</v>
          </cell>
          <cell r="EY16">
            <v>93506</v>
          </cell>
          <cell r="EZ16">
            <v>94038</v>
          </cell>
          <cell r="FA16">
            <v>94090</v>
          </cell>
          <cell r="FB16">
            <v>94401</v>
          </cell>
          <cell r="FC16">
            <v>94972</v>
          </cell>
          <cell r="FD16">
            <v>94945</v>
          </cell>
          <cell r="FE16">
            <v>95241</v>
          </cell>
          <cell r="FF16">
            <v>95534</v>
          </cell>
          <cell r="FG16">
            <v>96171</v>
          </cell>
          <cell r="FH16">
            <v>96583</v>
          </cell>
        </row>
        <row r="17">
          <cell r="D17" t="str">
            <v>2 - RESIDENTIAL - EXPERIMENTALResidential - Experimental</v>
          </cell>
          <cell r="E17" t="str">
            <v>Residential - Experimental</v>
          </cell>
          <cell r="F17" t="str">
            <v/>
          </cell>
          <cell r="G17" t="str">
            <v>2 - RESIDENTIAL - EXPERIMENTAL</v>
          </cell>
        </row>
        <row r="18">
          <cell r="D18" t="str">
            <v>FTS-A Residential - Experimental</v>
          </cell>
          <cell r="E18" t="str">
            <v>Residential - Experimental</v>
          </cell>
          <cell r="F18" t="str">
            <v>CFG</v>
          </cell>
          <cell r="G18" t="str">
            <v>FTS-A</v>
          </cell>
          <cell r="I18">
            <v>0</v>
          </cell>
          <cell r="J18">
            <v>0</v>
          </cell>
          <cell r="K18">
            <v>0</v>
          </cell>
          <cell r="L18">
            <v>0</v>
          </cell>
          <cell r="M18">
            <v>0</v>
          </cell>
          <cell r="N18">
            <v>0</v>
          </cell>
          <cell r="U18">
            <v>46</v>
          </cell>
          <cell r="V18">
            <v>45</v>
          </cell>
          <cell r="W18">
            <v>45</v>
          </cell>
          <cell r="X18">
            <v>46</v>
          </cell>
          <cell r="Y18">
            <v>39</v>
          </cell>
          <cell r="Z18">
            <v>34</v>
          </cell>
          <cell r="AA18">
            <v>34</v>
          </cell>
          <cell r="AB18">
            <v>34</v>
          </cell>
          <cell r="AC18">
            <v>34</v>
          </cell>
          <cell r="AD18">
            <v>36</v>
          </cell>
          <cell r="AE18">
            <v>38</v>
          </cell>
          <cell r="AF18">
            <v>41</v>
          </cell>
          <cell r="AG18">
            <v>41</v>
          </cell>
          <cell r="AH18">
            <v>38</v>
          </cell>
          <cell r="AI18">
            <v>38</v>
          </cell>
          <cell r="AJ18">
            <v>38</v>
          </cell>
          <cell r="AK18">
            <v>35</v>
          </cell>
          <cell r="AL18">
            <v>32</v>
          </cell>
          <cell r="AM18">
            <v>32</v>
          </cell>
          <cell r="AN18">
            <v>31</v>
          </cell>
          <cell r="AO18">
            <v>32</v>
          </cell>
          <cell r="AP18">
            <v>34</v>
          </cell>
          <cell r="AQ18">
            <v>36</v>
          </cell>
          <cell r="AR18">
            <v>36</v>
          </cell>
          <cell r="AS18">
            <v>36</v>
          </cell>
          <cell r="AT18">
            <v>37</v>
          </cell>
          <cell r="AU18">
            <v>36</v>
          </cell>
          <cell r="AV18">
            <v>32</v>
          </cell>
          <cell r="AW18">
            <v>27</v>
          </cell>
          <cell r="AX18">
            <v>26</v>
          </cell>
          <cell r="AY18">
            <v>25</v>
          </cell>
          <cell r="AZ18">
            <v>25</v>
          </cell>
          <cell r="BA18">
            <v>25</v>
          </cell>
          <cell r="BB18">
            <v>27</v>
          </cell>
          <cell r="BC18">
            <v>32</v>
          </cell>
          <cell r="BD18">
            <v>33</v>
          </cell>
          <cell r="BE18">
            <v>34</v>
          </cell>
          <cell r="BF18">
            <v>35</v>
          </cell>
          <cell r="BG18">
            <v>35</v>
          </cell>
          <cell r="BH18">
            <v>33</v>
          </cell>
          <cell r="BI18">
            <v>29</v>
          </cell>
          <cell r="BJ18">
            <v>29</v>
          </cell>
          <cell r="BK18">
            <v>30</v>
          </cell>
          <cell r="BL18">
            <v>29</v>
          </cell>
          <cell r="BM18">
            <v>28</v>
          </cell>
          <cell r="BN18">
            <v>31</v>
          </cell>
          <cell r="BO18">
            <v>32</v>
          </cell>
          <cell r="BP18">
            <v>33</v>
          </cell>
          <cell r="BQ18">
            <v>34</v>
          </cell>
          <cell r="BR18">
            <v>34</v>
          </cell>
          <cell r="BS18">
            <v>35</v>
          </cell>
          <cell r="BT18">
            <v>34</v>
          </cell>
          <cell r="BU18">
            <v>31</v>
          </cell>
          <cell r="BV18">
            <v>30</v>
          </cell>
          <cell r="BW18">
            <v>29</v>
          </cell>
          <cell r="BX18">
            <v>30</v>
          </cell>
          <cell r="BY18">
            <v>28</v>
          </cell>
          <cell r="BZ18">
            <v>31</v>
          </cell>
          <cell r="CA18">
            <v>32</v>
          </cell>
          <cell r="CB18">
            <v>33</v>
          </cell>
          <cell r="CC18">
            <v>33</v>
          </cell>
          <cell r="CD18">
            <v>35</v>
          </cell>
          <cell r="CE18">
            <v>35</v>
          </cell>
          <cell r="CF18">
            <v>33</v>
          </cell>
          <cell r="CG18">
            <v>31</v>
          </cell>
          <cell r="CH18">
            <v>31</v>
          </cell>
          <cell r="CI18">
            <v>31</v>
          </cell>
          <cell r="CJ18">
            <v>29</v>
          </cell>
          <cell r="CK18">
            <v>29</v>
          </cell>
          <cell r="CL18">
            <v>30</v>
          </cell>
          <cell r="CM18">
            <v>32</v>
          </cell>
          <cell r="CN18">
            <v>32</v>
          </cell>
          <cell r="CO18">
            <v>31</v>
          </cell>
          <cell r="CP18">
            <v>31</v>
          </cell>
          <cell r="CQ18">
            <v>31</v>
          </cell>
          <cell r="CR18">
            <v>32</v>
          </cell>
          <cell r="CS18">
            <v>32</v>
          </cell>
          <cell r="CT18">
            <v>31</v>
          </cell>
          <cell r="CU18">
            <v>31</v>
          </cell>
          <cell r="CV18">
            <v>29</v>
          </cell>
          <cell r="CW18">
            <v>29</v>
          </cell>
          <cell r="CX18">
            <v>29</v>
          </cell>
          <cell r="CY18">
            <v>29</v>
          </cell>
          <cell r="CZ18">
            <v>29</v>
          </cell>
          <cell r="DA18">
            <v>32</v>
          </cell>
          <cell r="DB18">
            <v>33</v>
          </cell>
          <cell r="DC18">
            <v>33</v>
          </cell>
          <cell r="DD18">
            <v>32</v>
          </cell>
          <cell r="DE18">
            <v>29</v>
          </cell>
          <cell r="DF18">
            <v>29</v>
          </cell>
          <cell r="DG18">
            <v>29</v>
          </cell>
          <cell r="DH18">
            <v>28</v>
          </cell>
          <cell r="DI18">
            <v>27</v>
          </cell>
          <cell r="DJ18">
            <v>29</v>
          </cell>
          <cell r="DK18">
            <v>31</v>
          </cell>
          <cell r="DL18">
            <v>31</v>
          </cell>
          <cell r="DM18">
            <v>32</v>
          </cell>
          <cell r="DN18">
            <v>33</v>
          </cell>
          <cell r="DO18">
            <v>33</v>
          </cell>
          <cell r="DP18">
            <v>32</v>
          </cell>
          <cell r="DQ18">
            <v>29</v>
          </cell>
          <cell r="DR18">
            <v>29</v>
          </cell>
          <cell r="DS18">
            <v>29</v>
          </cell>
          <cell r="DT18">
            <v>28</v>
          </cell>
          <cell r="DU18">
            <v>27</v>
          </cell>
          <cell r="DV18">
            <v>29</v>
          </cell>
          <cell r="DW18">
            <v>31</v>
          </cell>
          <cell r="DX18">
            <v>31</v>
          </cell>
          <cell r="DY18">
            <v>32</v>
          </cell>
          <cell r="DZ18">
            <v>33</v>
          </cell>
          <cell r="EA18">
            <v>33</v>
          </cell>
          <cell r="EB18">
            <v>32</v>
          </cell>
          <cell r="EC18">
            <v>29</v>
          </cell>
          <cell r="ED18">
            <v>29</v>
          </cell>
          <cell r="EE18">
            <v>29</v>
          </cell>
          <cell r="EF18">
            <v>28</v>
          </cell>
          <cell r="EG18">
            <v>27</v>
          </cell>
          <cell r="EH18">
            <v>29</v>
          </cell>
          <cell r="EI18">
            <v>31</v>
          </cell>
          <cell r="EJ18">
            <v>31</v>
          </cell>
          <cell r="EK18">
            <v>32</v>
          </cell>
          <cell r="EL18">
            <v>33</v>
          </cell>
          <cell r="EM18">
            <v>33</v>
          </cell>
          <cell r="EN18">
            <v>32</v>
          </cell>
          <cell r="EO18">
            <v>29</v>
          </cell>
          <cell r="EP18">
            <v>29</v>
          </cell>
          <cell r="EQ18">
            <v>29</v>
          </cell>
          <cell r="ER18">
            <v>28</v>
          </cell>
          <cell r="ES18">
            <v>27</v>
          </cell>
          <cell r="ET18">
            <v>29</v>
          </cell>
          <cell r="EU18">
            <v>31</v>
          </cell>
          <cell r="EV18">
            <v>31</v>
          </cell>
          <cell r="EW18">
            <v>32</v>
          </cell>
          <cell r="EX18">
            <v>33</v>
          </cell>
          <cell r="EY18">
            <v>33</v>
          </cell>
          <cell r="EZ18">
            <v>32</v>
          </cell>
          <cell r="FA18">
            <v>29</v>
          </cell>
          <cell r="FB18">
            <v>29</v>
          </cell>
          <cell r="FC18">
            <v>29</v>
          </cell>
          <cell r="FD18">
            <v>28</v>
          </cell>
          <cell r="FE18">
            <v>27</v>
          </cell>
          <cell r="FF18">
            <v>29</v>
          </cell>
          <cell r="FG18">
            <v>31</v>
          </cell>
          <cell r="FH18">
            <v>31</v>
          </cell>
        </row>
        <row r="19">
          <cell r="D19" t="str">
            <v>FTS-B Residential - Experimental</v>
          </cell>
          <cell r="E19" t="str">
            <v>Residential - Experimental</v>
          </cell>
          <cell r="F19" t="str">
            <v>CFG</v>
          </cell>
          <cell r="G19" t="str">
            <v>FTS-B</v>
          </cell>
          <cell r="I19">
            <v>0</v>
          </cell>
          <cell r="J19">
            <v>0</v>
          </cell>
          <cell r="K19">
            <v>0</v>
          </cell>
          <cell r="L19">
            <v>0</v>
          </cell>
          <cell r="M19">
            <v>0</v>
          </cell>
          <cell r="N19">
            <v>0</v>
          </cell>
          <cell r="U19">
            <v>60</v>
          </cell>
          <cell r="V19">
            <v>60</v>
          </cell>
          <cell r="W19">
            <v>62</v>
          </cell>
          <cell r="X19">
            <v>62</v>
          </cell>
          <cell r="Y19">
            <v>63</v>
          </cell>
          <cell r="Z19">
            <v>64</v>
          </cell>
          <cell r="AA19">
            <v>61</v>
          </cell>
          <cell r="AB19">
            <v>61</v>
          </cell>
          <cell r="AC19">
            <v>63</v>
          </cell>
          <cell r="AD19">
            <v>62</v>
          </cell>
          <cell r="AE19">
            <v>63</v>
          </cell>
          <cell r="AF19">
            <v>63</v>
          </cell>
          <cell r="AG19">
            <v>64</v>
          </cell>
          <cell r="AH19">
            <v>66</v>
          </cell>
          <cell r="AI19">
            <v>64</v>
          </cell>
          <cell r="AJ19">
            <v>65</v>
          </cell>
          <cell r="AK19">
            <v>63</v>
          </cell>
          <cell r="AL19">
            <v>62</v>
          </cell>
          <cell r="AM19">
            <v>60</v>
          </cell>
          <cell r="AN19">
            <v>59</v>
          </cell>
          <cell r="AO19">
            <v>61</v>
          </cell>
          <cell r="AP19">
            <v>61</v>
          </cell>
          <cell r="AQ19">
            <v>62</v>
          </cell>
          <cell r="AR19">
            <v>64</v>
          </cell>
          <cell r="AS19">
            <v>61</v>
          </cell>
          <cell r="AT19">
            <v>59</v>
          </cell>
          <cell r="AU19">
            <v>63</v>
          </cell>
          <cell r="AV19">
            <v>64</v>
          </cell>
          <cell r="AW19">
            <v>64</v>
          </cell>
          <cell r="AX19">
            <v>64</v>
          </cell>
          <cell r="AY19">
            <v>62</v>
          </cell>
          <cell r="AZ19">
            <v>64</v>
          </cell>
          <cell r="BA19">
            <v>64</v>
          </cell>
          <cell r="BB19">
            <v>63</v>
          </cell>
          <cell r="BC19">
            <v>64</v>
          </cell>
          <cell r="BD19">
            <v>66</v>
          </cell>
          <cell r="BE19">
            <v>66</v>
          </cell>
          <cell r="BF19">
            <v>65</v>
          </cell>
          <cell r="BG19">
            <v>66</v>
          </cell>
          <cell r="BH19">
            <v>65</v>
          </cell>
          <cell r="BI19">
            <v>62</v>
          </cell>
          <cell r="BJ19">
            <v>63</v>
          </cell>
          <cell r="BK19">
            <v>59</v>
          </cell>
          <cell r="BL19">
            <v>60</v>
          </cell>
          <cell r="BM19">
            <v>60</v>
          </cell>
          <cell r="BN19">
            <v>61</v>
          </cell>
          <cell r="BO19">
            <v>59</v>
          </cell>
          <cell r="BP19">
            <v>59</v>
          </cell>
          <cell r="BQ19">
            <v>61</v>
          </cell>
          <cell r="BR19">
            <v>62</v>
          </cell>
          <cell r="BS19">
            <v>61</v>
          </cell>
          <cell r="BT19">
            <v>62</v>
          </cell>
          <cell r="BU19">
            <v>62</v>
          </cell>
          <cell r="BV19">
            <v>62</v>
          </cell>
          <cell r="BW19">
            <v>61</v>
          </cell>
          <cell r="BX19">
            <v>60</v>
          </cell>
          <cell r="BY19">
            <v>60</v>
          </cell>
          <cell r="BZ19">
            <v>63</v>
          </cell>
          <cell r="CA19">
            <v>62</v>
          </cell>
          <cell r="CB19">
            <v>64</v>
          </cell>
          <cell r="CC19">
            <v>63</v>
          </cell>
          <cell r="CD19">
            <v>61</v>
          </cell>
          <cell r="CE19">
            <v>61</v>
          </cell>
          <cell r="CF19">
            <v>62</v>
          </cell>
          <cell r="CG19">
            <v>60</v>
          </cell>
          <cell r="CH19">
            <v>60</v>
          </cell>
          <cell r="CI19">
            <v>60</v>
          </cell>
          <cell r="CJ19">
            <v>61</v>
          </cell>
          <cell r="CK19">
            <v>61</v>
          </cell>
          <cell r="CL19">
            <v>63</v>
          </cell>
          <cell r="CM19">
            <v>62</v>
          </cell>
          <cell r="CN19">
            <v>62</v>
          </cell>
          <cell r="CO19">
            <v>62</v>
          </cell>
          <cell r="CP19">
            <v>62</v>
          </cell>
          <cell r="CQ19">
            <v>62</v>
          </cell>
          <cell r="CR19">
            <v>62</v>
          </cell>
          <cell r="CS19">
            <v>62</v>
          </cell>
          <cell r="CT19">
            <v>61</v>
          </cell>
          <cell r="CU19">
            <v>61</v>
          </cell>
          <cell r="CV19">
            <v>62</v>
          </cell>
          <cell r="CW19">
            <v>62</v>
          </cell>
          <cell r="CX19">
            <v>62</v>
          </cell>
          <cell r="CY19">
            <v>62</v>
          </cell>
          <cell r="CZ19">
            <v>62</v>
          </cell>
          <cell r="DA19">
            <v>63</v>
          </cell>
          <cell r="DB19">
            <v>62</v>
          </cell>
          <cell r="DC19">
            <v>62</v>
          </cell>
          <cell r="DD19">
            <v>63</v>
          </cell>
          <cell r="DE19">
            <v>61</v>
          </cell>
          <cell r="DF19">
            <v>61</v>
          </cell>
          <cell r="DG19">
            <v>61</v>
          </cell>
          <cell r="DH19">
            <v>61</v>
          </cell>
          <cell r="DI19">
            <v>61</v>
          </cell>
          <cell r="DJ19">
            <v>63</v>
          </cell>
          <cell r="DK19">
            <v>62</v>
          </cell>
          <cell r="DL19">
            <v>63</v>
          </cell>
          <cell r="DM19">
            <v>63</v>
          </cell>
          <cell r="DN19">
            <v>62</v>
          </cell>
          <cell r="DO19">
            <v>62</v>
          </cell>
          <cell r="DP19">
            <v>63</v>
          </cell>
          <cell r="DQ19">
            <v>61</v>
          </cell>
          <cell r="DR19">
            <v>61</v>
          </cell>
          <cell r="DS19">
            <v>60</v>
          </cell>
          <cell r="DT19">
            <v>61</v>
          </cell>
          <cell r="DU19">
            <v>61</v>
          </cell>
          <cell r="DV19">
            <v>63</v>
          </cell>
          <cell r="DW19">
            <v>62</v>
          </cell>
          <cell r="DX19">
            <v>62</v>
          </cell>
          <cell r="DY19">
            <v>63</v>
          </cell>
          <cell r="DZ19">
            <v>62</v>
          </cell>
          <cell r="EA19">
            <v>62</v>
          </cell>
          <cell r="EB19">
            <v>63</v>
          </cell>
          <cell r="EC19">
            <v>61</v>
          </cell>
          <cell r="ED19">
            <v>61</v>
          </cell>
          <cell r="EE19">
            <v>60</v>
          </cell>
          <cell r="EF19">
            <v>61</v>
          </cell>
          <cell r="EG19">
            <v>61</v>
          </cell>
          <cell r="EH19">
            <v>63</v>
          </cell>
          <cell r="EI19">
            <v>62</v>
          </cell>
          <cell r="EJ19">
            <v>62</v>
          </cell>
          <cell r="EK19">
            <v>63</v>
          </cell>
          <cell r="EL19">
            <v>62</v>
          </cell>
          <cell r="EM19">
            <v>62</v>
          </cell>
          <cell r="EN19">
            <v>63</v>
          </cell>
          <cell r="EO19">
            <v>61</v>
          </cell>
          <cell r="EP19">
            <v>61</v>
          </cell>
          <cell r="EQ19">
            <v>60</v>
          </cell>
          <cell r="ER19">
            <v>61</v>
          </cell>
          <cell r="ES19">
            <v>61</v>
          </cell>
          <cell r="ET19">
            <v>63</v>
          </cell>
          <cell r="EU19">
            <v>62</v>
          </cell>
          <cell r="EV19">
            <v>62</v>
          </cell>
          <cell r="EW19">
            <v>63</v>
          </cell>
          <cell r="EX19">
            <v>62</v>
          </cell>
          <cell r="EY19">
            <v>62</v>
          </cell>
          <cell r="EZ19">
            <v>63</v>
          </cell>
          <cell r="FA19">
            <v>61</v>
          </cell>
          <cell r="FB19">
            <v>61</v>
          </cell>
          <cell r="FC19">
            <v>60</v>
          </cell>
          <cell r="FD19">
            <v>61</v>
          </cell>
          <cell r="FE19">
            <v>61</v>
          </cell>
          <cell r="FF19">
            <v>63</v>
          </cell>
          <cell r="FG19">
            <v>62</v>
          </cell>
          <cell r="FH19">
            <v>62</v>
          </cell>
        </row>
        <row r="20">
          <cell r="D20" t="str">
            <v>FTS-1 Residential - Experimental</v>
          </cell>
          <cell r="E20" t="str">
            <v>Residential - Experimental</v>
          </cell>
          <cell r="F20" t="str">
            <v>CFG</v>
          </cell>
          <cell r="G20" t="str">
            <v>FTS-1</v>
          </cell>
          <cell r="I20">
            <v>0</v>
          </cell>
          <cell r="J20">
            <v>0</v>
          </cell>
          <cell r="K20">
            <v>0</v>
          </cell>
          <cell r="L20">
            <v>0</v>
          </cell>
          <cell r="M20">
            <v>0</v>
          </cell>
          <cell r="N20">
            <v>0</v>
          </cell>
          <cell r="U20">
            <v>152</v>
          </cell>
          <cell r="V20">
            <v>151</v>
          </cell>
          <cell r="W20">
            <v>153</v>
          </cell>
          <cell r="X20">
            <v>155</v>
          </cell>
          <cell r="Y20">
            <v>158</v>
          </cell>
          <cell r="Z20">
            <v>155</v>
          </cell>
          <cell r="AA20">
            <v>154</v>
          </cell>
          <cell r="AB20">
            <v>155</v>
          </cell>
          <cell r="AC20">
            <v>158</v>
          </cell>
          <cell r="AD20">
            <v>157</v>
          </cell>
          <cell r="AE20">
            <v>158</v>
          </cell>
          <cell r="AF20">
            <v>159</v>
          </cell>
          <cell r="AG20">
            <v>158</v>
          </cell>
          <cell r="AH20">
            <v>160</v>
          </cell>
          <cell r="AI20">
            <v>163</v>
          </cell>
          <cell r="AJ20">
            <v>164</v>
          </cell>
          <cell r="AK20">
            <v>164</v>
          </cell>
          <cell r="AL20">
            <v>166</v>
          </cell>
          <cell r="AM20">
            <v>166</v>
          </cell>
          <cell r="AN20">
            <v>164</v>
          </cell>
          <cell r="AO20">
            <v>164</v>
          </cell>
          <cell r="AP20">
            <v>163</v>
          </cell>
          <cell r="AQ20">
            <v>162</v>
          </cell>
          <cell r="AR20">
            <v>163</v>
          </cell>
          <cell r="AS20">
            <v>161</v>
          </cell>
          <cell r="AT20">
            <v>165</v>
          </cell>
          <cell r="AU20">
            <v>165</v>
          </cell>
          <cell r="AV20">
            <v>170</v>
          </cell>
          <cell r="AW20">
            <v>167</v>
          </cell>
          <cell r="AX20">
            <v>170</v>
          </cell>
          <cell r="AY20">
            <v>166</v>
          </cell>
          <cell r="AZ20">
            <v>169</v>
          </cell>
          <cell r="BA20">
            <v>169</v>
          </cell>
          <cell r="BB20">
            <v>168</v>
          </cell>
          <cell r="BC20">
            <v>169</v>
          </cell>
          <cell r="BD20">
            <v>168</v>
          </cell>
          <cell r="BE20">
            <v>168</v>
          </cell>
          <cell r="BF20">
            <v>169</v>
          </cell>
          <cell r="BG20">
            <v>170</v>
          </cell>
          <cell r="BH20">
            <v>167</v>
          </cell>
          <cell r="BI20">
            <v>168</v>
          </cell>
          <cell r="BJ20">
            <v>167</v>
          </cell>
          <cell r="BK20">
            <v>168</v>
          </cell>
          <cell r="BL20">
            <v>165</v>
          </cell>
          <cell r="BM20">
            <v>164</v>
          </cell>
          <cell r="BN20">
            <v>163</v>
          </cell>
          <cell r="BO20">
            <v>164</v>
          </cell>
          <cell r="BP20">
            <v>164</v>
          </cell>
          <cell r="BQ20">
            <v>166</v>
          </cell>
          <cell r="BR20">
            <v>166</v>
          </cell>
          <cell r="BS20">
            <v>165</v>
          </cell>
          <cell r="BT20">
            <v>164</v>
          </cell>
          <cell r="BU20">
            <v>165</v>
          </cell>
          <cell r="BV20">
            <v>166</v>
          </cell>
          <cell r="BW20">
            <v>168</v>
          </cell>
          <cell r="BX20">
            <v>168</v>
          </cell>
          <cell r="BY20">
            <v>167</v>
          </cell>
          <cell r="BZ20">
            <v>167</v>
          </cell>
          <cell r="CA20">
            <v>167</v>
          </cell>
          <cell r="CB20">
            <v>167</v>
          </cell>
          <cell r="CC20">
            <v>167</v>
          </cell>
          <cell r="CD20">
            <v>167</v>
          </cell>
          <cell r="CE20">
            <v>168</v>
          </cell>
          <cell r="CF20">
            <v>167</v>
          </cell>
          <cell r="CG20">
            <v>164</v>
          </cell>
          <cell r="CH20">
            <v>164</v>
          </cell>
          <cell r="CI20">
            <v>164</v>
          </cell>
          <cell r="CJ20">
            <v>165</v>
          </cell>
          <cell r="CK20">
            <v>164</v>
          </cell>
          <cell r="CL20">
            <v>165</v>
          </cell>
          <cell r="CM20">
            <v>165</v>
          </cell>
          <cell r="CN20">
            <v>165</v>
          </cell>
          <cell r="CO20">
            <v>166</v>
          </cell>
          <cell r="CP20">
            <v>165</v>
          </cell>
          <cell r="CQ20">
            <v>164</v>
          </cell>
          <cell r="CR20">
            <v>165</v>
          </cell>
          <cell r="CS20">
            <v>164</v>
          </cell>
          <cell r="CT20">
            <v>164</v>
          </cell>
          <cell r="CU20">
            <v>163</v>
          </cell>
          <cell r="CV20">
            <v>164</v>
          </cell>
          <cell r="CW20">
            <v>164</v>
          </cell>
          <cell r="CX20">
            <v>164</v>
          </cell>
          <cell r="CY20">
            <v>164</v>
          </cell>
          <cell r="CZ20">
            <v>164</v>
          </cell>
          <cell r="DA20">
            <v>165</v>
          </cell>
          <cell r="DB20">
            <v>165</v>
          </cell>
          <cell r="DC20">
            <v>165</v>
          </cell>
          <cell r="DD20">
            <v>164</v>
          </cell>
          <cell r="DE20">
            <v>163</v>
          </cell>
          <cell r="DF20">
            <v>164</v>
          </cell>
          <cell r="DG20">
            <v>165</v>
          </cell>
          <cell r="DH20">
            <v>165</v>
          </cell>
          <cell r="DI20">
            <v>164</v>
          </cell>
          <cell r="DJ20">
            <v>164</v>
          </cell>
          <cell r="DK20">
            <v>164</v>
          </cell>
          <cell r="DL20">
            <v>164</v>
          </cell>
          <cell r="DM20">
            <v>165</v>
          </cell>
          <cell r="DN20">
            <v>166</v>
          </cell>
          <cell r="DO20">
            <v>166</v>
          </cell>
          <cell r="DP20">
            <v>165</v>
          </cell>
          <cell r="DQ20">
            <v>163</v>
          </cell>
          <cell r="DR20">
            <v>163</v>
          </cell>
          <cell r="DS20">
            <v>164</v>
          </cell>
          <cell r="DT20">
            <v>164</v>
          </cell>
          <cell r="DU20">
            <v>163</v>
          </cell>
          <cell r="DV20">
            <v>164</v>
          </cell>
          <cell r="DW20">
            <v>164</v>
          </cell>
          <cell r="DX20">
            <v>164</v>
          </cell>
          <cell r="DY20">
            <v>165</v>
          </cell>
          <cell r="DZ20">
            <v>165</v>
          </cell>
          <cell r="EA20">
            <v>166</v>
          </cell>
          <cell r="EB20">
            <v>164</v>
          </cell>
          <cell r="EC20">
            <v>163</v>
          </cell>
          <cell r="ED20">
            <v>164</v>
          </cell>
          <cell r="EE20">
            <v>164</v>
          </cell>
          <cell r="EF20">
            <v>164</v>
          </cell>
          <cell r="EG20">
            <v>163</v>
          </cell>
          <cell r="EH20">
            <v>164</v>
          </cell>
          <cell r="EI20">
            <v>164</v>
          </cell>
          <cell r="EJ20">
            <v>164</v>
          </cell>
          <cell r="EK20">
            <v>165</v>
          </cell>
          <cell r="EL20">
            <v>165</v>
          </cell>
          <cell r="EM20">
            <v>166</v>
          </cell>
          <cell r="EN20">
            <v>164</v>
          </cell>
          <cell r="EO20">
            <v>163</v>
          </cell>
          <cell r="EP20">
            <v>163</v>
          </cell>
          <cell r="EQ20">
            <v>164</v>
          </cell>
          <cell r="ER20">
            <v>164</v>
          </cell>
          <cell r="ES20">
            <v>163</v>
          </cell>
          <cell r="ET20">
            <v>164</v>
          </cell>
          <cell r="EU20">
            <v>164</v>
          </cell>
          <cell r="EV20">
            <v>164</v>
          </cell>
          <cell r="EW20">
            <v>165</v>
          </cell>
          <cell r="EX20">
            <v>165</v>
          </cell>
          <cell r="EY20">
            <v>166</v>
          </cell>
          <cell r="EZ20">
            <v>164</v>
          </cell>
          <cell r="FA20">
            <v>163</v>
          </cell>
          <cell r="FB20">
            <v>163</v>
          </cell>
          <cell r="FC20">
            <v>164</v>
          </cell>
          <cell r="FD20">
            <v>164</v>
          </cell>
          <cell r="FE20">
            <v>163</v>
          </cell>
          <cell r="FF20">
            <v>164</v>
          </cell>
          <cell r="FG20">
            <v>164</v>
          </cell>
          <cell r="FH20">
            <v>164</v>
          </cell>
        </row>
        <row r="21">
          <cell r="D21" t="str">
            <v>FTS-2 Residential - Experimental</v>
          </cell>
          <cell r="E21" t="str">
            <v>Residential - Experimental</v>
          </cell>
          <cell r="F21" t="str">
            <v>CFG</v>
          </cell>
          <cell r="G21" t="str">
            <v>FTS-2</v>
          </cell>
          <cell r="I21">
            <v>0</v>
          </cell>
          <cell r="J21">
            <v>0</v>
          </cell>
          <cell r="K21">
            <v>0</v>
          </cell>
          <cell r="L21">
            <v>0</v>
          </cell>
          <cell r="M21">
            <v>0</v>
          </cell>
          <cell r="N21">
            <v>0</v>
          </cell>
          <cell r="U21">
            <v>16</v>
          </cell>
          <cell r="V21">
            <v>16</v>
          </cell>
          <cell r="W21">
            <v>16</v>
          </cell>
          <cell r="X21">
            <v>16</v>
          </cell>
          <cell r="Y21">
            <v>17</v>
          </cell>
          <cell r="Z21">
            <v>16</v>
          </cell>
          <cell r="AA21">
            <v>15</v>
          </cell>
          <cell r="AB21">
            <v>15</v>
          </cell>
          <cell r="AC21">
            <v>15</v>
          </cell>
          <cell r="AD21">
            <v>15</v>
          </cell>
          <cell r="AE21">
            <v>16</v>
          </cell>
          <cell r="AF21">
            <v>16</v>
          </cell>
          <cell r="AG21">
            <v>16</v>
          </cell>
          <cell r="AH21">
            <v>16</v>
          </cell>
          <cell r="AI21">
            <v>16</v>
          </cell>
          <cell r="AJ21">
            <v>16</v>
          </cell>
          <cell r="AK21">
            <v>17</v>
          </cell>
          <cell r="AL21">
            <v>16</v>
          </cell>
          <cell r="AM21">
            <v>16</v>
          </cell>
          <cell r="AN21">
            <v>16</v>
          </cell>
          <cell r="AO21">
            <v>16</v>
          </cell>
          <cell r="AP21">
            <v>15</v>
          </cell>
          <cell r="AQ21">
            <v>16</v>
          </cell>
          <cell r="AR21">
            <v>16</v>
          </cell>
          <cell r="AS21">
            <v>16</v>
          </cell>
          <cell r="AT21">
            <v>17</v>
          </cell>
          <cell r="AU21">
            <v>16</v>
          </cell>
          <cell r="AV21">
            <v>19</v>
          </cell>
          <cell r="AW21">
            <v>19</v>
          </cell>
          <cell r="AX21">
            <v>17</v>
          </cell>
          <cell r="AY21">
            <v>15</v>
          </cell>
          <cell r="AZ21">
            <v>15</v>
          </cell>
          <cell r="BA21">
            <v>15</v>
          </cell>
          <cell r="BB21">
            <v>15</v>
          </cell>
          <cell r="BC21">
            <v>16</v>
          </cell>
          <cell r="BD21">
            <v>16</v>
          </cell>
          <cell r="BE21">
            <v>17</v>
          </cell>
          <cell r="BF21">
            <v>16</v>
          </cell>
          <cell r="BG21">
            <v>16</v>
          </cell>
          <cell r="BH21">
            <v>20</v>
          </cell>
          <cell r="BI21">
            <v>20</v>
          </cell>
          <cell r="BJ21">
            <v>19</v>
          </cell>
          <cell r="BK21">
            <v>19</v>
          </cell>
          <cell r="BL21">
            <v>19</v>
          </cell>
          <cell r="BM21">
            <v>19</v>
          </cell>
          <cell r="BN21">
            <v>19</v>
          </cell>
          <cell r="BO21">
            <v>20</v>
          </cell>
          <cell r="BP21">
            <v>20</v>
          </cell>
          <cell r="BQ21">
            <v>19</v>
          </cell>
          <cell r="BR21">
            <v>19</v>
          </cell>
          <cell r="BS21">
            <v>19</v>
          </cell>
          <cell r="BT21">
            <v>19</v>
          </cell>
          <cell r="BU21">
            <v>19</v>
          </cell>
          <cell r="BV21">
            <v>18</v>
          </cell>
          <cell r="BW21">
            <v>18</v>
          </cell>
          <cell r="BX21">
            <v>18</v>
          </cell>
          <cell r="BY21">
            <v>18</v>
          </cell>
          <cell r="BZ21">
            <v>18</v>
          </cell>
          <cell r="CA21">
            <v>19</v>
          </cell>
          <cell r="CB21">
            <v>19</v>
          </cell>
          <cell r="CC21">
            <v>19</v>
          </cell>
          <cell r="CD21">
            <v>19</v>
          </cell>
          <cell r="CE21">
            <v>20</v>
          </cell>
          <cell r="CF21">
            <v>20</v>
          </cell>
          <cell r="CG21">
            <v>20</v>
          </cell>
          <cell r="CH21">
            <v>20</v>
          </cell>
          <cell r="CI21">
            <v>20</v>
          </cell>
          <cell r="CJ21">
            <v>20</v>
          </cell>
          <cell r="CK21">
            <v>20</v>
          </cell>
          <cell r="CL21">
            <v>21</v>
          </cell>
          <cell r="CM21">
            <v>20</v>
          </cell>
          <cell r="CN21">
            <v>20</v>
          </cell>
          <cell r="CO21">
            <v>20</v>
          </cell>
          <cell r="CP21">
            <v>20</v>
          </cell>
          <cell r="CQ21">
            <v>20</v>
          </cell>
          <cell r="CR21">
            <v>20</v>
          </cell>
          <cell r="CS21">
            <v>20</v>
          </cell>
          <cell r="CT21">
            <v>19</v>
          </cell>
          <cell r="CU21">
            <v>20</v>
          </cell>
          <cell r="CV21">
            <v>19</v>
          </cell>
          <cell r="CW21">
            <v>19</v>
          </cell>
          <cell r="CX21">
            <v>19</v>
          </cell>
          <cell r="CY21">
            <v>19</v>
          </cell>
          <cell r="CZ21">
            <v>19</v>
          </cell>
          <cell r="DA21">
            <v>19</v>
          </cell>
          <cell r="DB21">
            <v>19</v>
          </cell>
          <cell r="DC21">
            <v>19</v>
          </cell>
          <cell r="DD21">
            <v>20</v>
          </cell>
          <cell r="DE21">
            <v>20</v>
          </cell>
          <cell r="DF21">
            <v>19</v>
          </cell>
          <cell r="DG21">
            <v>19</v>
          </cell>
          <cell r="DH21">
            <v>19</v>
          </cell>
          <cell r="DI21">
            <v>19</v>
          </cell>
          <cell r="DJ21">
            <v>20</v>
          </cell>
          <cell r="DK21">
            <v>20</v>
          </cell>
          <cell r="DL21">
            <v>20</v>
          </cell>
          <cell r="DM21">
            <v>19</v>
          </cell>
          <cell r="DN21">
            <v>19</v>
          </cell>
          <cell r="DO21">
            <v>19</v>
          </cell>
          <cell r="DP21">
            <v>20</v>
          </cell>
          <cell r="DQ21">
            <v>20</v>
          </cell>
          <cell r="DR21">
            <v>19</v>
          </cell>
          <cell r="DS21">
            <v>19</v>
          </cell>
          <cell r="DT21">
            <v>19</v>
          </cell>
          <cell r="DU21">
            <v>19</v>
          </cell>
          <cell r="DV21">
            <v>20</v>
          </cell>
          <cell r="DW21">
            <v>20</v>
          </cell>
          <cell r="DX21">
            <v>20</v>
          </cell>
          <cell r="DY21">
            <v>19</v>
          </cell>
          <cell r="DZ21">
            <v>19</v>
          </cell>
          <cell r="EA21">
            <v>19</v>
          </cell>
          <cell r="EB21">
            <v>20</v>
          </cell>
          <cell r="EC21">
            <v>20</v>
          </cell>
          <cell r="ED21">
            <v>19</v>
          </cell>
          <cell r="EE21">
            <v>19</v>
          </cell>
          <cell r="EF21">
            <v>19</v>
          </cell>
          <cell r="EG21">
            <v>19</v>
          </cell>
          <cell r="EH21">
            <v>20</v>
          </cell>
          <cell r="EI21">
            <v>20</v>
          </cell>
          <cell r="EJ21">
            <v>20</v>
          </cell>
          <cell r="EK21">
            <v>19</v>
          </cell>
          <cell r="EL21">
            <v>19</v>
          </cell>
          <cell r="EM21">
            <v>19</v>
          </cell>
          <cell r="EN21">
            <v>20</v>
          </cell>
          <cell r="EO21">
            <v>20</v>
          </cell>
          <cell r="EP21">
            <v>19</v>
          </cell>
          <cell r="EQ21">
            <v>19</v>
          </cell>
          <cell r="ER21">
            <v>19</v>
          </cell>
          <cell r="ES21">
            <v>19</v>
          </cell>
          <cell r="ET21">
            <v>20</v>
          </cell>
          <cell r="EU21">
            <v>20</v>
          </cell>
          <cell r="EV21">
            <v>20</v>
          </cell>
          <cell r="EW21">
            <v>19</v>
          </cell>
          <cell r="EX21">
            <v>19</v>
          </cell>
          <cell r="EY21">
            <v>19</v>
          </cell>
          <cell r="EZ21">
            <v>20</v>
          </cell>
          <cell r="FA21">
            <v>20</v>
          </cell>
          <cell r="FB21">
            <v>19</v>
          </cell>
          <cell r="FC21">
            <v>19</v>
          </cell>
          <cell r="FD21">
            <v>19</v>
          </cell>
          <cell r="FE21">
            <v>19</v>
          </cell>
          <cell r="FF21">
            <v>20</v>
          </cell>
          <cell r="FG21">
            <v>20</v>
          </cell>
          <cell r="FH21">
            <v>20</v>
          </cell>
        </row>
        <row r="22">
          <cell r="D22" t="str">
            <v>FTS-2.1 Residential - Experimental</v>
          </cell>
          <cell r="E22" t="str">
            <v>Residential - Experimental</v>
          </cell>
          <cell r="F22" t="str">
            <v>CFG</v>
          </cell>
          <cell r="G22" t="str">
            <v>FTS-2.1</v>
          </cell>
          <cell r="I22">
            <v>0</v>
          </cell>
          <cell r="J22">
            <v>0</v>
          </cell>
          <cell r="K22">
            <v>0</v>
          </cell>
          <cell r="L22">
            <v>0</v>
          </cell>
          <cell r="M22">
            <v>0</v>
          </cell>
          <cell r="N22">
            <v>0</v>
          </cell>
          <cell r="U22">
            <v>15</v>
          </cell>
          <cell r="V22">
            <v>15</v>
          </cell>
          <cell r="W22">
            <v>14</v>
          </cell>
          <cell r="X22">
            <v>15</v>
          </cell>
          <cell r="Y22">
            <v>13</v>
          </cell>
          <cell r="Z22">
            <v>13</v>
          </cell>
          <cell r="AA22">
            <v>13</v>
          </cell>
          <cell r="AB22">
            <v>14</v>
          </cell>
          <cell r="AC22">
            <v>14</v>
          </cell>
          <cell r="AD22">
            <v>14</v>
          </cell>
          <cell r="AE22">
            <v>14</v>
          </cell>
          <cell r="AF22">
            <v>13</v>
          </cell>
          <cell r="AG22">
            <v>13</v>
          </cell>
          <cell r="AH22">
            <v>10</v>
          </cell>
          <cell r="AI22">
            <v>10</v>
          </cell>
          <cell r="AJ22">
            <v>10</v>
          </cell>
          <cell r="AK22">
            <v>10</v>
          </cell>
          <cell r="AL22">
            <v>10</v>
          </cell>
          <cell r="AM22">
            <v>10</v>
          </cell>
          <cell r="AN22">
            <v>10</v>
          </cell>
          <cell r="AO22">
            <v>10</v>
          </cell>
          <cell r="AP22">
            <v>10</v>
          </cell>
          <cell r="AQ22">
            <v>10</v>
          </cell>
          <cell r="AR22">
            <v>10</v>
          </cell>
          <cell r="AS22">
            <v>10</v>
          </cell>
          <cell r="AT22">
            <v>10</v>
          </cell>
          <cell r="AU22">
            <v>10</v>
          </cell>
          <cell r="AV22">
            <v>8</v>
          </cell>
          <cell r="AW22">
            <v>8</v>
          </cell>
          <cell r="AX22">
            <v>8</v>
          </cell>
          <cell r="AY22">
            <v>8</v>
          </cell>
          <cell r="AZ22">
            <v>9</v>
          </cell>
          <cell r="BA22">
            <v>8</v>
          </cell>
          <cell r="BB22">
            <v>8</v>
          </cell>
          <cell r="BC22">
            <v>9</v>
          </cell>
          <cell r="BD22">
            <v>8</v>
          </cell>
          <cell r="BE22">
            <v>8</v>
          </cell>
          <cell r="BF22">
            <v>8</v>
          </cell>
          <cell r="BG22">
            <v>8</v>
          </cell>
          <cell r="BH22">
            <v>9</v>
          </cell>
          <cell r="BI22">
            <v>9</v>
          </cell>
          <cell r="BJ22">
            <v>9</v>
          </cell>
          <cell r="BK22">
            <v>9</v>
          </cell>
          <cell r="BL22">
            <v>9</v>
          </cell>
          <cell r="BM22">
            <v>9</v>
          </cell>
          <cell r="BN22">
            <v>10</v>
          </cell>
          <cell r="BO22">
            <v>9</v>
          </cell>
          <cell r="BP22">
            <v>9</v>
          </cell>
          <cell r="BQ22">
            <v>9</v>
          </cell>
          <cell r="BR22">
            <v>9</v>
          </cell>
          <cell r="BS22">
            <v>9</v>
          </cell>
          <cell r="BT22">
            <v>9</v>
          </cell>
          <cell r="BU22">
            <v>9</v>
          </cell>
          <cell r="BV22">
            <v>9</v>
          </cell>
          <cell r="BW22">
            <v>9</v>
          </cell>
          <cell r="BX22">
            <v>9</v>
          </cell>
          <cell r="BY22">
            <v>10</v>
          </cell>
          <cell r="BZ22">
            <v>8</v>
          </cell>
          <cell r="CA22">
            <v>8</v>
          </cell>
          <cell r="CB22">
            <v>8</v>
          </cell>
          <cell r="CC22">
            <v>8</v>
          </cell>
          <cell r="CD22">
            <v>8</v>
          </cell>
          <cell r="CE22">
            <v>8</v>
          </cell>
          <cell r="CF22">
            <v>8</v>
          </cell>
          <cell r="CG22">
            <v>8</v>
          </cell>
          <cell r="CH22">
            <v>8</v>
          </cell>
          <cell r="CI22">
            <v>8</v>
          </cell>
          <cell r="CJ22">
            <v>8</v>
          </cell>
          <cell r="CK22">
            <v>8</v>
          </cell>
          <cell r="CL22">
            <v>8</v>
          </cell>
          <cell r="CM22">
            <v>8</v>
          </cell>
          <cell r="CN22">
            <v>8</v>
          </cell>
          <cell r="CO22">
            <v>7</v>
          </cell>
          <cell r="CP22">
            <v>8</v>
          </cell>
          <cell r="CQ22">
            <v>7</v>
          </cell>
          <cell r="CR22">
            <v>7</v>
          </cell>
          <cell r="CS22">
            <v>7</v>
          </cell>
          <cell r="CT22">
            <v>7</v>
          </cell>
          <cell r="CU22">
            <v>7</v>
          </cell>
          <cell r="CV22">
            <v>7</v>
          </cell>
          <cell r="CW22">
            <v>7</v>
          </cell>
          <cell r="CX22">
            <v>7</v>
          </cell>
          <cell r="CY22">
            <v>7</v>
          </cell>
          <cell r="CZ22">
            <v>7</v>
          </cell>
          <cell r="DA22">
            <v>7</v>
          </cell>
          <cell r="DB22">
            <v>7</v>
          </cell>
          <cell r="DC22">
            <v>7</v>
          </cell>
          <cell r="DD22">
            <v>7</v>
          </cell>
          <cell r="DE22">
            <v>7</v>
          </cell>
          <cell r="DF22">
            <v>7</v>
          </cell>
          <cell r="DG22">
            <v>7</v>
          </cell>
          <cell r="DH22">
            <v>7</v>
          </cell>
          <cell r="DI22">
            <v>8</v>
          </cell>
          <cell r="DJ22">
            <v>7</v>
          </cell>
          <cell r="DK22">
            <v>7</v>
          </cell>
          <cell r="DL22">
            <v>7</v>
          </cell>
          <cell r="DM22">
            <v>7</v>
          </cell>
          <cell r="DN22">
            <v>7</v>
          </cell>
          <cell r="DO22">
            <v>7</v>
          </cell>
          <cell r="DP22">
            <v>7</v>
          </cell>
          <cell r="DQ22">
            <v>7</v>
          </cell>
          <cell r="DR22">
            <v>7</v>
          </cell>
          <cell r="DS22">
            <v>7</v>
          </cell>
          <cell r="DT22">
            <v>7</v>
          </cell>
          <cell r="DU22">
            <v>7</v>
          </cell>
          <cell r="DV22">
            <v>7</v>
          </cell>
          <cell r="DW22">
            <v>7</v>
          </cell>
          <cell r="DX22">
            <v>7</v>
          </cell>
          <cell r="DY22">
            <v>7</v>
          </cell>
          <cell r="DZ22">
            <v>7</v>
          </cell>
          <cell r="EA22">
            <v>7</v>
          </cell>
          <cell r="EB22">
            <v>7</v>
          </cell>
          <cell r="EC22">
            <v>7</v>
          </cell>
          <cell r="ED22">
            <v>7</v>
          </cell>
          <cell r="EE22">
            <v>7</v>
          </cell>
          <cell r="EF22">
            <v>7</v>
          </cell>
          <cell r="EG22">
            <v>7</v>
          </cell>
          <cell r="EH22">
            <v>7</v>
          </cell>
          <cell r="EI22">
            <v>7</v>
          </cell>
          <cell r="EJ22">
            <v>7</v>
          </cell>
          <cell r="EK22">
            <v>7</v>
          </cell>
          <cell r="EL22">
            <v>7</v>
          </cell>
          <cell r="EM22">
            <v>7</v>
          </cell>
          <cell r="EN22">
            <v>7</v>
          </cell>
          <cell r="EO22">
            <v>7</v>
          </cell>
          <cell r="EP22">
            <v>7</v>
          </cell>
          <cell r="EQ22">
            <v>7</v>
          </cell>
          <cell r="ER22">
            <v>7</v>
          </cell>
          <cell r="ES22">
            <v>7</v>
          </cell>
          <cell r="ET22">
            <v>7</v>
          </cell>
          <cell r="EU22">
            <v>7</v>
          </cell>
          <cell r="EV22">
            <v>7</v>
          </cell>
          <cell r="EW22">
            <v>7</v>
          </cell>
          <cell r="EX22">
            <v>7</v>
          </cell>
          <cell r="EY22">
            <v>7</v>
          </cell>
          <cell r="EZ22">
            <v>7</v>
          </cell>
          <cell r="FA22">
            <v>7</v>
          </cell>
          <cell r="FB22">
            <v>7</v>
          </cell>
          <cell r="FC22">
            <v>7</v>
          </cell>
          <cell r="FD22">
            <v>7</v>
          </cell>
          <cell r="FE22">
            <v>7</v>
          </cell>
          <cell r="FF22">
            <v>7</v>
          </cell>
          <cell r="FG22">
            <v>7</v>
          </cell>
          <cell r="FH22">
            <v>7</v>
          </cell>
        </row>
        <row r="23">
          <cell r="D23" t="str">
            <v>FTS-3 Residential - Experimental</v>
          </cell>
          <cell r="E23" t="str">
            <v>Residential - Experimental</v>
          </cell>
          <cell r="F23" t="str">
            <v>CFG</v>
          </cell>
          <cell r="G23" t="str">
            <v>FTS-3</v>
          </cell>
          <cell r="I23">
            <v>0</v>
          </cell>
          <cell r="J23">
            <v>0</v>
          </cell>
          <cell r="K23">
            <v>0</v>
          </cell>
          <cell r="L23">
            <v>0</v>
          </cell>
          <cell r="M23">
            <v>0</v>
          </cell>
          <cell r="N23">
            <v>0</v>
          </cell>
          <cell r="U23">
            <v>0</v>
          </cell>
          <cell r="V23">
            <v>0</v>
          </cell>
          <cell r="W23">
            <v>0</v>
          </cell>
          <cell r="X23">
            <v>0</v>
          </cell>
          <cell r="Y23">
            <v>0</v>
          </cell>
          <cell r="Z23">
            <v>0</v>
          </cell>
          <cell r="AA23">
            <v>0</v>
          </cell>
          <cell r="AB23">
            <v>0</v>
          </cell>
          <cell r="AC23">
            <v>0</v>
          </cell>
          <cell r="AD23">
            <v>0</v>
          </cell>
          <cell r="AE23">
            <v>0</v>
          </cell>
          <cell r="AF23">
            <v>0</v>
          </cell>
          <cell r="AG23">
            <v>0</v>
          </cell>
          <cell r="AH23">
            <v>1</v>
          </cell>
          <cell r="AI23">
            <v>1</v>
          </cell>
          <cell r="AJ23">
            <v>1</v>
          </cell>
          <cell r="AK23">
            <v>1</v>
          </cell>
          <cell r="AL23">
            <v>1</v>
          </cell>
          <cell r="AM23">
            <v>1</v>
          </cell>
          <cell r="AN23">
            <v>1</v>
          </cell>
          <cell r="AO23">
            <v>1</v>
          </cell>
          <cell r="AP23">
            <v>1</v>
          </cell>
          <cell r="AQ23">
            <v>1</v>
          </cell>
          <cell r="AR23">
            <v>1</v>
          </cell>
          <cell r="AS23">
            <v>1</v>
          </cell>
          <cell r="AT23">
            <v>1</v>
          </cell>
          <cell r="AU23">
            <v>1</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0</v>
          </cell>
          <cell r="CS23">
            <v>0</v>
          </cell>
          <cell r="CT23">
            <v>0</v>
          </cell>
          <cell r="CU23">
            <v>0</v>
          </cell>
          <cell r="CV23">
            <v>0</v>
          </cell>
          <cell r="CW23">
            <v>0</v>
          </cell>
          <cell r="CX23">
            <v>0</v>
          </cell>
          <cell r="CY23">
            <v>0</v>
          </cell>
          <cell r="CZ23">
            <v>0</v>
          </cell>
          <cell r="DA23">
            <v>0</v>
          </cell>
          <cell r="DB23">
            <v>0</v>
          </cell>
          <cell r="DC23">
            <v>0</v>
          </cell>
          <cell r="DD23">
            <v>0</v>
          </cell>
          <cell r="DE23">
            <v>0</v>
          </cell>
          <cell r="DF23">
            <v>0</v>
          </cell>
          <cell r="DG23">
            <v>0</v>
          </cell>
          <cell r="DH23">
            <v>0</v>
          </cell>
          <cell r="DI23">
            <v>0</v>
          </cell>
          <cell r="DJ23">
            <v>0</v>
          </cell>
          <cell r="DK23">
            <v>0</v>
          </cell>
          <cell r="DL23">
            <v>0</v>
          </cell>
          <cell r="DM23">
            <v>0</v>
          </cell>
          <cell r="DN23">
            <v>0</v>
          </cell>
          <cell r="DO23">
            <v>0</v>
          </cell>
          <cell r="DP23">
            <v>0</v>
          </cell>
          <cell r="DQ23">
            <v>0</v>
          </cell>
          <cell r="DR23">
            <v>0</v>
          </cell>
          <cell r="DS23">
            <v>0</v>
          </cell>
          <cell r="DT23">
            <v>0</v>
          </cell>
          <cell r="DU23">
            <v>0</v>
          </cell>
          <cell r="DV23">
            <v>0</v>
          </cell>
          <cell r="DW23">
            <v>0</v>
          </cell>
          <cell r="DX23">
            <v>0</v>
          </cell>
          <cell r="DY23">
            <v>0</v>
          </cell>
          <cell r="DZ23">
            <v>0</v>
          </cell>
          <cell r="EA23">
            <v>0</v>
          </cell>
          <cell r="EB23">
            <v>0</v>
          </cell>
          <cell r="EC23">
            <v>0</v>
          </cell>
          <cell r="ED23">
            <v>0</v>
          </cell>
          <cell r="EE23">
            <v>0</v>
          </cell>
          <cell r="EF23">
            <v>0</v>
          </cell>
          <cell r="EG23">
            <v>0</v>
          </cell>
          <cell r="EH23">
            <v>0</v>
          </cell>
          <cell r="EI23">
            <v>0</v>
          </cell>
          <cell r="EJ23">
            <v>0</v>
          </cell>
          <cell r="EK23">
            <v>0</v>
          </cell>
          <cell r="EL23">
            <v>0</v>
          </cell>
          <cell r="EM23">
            <v>0</v>
          </cell>
          <cell r="EN23">
            <v>0</v>
          </cell>
          <cell r="EO23">
            <v>0</v>
          </cell>
          <cell r="EP23">
            <v>0</v>
          </cell>
          <cell r="EQ23">
            <v>0</v>
          </cell>
          <cell r="ER23">
            <v>0</v>
          </cell>
          <cell r="ES23">
            <v>0</v>
          </cell>
          <cell r="ET23">
            <v>0</v>
          </cell>
          <cell r="EU23">
            <v>0</v>
          </cell>
          <cell r="EV23">
            <v>0</v>
          </cell>
          <cell r="EW23">
            <v>0</v>
          </cell>
          <cell r="EX23">
            <v>0</v>
          </cell>
          <cell r="EY23">
            <v>0</v>
          </cell>
          <cell r="EZ23">
            <v>0</v>
          </cell>
          <cell r="FA23">
            <v>0</v>
          </cell>
          <cell r="FB23">
            <v>0</v>
          </cell>
          <cell r="FC23">
            <v>0</v>
          </cell>
          <cell r="FD23">
            <v>0</v>
          </cell>
          <cell r="FE23">
            <v>0</v>
          </cell>
          <cell r="FF23">
            <v>0</v>
          </cell>
          <cell r="FG23">
            <v>0</v>
          </cell>
          <cell r="FH23">
            <v>0</v>
          </cell>
        </row>
        <row r="24">
          <cell r="D24" t="str">
            <v>FTS-3.1 Residential - Experimental</v>
          </cell>
          <cell r="E24" t="str">
            <v>Residential - Experimental</v>
          </cell>
          <cell r="F24" t="str">
            <v>CFG</v>
          </cell>
          <cell r="G24" t="str">
            <v>FTS-3.1</v>
          </cell>
          <cell r="I24">
            <v>0</v>
          </cell>
          <cell r="J24">
            <v>0</v>
          </cell>
          <cell r="K24">
            <v>0</v>
          </cell>
          <cell r="L24">
            <v>0</v>
          </cell>
          <cell r="M24">
            <v>0</v>
          </cell>
          <cell r="N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B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C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D24">
            <v>0</v>
          </cell>
          <cell r="FE24">
            <v>0</v>
          </cell>
          <cell r="FF24">
            <v>0</v>
          </cell>
          <cell r="FG24">
            <v>0</v>
          </cell>
          <cell r="FH24">
            <v>0</v>
          </cell>
        </row>
        <row r="25">
          <cell r="D25" t="str">
            <v>TOTAL RESIDENTIAL - EXPERIMENTAL:Residential - Experimental</v>
          </cell>
          <cell r="E25" t="str">
            <v>Residential - Experimental</v>
          </cell>
          <cell r="F25" t="str">
            <v/>
          </cell>
          <cell r="G25" t="str">
            <v>TOTAL RESIDENTIAL - EXPERIMENTAL:</v>
          </cell>
          <cell r="U25">
            <v>289</v>
          </cell>
          <cell r="V25">
            <v>287</v>
          </cell>
          <cell r="W25">
            <v>290</v>
          </cell>
          <cell r="X25">
            <v>294</v>
          </cell>
          <cell r="Y25">
            <v>290</v>
          </cell>
          <cell r="Z25">
            <v>282</v>
          </cell>
          <cell r="AA25">
            <v>277</v>
          </cell>
          <cell r="AB25">
            <v>279</v>
          </cell>
          <cell r="AC25">
            <v>284</v>
          </cell>
          <cell r="AD25">
            <v>284</v>
          </cell>
          <cell r="AE25">
            <v>289</v>
          </cell>
          <cell r="AF25">
            <v>292</v>
          </cell>
          <cell r="AG25">
            <v>292</v>
          </cell>
          <cell r="AH25">
            <v>291</v>
          </cell>
          <cell r="AI25">
            <v>292</v>
          </cell>
          <cell r="AJ25">
            <v>294</v>
          </cell>
          <cell r="AK25">
            <v>290</v>
          </cell>
          <cell r="AL25">
            <v>287</v>
          </cell>
          <cell r="AM25">
            <v>285</v>
          </cell>
          <cell r="AN25">
            <v>281</v>
          </cell>
          <cell r="AO25">
            <v>284</v>
          </cell>
          <cell r="AP25">
            <v>284</v>
          </cell>
          <cell r="AQ25">
            <v>287</v>
          </cell>
          <cell r="AR25">
            <v>290</v>
          </cell>
          <cell r="AS25">
            <v>285</v>
          </cell>
          <cell r="AT25">
            <v>289</v>
          </cell>
          <cell r="AU25">
            <v>291</v>
          </cell>
          <cell r="AV25">
            <v>293</v>
          </cell>
          <cell r="AW25">
            <v>285</v>
          </cell>
          <cell r="AX25">
            <v>285</v>
          </cell>
          <cell r="AY25">
            <v>276</v>
          </cell>
          <cell r="AZ25">
            <v>282</v>
          </cell>
          <cell r="BA25">
            <v>281</v>
          </cell>
          <cell r="BB25">
            <v>281</v>
          </cell>
          <cell r="BC25">
            <v>290</v>
          </cell>
          <cell r="BD25">
            <v>291</v>
          </cell>
          <cell r="BE25">
            <v>293</v>
          </cell>
          <cell r="BF25">
            <v>293</v>
          </cell>
          <cell r="BG25">
            <v>295</v>
          </cell>
          <cell r="BH25">
            <v>294</v>
          </cell>
          <cell r="BI25">
            <v>288</v>
          </cell>
          <cell r="BJ25">
            <v>287</v>
          </cell>
          <cell r="BK25">
            <v>285</v>
          </cell>
          <cell r="BL25">
            <v>282</v>
          </cell>
          <cell r="BM25">
            <v>280</v>
          </cell>
          <cell r="BN25">
            <v>284</v>
          </cell>
          <cell r="BO25">
            <v>284</v>
          </cell>
          <cell r="BP25">
            <v>285</v>
          </cell>
          <cell r="BQ25">
            <v>289</v>
          </cell>
          <cell r="BR25">
            <v>290</v>
          </cell>
          <cell r="BS25">
            <v>289</v>
          </cell>
          <cell r="BT25">
            <v>288</v>
          </cell>
          <cell r="BU25">
            <v>286</v>
          </cell>
          <cell r="BV25">
            <v>285</v>
          </cell>
          <cell r="BW25">
            <v>285</v>
          </cell>
          <cell r="BX25">
            <v>285</v>
          </cell>
          <cell r="BY25">
            <v>283</v>
          </cell>
          <cell r="BZ25">
            <v>287</v>
          </cell>
          <cell r="CA25">
            <v>288</v>
          </cell>
          <cell r="CB25">
            <v>291</v>
          </cell>
          <cell r="CC25">
            <v>290</v>
          </cell>
          <cell r="CD25">
            <v>290</v>
          </cell>
          <cell r="CE25">
            <v>292</v>
          </cell>
          <cell r="CF25">
            <v>290</v>
          </cell>
          <cell r="CG25">
            <v>283</v>
          </cell>
          <cell r="CH25">
            <v>283</v>
          </cell>
          <cell r="CI25">
            <v>283</v>
          </cell>
          <cell r="CJ25">
            <v>283</v>
          </cell>
          <cell r="CK25">
            <v>282</v>
          </cell>
          <cell r="CL25">
            <v>287</v>
          </cell>
          <cell r="CM25">
            <v>287</v>
          </cell>
          <cell r="CN25">
            <v>287</v>
          </cell>
          <cell r="CO25">
            <v>286</v>
          </cell>
          <cell r="CP25">
            <v>286</v>
          </cell>
          <cell r="CQ25">
            <v>284</v>
          </cell>
          <cell r="CR25">
            <v>286</v>
          </cell>
          <cell r="CS25">
            <v>285</v>
          </cell>
          <cell r="CT25">
            <v>282</v>
          </cell>
          <cell r="CU25">
            <v>282</v>
          </cell>
          <cell r="CV25">
            <v>281</v>
          </cell>
          <cell r="CW25">
            <v>281</v>
          </cell>
          <cell r="CX25">
            <v>281</v>
          </cell>
          <cell r="CY25">
            <v>281</v>
          </cell>
          <cell r="CZ25">
            <v>281</v>
          </cell>
          <cell r="DA25">
            <v>286</v>
          </cell>
          <cell r="DB25">
            <v>286</v>
          </cell>
          <cell r="DC25">
            <v>286</v>
          </cell>
          <cell r="DD25">
            <v>286</v>
          </cell>
          <cell r="DE25">
            <v>280</v>
          </cell>
          <cell r="DF25">
            <v>280</v>
          </cell>
          <cell r="DG25">
            <v>281</v>
          </cell>
          <cell r="DH25">
            <v>280</v>
          </cell>
          <cell r="DI25">
            <v>279</v>
          </cell>
          <cell r="DJ25">
            <v>283</v>
          </cell>
          <cell r="DK25">
            <v>284</v>
          </cell>
          <cell r="DL25">
            <v>285</v>
          </cell>
          <cell r="DM25">
            <v>286</v>
          </cell>
          <cell r="DN25">
            <v>287</v>
          </cell>
          <cell r="DO25">
            <v>287</v>
          </cell>
          <cell r="DP25">
            <v>287</v>
          </cell>
          <cell r="DQ25">
            <v>280</v>
          </cell>
          <cell r="DR25">
            <v>279</v>
          </cell>
          <cell r="DS25">
            <v>279</v>
          </cell>
          <cell r="DT25">
            <v>279</v>
          </cell>
          <cell r="DU25">
            <v>277</v>
          </cell>
          <cell r="DV25">
            <v>283</v>
          </cell>
          <cell r="DW25">
            <v>284</v>
          </cell>
          <cell r="DX25">
            <v>284</v>
          </cell>
          <cell r="DY25">
            <v>286</v>
          </cell>
          <cell r="DZ25">
            <v>286</v>
          </cell>
          <cell r="EA25">
            <v>287</v>
          </cell>
          <cell r="EB25">
            <v>286</v>
          </cell>
          <cell r="EC25">
            <v>280</v>
          </cell>
          <cell r="ED25">
            <v>280</v>
          </cell>
          <cell r="EE25">
            <v>279</v>
          </cell>
          <cell r="EF25">
            <v>279</v>
          </cell>
          <cell r="EG25">
            <v>277</v>
          </cell>
          <cell r="EH25">
            <v>283</v>
          </cell>
          <cell r="EI25">
            <v>284</v>
          </cell>
          <cell r="EJ25">
            <v>284</v>
          </cell>
          <cell r="EK25">
            <v>286</v>
          </cell>
          <cell r="EL25">
            <v>286</v>
          </cell>
          <cell r="EM25">
            <v>287</v>
          </cell>
          <cell r="EN25">
            <v>286</v>
          </cell>
          <cell r="EO25">
            <v>280</v>
          </cell>
          <cell r="EP25">
            <v>279</v>
          </cell>
          <cell r="EQ25">
            <v>279</v>
          </cell>
          <cell r="ER25">
            <v>279</v>
          </cell>
          <cell r="ES25">
            <v>277</v>
          </cell>
          <cell r="ET25">
            <v>283</v>
          </cell>
          <cell r="EU25">
            <v>284</v>
          </cell>
          <cell r="EV25">
            <v>284</v>
          </cell>
          <cell r="EW25">
            <v>286</v>
          </cell>
          <cell r="EX25">
            <v>286</v>
          </cell>
          <cell r="EY25">
            <v>287</v>
          </cell>
          <cell r="EZ25">
            <v>286</v>
          </cell>
          <cell r="FA25">
            <v>280</v>
          </cell>
          <cell r="FB25">
            <v>279</v>
          </cell>
          <cell r="FC25">
            <v>279</v>
          </cell>
          <cell r="FD25">
            <v>279</v>
          </cell>
          <cell r="FE25">
            <v>277</v>
          </cell>
          <cell r="FF25">
            <v>283</v>
          </cell>
          <cell r="FG25">
            <v>284</v>
          </cell>
          <cell r="FH25">
            <v>284</v>
          </cell>
        </row>
        <row r="26">
          <cell r="D26" t="str">
            <v>3/4 - NON-RESIDENTIALNon-Residential</v>
          </cell>
          <cell r="E26" t="str">
            <v>Non-Residential</v>
          </cell>
          <cell r="F26" t="str">
            <v/>
          </cell>
          <cell r="G26" t="str">
            <v>3/4 - NON-RESIDENTIAL</v>
          </cell>
        </row>
        <row r="27">
          <cell r="D27" t="str">
            <v>FTS-A Non-Residential</v>
          </cell>
          <cell r="E27" t="str">
            <v>Non-Residential</v>
          </cell>
          <cell r="F27" t="str">
            <v>CFG</v>
          </cell>
          <cell r="G27" t="str">
            <v>FTS-A</v>
          </cell>
          <cell r="I27">
            <v>0</v>
          </cell>
          <cell r="J27">
            <v>0</v>
          </cell>
          <cell r="K27">
            <v>0</v>
          </cell>
          <cell r="L27">
            <v>0</v>
          </cell>
          <cell r="M27">
            <v>0</v>
          </cell>
          <cell r="N27">
            <v>0.02</v>
          </cell>
          <cell r="U27">
            <v>20</v>
          </cell>
          <cell r="V27">
            <v>19</v>
          </cell>
          <cell r="W27">
            <v>20</v>
          </cell>
          <cell r="X27">
            <v>19</v>
          </cell>
          <cell r="Y27">
            <v>19</v>
          </cell>
          <cell r="Z27">
            <v>19</v>
          </cell>
          <cell r="AA27">
            <v>19</v>
          </cell>
          <cell r="AB27">
            <v>19</v>
          </cell>
          <cell r="AC27">
            <v>19</v>
          </cell>
          <cell r="AD27">
            <v>19</v>
          </cell>
          <cell r="AE27">
            <v>18</v>
          </cell>
          <cell r="AF27">
            <v>18</v>
          </cell>
          <cell r="AG27">
            <v>18</v>
          </cell>
          <cell r="AH27">
            <v>18</v>
          </cell>
          <cell r="AI27">
            <v>18</v>
          </cell>
          <cell r="AJ27">
            <v>18</v>
          </cell>
          <cell r="AK27">
            <v>18</v>
          </cell>
          <cell r="AL27">
            <v>18</v>
          </cell>
          <cell r="AM27">
            <v>18</v>
          </cell>
          <cell r="AN27">
            <v>18</v>
          </cell>
          <cell r="AO27">
            <v>18</v>
          </cell>
          <cell r="AP27">
            <v>18</v>
          </cell>
          <cell r="AQ27">
            <v>17</v>
          </cell>
          <cell r="AR27">
            <v>17</v>
          </cell>
          <cell r="AS27">
            <v>17</v>
          </cell>
          <cell r="AT27">
            <v>16</v>
          </cell>
          <cell r="AU27">
            <v>14</v>
          </cell>
          <cell r="AV27">
            <v>14</v>
          </cell>
          <cell r="AW27">
            <v>13</v>
          </cell>
          <cell r="AX27">
            <v>13</v>
          </cell>
          <cell r="AY27">
            <v>13</v>
          </cell>
          <cell r="AZ27">
            <v>13</v>
          </cell>
          <cell r="BA27">
            <v>13</v>
          </cell>
          <cell r="BB27">
            <v>13</v>
          </cell>
          <cell r="BC27">
            <v>14</v>
          </cell>
          <cell r="BD27">
            <v>13</v>
          </cell>
          <cell r="BE27">
            <v>13</v>
          </cell>
          <cell r="BF27">
            <v>12</v>
          </cell>
          <cell r="BG27">
            <v>12</v>
          </cell>
          <cell r="BH27">
            <v>12</v>
          </cell>
          <cell r="BI27">
            <v>12</v>
          </cell>
          <cell r="BJ27">
            <v>12</v>
          </cell>
          <cell r="BK27">
            <v>12</v>
          </cell>
          <cell r="BL27">
            <v>12</v>
          </cell>
          <cell r="BM27">
            <v>12</v>
          </cell>
          <cell r="BN27">
            <v>12</v>
          </cell>
          <cell r="BO27">
            <v>12</v>
          </cell>
          <cell r="BP27">
            <v>12</v>
          </cell>
          <cell r="BQ27">
            <v>12</v>
          </cell>
          <cell r="BR27">
            <v>12</v>
          </cell>
          <cell r="BS27">
            <v>12</v>
          </cell>
          <cell r="BT27">
            <v>12</v>
          </cell>
          <cell r="BU27">
            <v>11</v>
          </cell>
          <cell r="BV27">
            <v>11</v>
          </cell>
          <cell r="BW27">
            <v>11</v>
          </cell>
          <cell r="BX27">
            <v>11</v>
          </cell>
          <cell r="BY27">
            <v>11</v>
          </cell>
          <cell r="BZ27">
            <v>11</v>
          </cell>
          <cell r="CA27">
            <v>11</v>
          </cell>
          <cell r="CB27">
            <v>10</v>
          </cell>
          <cell r="CC27">
            <v>10</v>
          </cell>
          <cell r="CD27">
            <v>10</v>
          </cell>
          <cell r="CE27">
            <v>10</v>
          </cell>
          <cell r="CF27">
            <v>10</v>
          </cell>
          <cell r="CG27">
            <v>10</v>
          </cell>
          <cell r="CH27">
            <v>10</v>
          </cell>
          <cell r="CI27">
            <v>10</v>
          </cell>
          <cell r="CJ27">
            <v>10</v>
          </cell>
          <cell r="CK27">
            <v>10</v>
          </cell>
          <cell r="CL27">
            <v>10</v>
          </cell>
          <cell r="CM27">
            <v>10</v>
          </cell>
          <cell r="CN27">
            <v>10</v>
          </cell>
          <cell r="CO27">
            <v>11</v>
          </cell>
          <cell r="CP27">
            <v>11</v>
          </cell>
          <cell r="CQ27">
            <v>11</v>
          </cell>
          <cell r="CR27">
            <v>11</v>
          </cell>
          <cell r="CS27">
            <v>11</v>
          </cell>
          <cell r="CT27">
            <v>11</v>
          </cell>
          <cell r="CU27">
            <v>11</v>
          </cell>
          <cell r="CV27">
            <v>11</v>
          </cell>
          <cell r="CW27">
            <v>11</v>
          </cell>
          <cell r="CX27">
            <v>11</v>
          </cell>
          <cell r="CY27">
            <v>11</v>
          </cell>
          <cell r="CZ27">
            <v>11</v>
          </cell>
          <cell r="DA27">
            <v>11</v>
          </cell>
          <cell r="DB27">
            <v>11</v>
          </cell>
          <cell r="DC27">
            <v>11</v>
          </cell>
          <cell r="DD27">
            <v>11</v>
          </cell>
          <cell r="DE27">
            <v>11</v>
          </cell>
          <cell r="DF27">
            <v>11</v>
          </cell>
          <cell r="DG27">
            <v>11</v>
          </cell>
          <cell r="DH27">
            <v>11</v>
          </cell>
          <cell r="DI27">
            <v>11</v>
          </cell>
          <cell r="DJ27">
            <v>11</v>
          </cell>
          <cell r="DK27">
            <v>11</v>
          </cell>
          <cell r="DL27">
            <v>10</v>
          </cell>
          <cell r="DM27">
            <v>11</v>
          </cell>
          <cell r="DN27">
            <v>11</v>
          </cell>
          <cell r="DO27">
            <v>11</v>
          </cell>
          <cell r="DP27">
            <v>11</v>
          </cell>
          <cell r="DQ27">
            <v>11</v>
          </cell>
          <cell r="DR27">
            <v>11</v>
          </cell>
          <cell r="DS27">
            <v>11</v>
          </cell>
          <cell r="DT27">
            <v>11</v>
          </cell>
          <cell r="DU27">
            <v>11</v>
          </cell>
          <cell r="DV27">
            <v>11</v>
          </cell>
          <cell r="DW27">
            <v>11</v>
          </cell>
          <cell r="DX27">
            <v>11</v>
          </cell>
          <cell r="DY27">
            <v>11</v>
          </cell>
          <cell r="DZ27">
            <v>11</v>
          </cell>
          <cell r="EA27">
            <v>11</v>
          </cell>
          <cell r="EB27">
            <v>11</v>
          </cell>
          <cell r="EC27">
            <v>11</v>
          </cell>
          <cell r="ED27">
            <v>11</v>
          </cell>
          <cell r="EE27">
            <v>11</v>
          </cell>
          <cell r="EF27">
            <v>11</v>
          </cell>
          <cell r="EG27">
            <v>11</v>
          </cell>
          <cell r="EH27">
            <v>11</v>
          </cell>
          <cell r="EI27">
            <v>11</v>
          </cell>
          <cell r="EJ27">
            <v>11</v>
          </cell>
          <cell r="EK27">
            <v>11</v>
          </cell>
          <cell r="EL27">
            <v>11</v>
          </cell>
          <cell r="EM27">
            <v>11</v>
          </cell>
          <cell r="EN27">
            <v>11</v>
          </cell>
          <cell r="EO27">
            <v>11</v>
          </cell>
          <cell r="EP27">
            <v>11</v>
          </cell>
          <cell r="EQ27">
            <v>11</v>
          </cell>
          <cell r="ER27">
            <v>11</v>
          </cell>
          <cell r="ES27">
            <v>11</v>
          </cell>
          <cell r="ET27">
            <v>11</v>
          </cell>
          <cell r="EU27">
            <v>11</v>
          </cell>
          <cell r="EV27">
            <v>11</v>
          </cell>
          <cell r="EW27">
            <v>11</v>
          </cell>
          <cell r="EX27">
            <v>11</v>
          </cell>
          <cell r="EY27">
            <v>11</v>
          </cell>
          <cell r="EZ27">
            <v>11</v>
          </cell>
          <cell r="FA27">
            <v>11</v>
          </cell>
          <cell r="FB27">
            <v>11</v>
          </cell>
          <cell r="FC27">
            <v>11</v>
          </cell>
          <cell r="FD27">
            <v>11</v>
          </cell>
          <cell r="FE27">
            <v>11</v>
          </cell>
          <cell r="FF27">
            <v>11</v>
          </cell>
          <cell r="FG27">
            <v>11</v>
          </cell>
          <cell r="FH27">
            <v>11</v>
          </cell>
        </row>
        <row r="28">
          <cell r="D28" t="str">
            <v>FTS-B Non-Residential</v>
          </cell>
          <cell r="E28" t="str">
            <v>Non-Residential</v>
          </cell>
          <cell r="F28" t="str">
            <v>CFG</v>
          </cell>
          <cell r="G28" t="str">
            <v>FTS-B</v>
          </cell>
          <cell r="I28">
            <v>0</v>
          </cell>
          <cell r="J28">
            <v>0</v>
          </cell>
          <cell r="K28">
            <v>0</v>
          </cell>
          <cell r="L28">
            <v>0</v>
          </cell>
          <cell r="M28">
            <v>0</v>
          </cell>
          <cell r="N28">
            <v>0.02</v>
          </cell>
          <cell r="U28">
            <v>15</v>
          </cell>
          <cell r="V28">
            <v>15</v>
          </cell>
          <cell r="W28">
            <v>15</v>
          </cell>
          <cell r="X28">
            <v>15</v>
          </cell>
          <cell r="Y28">
            <v>11</v>
          </cell>
          <cell r="Z28">
            <v>11</v>
          </cell>
          <cell r="AA28">
            <v>11</v>
          </cell>
          <cell r="AB28">
            <v>11</v>
          </cell>
          <cell r="AC28">
            <v>11</v>
          </cell>
          <cell r="AD28">
            <v>11</v>
          </cell>
          <cell r="AE28">
            <v>10</v>
          </cell>
          <cell r="AF28">
            <v>10</v>
          </cell>
          <cell r="AG28">
            <v>11</v>
          </cell>
          <cell r="AH28">
            <v>10</v>
          </cell>
          <cell r="AI28">
            <v>10</v>
          </cell>
          <cell r="AJ28">
            <v>10</v>
          </cell>
          <cell r="AK28">
            <v>9</v>
          </cell>
          <cell r="AL28">
            <v>9</v>
          </cell>
          <cell r="AM28">
            <v>9</v>
          </cell>
          <cell r="AN28">
            <v>9</v>
          </cell>
          <cell r="AO28">
            <v>9</v>
          </cell>
          <cell r="AP28">
            <v>9</v>
          </cell>
          <cell r="AQ28">
            <v>9</v>
          </cell>
          <cell r="AR28">
            <v>9</v>
          </cell>
          <cell r="AS28">
            <v>10</v>
          </cell>
          <cell r="AT28">
            <v>9</v>
          </cell>
          <cell r="AU28">
            <v>9</v>
          </cell>
          <cell r="AV28">
            <v>9</v>
          </cell>
          <cell r="AW28">
            <v>8</v>
          </cell>
          <cell r="AX28">
            <v>8</v>
          </cell>
          <cell r="AY28">
            <v>8</v>
          </cell>
          <cell r="AZ28">
            <v>8</v>
          </cell>
          <cell r="BA28">
            <v>7</v>
          </cell>
          <cell r="BB28">
            <v>7</v>
          </cell>
          <cell r="BC28">
            <v>8</v>
          </cell>
          <cell r="BD28">
            <v>8</v>
          </cell>
          <cell r="BE28">
            <v>8</v>
          </cell>
          <cell r="BF28">
            <v>8</v>
          </cell>
          <cell r="BG28">
            <v>8</v>
          </cell>
          <cell r="BH28">
            <v>8</v>
          </cell>
          <cell r="BI28">
            <v>8</v>
          </cell>
          <cell r="BJ28">
            <v>7</v>
          </cell>
          <cell r="BK28">
            <v>7</v>
          </cell>
          <cell r="BL28">
            <v>7</v>
          </cell>
          <cell r="BM28">
            <v>7</v>
          </cell>
          <cell r="BN28">
            <v>7</v>
          </cell>
          <cell r="BO28">
            <v>7</v>
          </cell>
          <cell r="BP28">
            <v>7</v>
          </cell>
          <cell r="BQ28">
            <v>7</v>
          </cell>
          <cell r="BR28">
            <v>7</v>
          </cell>
          <cell r="BS28">
            <v>7</v>
          </cell>
          <cell r="BT28">
            <v>7</v>
          </cell>
          <cell r="BU28">
            <v>7</v>
          </cell>
          <cell r="BV28">
            <v>6</v>
          </cell>
          <cell r="BW28">
            <v>6</v>
          </cell>
          <cell r="BX28">
            <v>6</v>
          </cell>
          <cell r="BY28">
            <v>6</v>
          </cell>
          <cell r="BZ28">
            <v>6</v>
          </cell>
          <cell r="CA28">
            <v>7</v>
          </cell>
          <cell r="CB28">
            <v>7</v>
          </cell>
          <cell r="CC28">
            <v>7</v>
          </cell>
          <cell r="CD28">
            <v>7</v>
          </cell>
          <cell r="CE28">
            <v>7</v>
          </cell>
          <cell r="CF28">
            <v>6</v>
          </cell>
          <cell r="CG28">
            <v>6</v>
          </cell>
          <cell r="CH28">
            <v>6</v>
          </cell>
          <cell r="CI28">
            <v>6</v>
          </cell>
          <cell r="CJ28">
            <v>6</v>
          </cell>
          <cell r="CK28">
            <v>6</v>
          </cell>
          <cell r="CL28">
            <v>6</v>
          </cell>
          <cell r="CM28">
            <v>6</v>
          </cell>
          <cell r="CN28">
            <v>7</v>
          </cell>
          <cell r="CO28">
            <v>7</v>
          </cell>
          <cell r="CP28">
            <v>7</v>
          </cell>
          <cell r="CQ28">
            <v>7</v>
          </cell>
          <cell r="CR28">
            <v>7</v>
          </cell>
          <cell r="CS28">
            <v>7</v>
          </cell>
          <cell r="CT28">
            <v>6</v>
          </cell>
          <cell r="CU28">
            <v>6</v>
          </cell>
          <cell r="CV28">
            <v>6</v>
          </cell>
          <cell r="CW28">
            <v>6</v>
          </cell>
          <cell r="CX28">
            <v>6</v>
          </cell>
          <cell r="CY28">
            <v>6</v>
          </cell>
          <cell r="CZ28">
            <v>7</v>
          </cell>
          <cell r="DA28">
            <v>7</v>
          </cell>
          <cell r="DB28">
            <v>7</v>
          </cell>
          <cell r="DC28">
            <v>7</v>
          </cell>
          <cell r="DD28">
            <v>7</v>
          </cell>
          <cell r="DE28">
            <v>7</v>
          </cell>
          <cell r="DF28">
            <v>6</v>
          </cell>
          <cell r="DG28">
            <v>6</v>
          </cell>
          <cell r="DH28">
            <v>6</v>
          </cell>
          <cell r="DI28">
            <v>6</v>
          </cell>
          <cell r="DJ28">
            <v>6</v>
          </cell>
          <cell r="DK28">
            <v>6</v>
          </cell>
          <cell r="DL28">
            <v>7</v>
          </cell>
          <cell r="DM28">
            <v>7</v>
          </cell>
          <cell r="DN28">
            <v>7</v>
          </cell>
          <cell r="DO28">
            <v>7</v>
          </cell>
          <cell r="DP28">
            <v>6</v>
          </cell>
          <cell r="DQ28">
            <v>6</v>
          </cell>
          <cell r="DR28">
            <v>6</v>
          </cell>
          <cell r="DS28">
            <v>6</v>
          </cell>
          <cell r="DT28">
            <v>6</v>
          </cell>
          <cell r="DU28">
            <v>6</v>
          </cell>
          <cell r="DV28">
            <v>6</v>
          </cell>
          <cell r="DW28">
            <v>6</v>
          </cell>
          <cell r="DX28">
            <v>7</v>
          </cell>
          <cell r="DY28">
            <v>7</v>
          </cell>
          <cell r="DZ28">
            <v>7</v>
          </cell>
          <cell r="EA28">
            <v>7</v>
          </cell>
          <cell r="EB28">
            <v>6</v>
          </cell>
          <cell r="EC28">
            <v>6</v>
          </cell>
          <cell r="ED28">
            <v>6</v>
          </cell>
          <cell r="EE28">
            <v>6</v>
          </cell>
          <cell r="EF28">
            <v>6</v>
          </cell>
          <cell r="EG28">
            <v>6</v>
          </cell>
          <cell r="EH28">
            <v>6</v>
          </cell>
          <cell r="EI28">
            <v>6</v>
          </cell>
          <cell r="EJ28">
            <v>7</v>
          </cell>
          <cell r="EK28">
            <v>7</v>
          </cell>
          <cell r="EL28">
            <v>7</v>
          </cell>
          <cell r="EM28">
            <v>7</v>
          </cell>
          <cell r="EN28">
            <v>6</v>
          </cell>
          <cell r="EO28">
            <v>6</v>
          </cell>
          <cell r="EP28">
            <v>6</v>
          </cell>
          <cell r="EQ28">
            <v>6</v>
          </cell>
          <cell r="ER28">
            <v>6</v>
          </cell>
          <cell r="ES28">
            <v>6</v>
          </cell>
          <cell r="ET28">
            <v>6</v>
          </cell>
          <cell r="EU28">
            <v>6</v>
          </cell>
          <cell r="EV28">
            <v>7</v>
          </cell>
          <cell r="EW28">
            <v>7</v>
          </cell>
          <cell r="EX28">
            <v>7</v>
          </cell>
          <cell r="EY28">
            <v>7</v>
          </cell>
          <cell r="EZ28">
            <v>6</v>
          </cell>
          <cell r="FA28">
            <v>6</v>
          </cell>
          <cell r="FB28">
            <v>6</v>
          </cell>
          <cell r="FC28">
            <v>6</v>
          </cell>
          <cell r="FD28">
            <v>6</v>
          </cell>
          <cell r="FE28">
            <v>6</v>
          </cell>
          <cell r="FF28">
            <v>6</v>
          </cell>
          <cell r="FG28">
            <v>6</v>
          </cell>
          <cell r="FH28">
            <v>7</v>
          </cell>
        </row>
        <row r="29">
          <cell r="D29" t="str">
            <v>FTS-1 Non-Residential</v>
          </cell>
          <cell r="E29" t="str">
            <v>Non-Residential</v>
          </cell>
          <cell r="F29" t="str">
            <v>CFG</v>
          </cell>
          <cell r="G29" t="str">
            <v>FTS-1</v>
          </cell>
          <cell r="I29">
            <v>5</v>
          </cell>
          <cell r="J29">
            <v>5</v>
          </cell>
          <cell r="K29">
            <v>5</v>
          </cell>
          <cell r="L29">
            <v>5</v>
          </cell>
          <cell r="M29">
            <v>5</v>
          </cell>
          <cell r="N29">
            <v>0.02</v>
          </cell>
          <cell r="O29">
            <v>-7.8328981723238093E-3</v>
          </cell>
          <cell r="U29">
            <v>214</v>
          </cell>
          <cell r="V29">
            <v>212</v>
          </cell>
          <cell r="W29">
            <v>213</v>
          </cell>
          <cell r="X29">
            <v>213</v>
          </cell>
          <cell r="Y29">
            <v>219</v>
          </cell>
          <cell r="Z29">
            <v>217</v>
          </cell>
          <cell r="AA29">
            <v>218</v>
          </cell>
          <cell r="AB29">
            <v>218</v>
          </cell>
          <cell r="AC29">
            <v>218</v>
          </cell>
          <cell r="AD29">
            <v>221</v>
          </cell>
          <cell r="AE29">
            <v>221</v>
          </cell>
          <cell r="AF29">
            <v>220</v>
          </cell>
          <cell r="AG29">
            <v>222</v>
          </cell>
          <cell r="AH29">
            <v>240</v>
          </cell>
          <cell r="AI29">
            <v>236</v>
          </cell>
          <cell r="AJ29">
            <v>235</v>
          </cell>
          <cell r="AK29">
            <v>235</v>
          </cell>
          <cell r="AL29">
            <v>236</v>
          </cell>
          <cell r="AM29">
            <v>233</v>
          </cell>
          <cell r="AN29">
            <v>233</v>
          </cell>
          <cell r="AO29">
            <v>233</v>
          </cell>
          <cell r="AP29">
            <v>231</v>
          </cell>
          <cell r="AQ29">
            <v>228</v>
          </cell>
          <cell r="AR29">
            <v>229</v>
          </cell>
          <cell r="AS29">
            <v>229</v>
          </cell>
          <cell r="AT29">
            <v>229</v>
          </cell>
          <cell r="AU29">
            <v>228</v>
          </cell>
          <cell r="AV29">
            <v>242</v>
          </cell>
          <cell r="AW29">
            <v>244</v>
          </cell>
          <cell r="AX29">
            <v>242</v>
          </cell>
          <cell r="AY29">
            <v>239</v>
          </cell>
          <cell r="AZ29">
            <v>244</v>
          </cell>
          <cell r="BA29">
            <v>243</v>
          </cell>
          <cell r="BB29">
            <v>242</v>
          </cell>
          <cell r="BC29">
            <v>243</v>
          </cell>
          <cell r="BD29">
            <v>240</v>
          </cell>
          <cell r="BE29">
            <v>242</v>
          </cell>
          <cell r="BF29">
            <v>241</v>
          </cell>
          <cell r="BG29">
            <v>240</v>
          </cell>
          <cell r="BH29">
            <v>237</v>
          </cell>
          <cell r="BI29">
            <v>236</v>
          </cell>
          <cell r="BJ29">
            <v>235</v>
          </cell>
          <cell r="BK29">
            <v>232</v>
          </cell>
          <cell r="BL29">
            <v>231</v>
          </cell>
          <cell r="BM29">
            <v>230</v>
          </cell>
          <cell r="BN29">
            <v>230</v>
          </cell>
          <cell r="BO29">
            <v>230</v>
          </cell>
          <cell r="BP29">
            <v>245</v>
          </cell>
          <cell r="BQ29">
            <v>230</v>
          </cell>
          <cell r="BR29">
            <v>228</v>
          </cell>
          <cell r="BS29">
            <v>228</v>
          </cell>
          <cell r="BT29">
            <v>231</v>
          </cell>
          <cell r="BU29">
            <v>231</v>
          </cell>
          <cell r="BV29">
            <v>231</v>
          </cell>
          <cell r="BW29">
            <v>231</v>
          </cell>
          <cell r="BX29">
            <v>232</v>
          </cell>
          <cell r="BY29">
            <v>233</v>
          </cell>
          <cell r="BZ29">
            <v>229</v>
          </cell>
          <cell r="CA29">
            <v>227</v>
          </cell>
          <cell r="CB29">
            <v>229</v>
          </cell>
          <cell r="CC29">
            <v>230</v>
          </cell>
          <cell r="CD29">
            <v>230</v>
          </cell>
          <cell r="CE29">
            <v>231</v>
          </cell>
          <cell r="CF29">
            <v>229</v>
          </cell>
          <cell r="CG29">
            <v>229</v>
          </cell>
          <cell r="CH29">
            <v>227</v>
          </cell>
          <cell r="CI29">
            <v>225</v>
          </cell>
          <cell r="CJ29">
            <v>226</v>
          </cell>
          <cell r="CK29">
            <v>230</v>
          </cell>
          <cell r="CL29">
            <v>229</v>
          </cell>
          <cell r="CM29">
            <v>228</v>
          </cell>
          <cell r="CN29">
            <v>227</v>
          </cell>
          <cell r="CO29">
            <v>230</v>
          </cell>
          <cell r="CP29">
            <v>228</v>
          </cell>
          <cell r="CQ29">
            <v>228</v>
          </cell>
          <cell r="CR29">
            <v>227</v>
          </cell>
          <cell r="CS29">
            <v>227</v>
          </cell>
          <cell r="CT29">
            <v>227</v>
          </cell>
          <cell r="CU29">
            <v>225</v>
          </cell>
          <cell r="CV29">
            <v>226</v>
          </cell>
          <cell r="CW29">
            <v>227</v>
          </cell>
          <cell r="CX29">
            <v>225</v>
          </cell>
          <cell r="CY29">
            <v>224</v>
          </cell>
          <cell r="CZ29">
            <v>229</v>
          </cell>
          <cell r="DA29">
            <v>233</v>
          </cell>
          <cell r="DB29">
            <v>232</v>
          </cell>
          <cell r="DC29">
            <v>233</v>
          </cell>
          <cell r="DD29">
            <v>233</v>
          </cell>
          <cell r="DE29">
            <v>233</v>
          </cell>
          <cell r="DF29">
            <v>232</v>
          </cell>
          <cell r="DG29">
            <v>230</v>
          </cell>
          <cell r="DH29">
            <v>231</v>
          </cell>
          <cell r="DI29">
            <v>233</v>
          </cell>
          <cell r="DJ29">
            <v>231</v>
          </cell>
          <cell r="DK29">
            <v>230</v>
          </cell>
          <cell r="DL29">
            <v>232</v>
          </cell>
          <cell r="DM29">
            <v>239</v>
          </cell>
          <cell r="DN29">
            <v>238</v>
          </cell>
          <cell r="DO29">
            <v>239</v>
          </cell>
          <cell r="DP29">
            <v>238</v>
          </cell>
          <cell r="DQ29">
            <v>238</v>
          </cell>
          <cell r="DR29">
            <v>236</v>
          </cell>
          <cell r="DS29">
            <v>235</v>
          </cell>
          <cell r="DT29">
            <v>235</v>
          </cell>
          <cell r="DU29">
            <v>238</v>
          </cell>
          <cell r="DV29">
            <v>236</v>
          </cell>
          <cell r="DW29">
            <v>235</v>
          </cell>
          <cell r="DX29">
            <v>237</v>
          </cell>
          <cell r="DY29">
            <v>244</v>
          </cell>
          <cell r="DZ29">
            <v>243</v>
          </cell>
          <cell r="EA29">
            <v>243</v>
          </cell>
          <cell r="EB29">
            <v>243</v>
          </cell>
          <cell r="EC29">
            <v>243</v>
          </cell>
          <cell r="ED29">
            <v>242</v>
          </cell>
          <cell r="EE29">
            <v>240</v>
          </cell>
          <cell r="EF29">
            <v>241</v>
          </cell>
          <cell r="EG29">
            <v>243</v>
          </cell>
          <cell r="EH29">
            <v>241</v>
          </cell>
          <cell r="EI29">
            <v>240</v>
          </cell>
          <cell r="EJ29">
            <v>243</v>
          </cell>
          <cell r="EK29">
            <v>249</v>
          </cell>
          <cell r="EL29">
            <v>248</v>
          </cell>
          <cell r="EM29">
            <v>248</v>
          </cell>
          <cell r="EN29">
            <v>248</v>
          </cell>
          <cell r="EO29">
            <v>248</v>
          </cell>
          <cell r="EP29">
            <v>247</v>
          </cell>
          <cell r="EQ29">
            <v>245</v>
          </cell>
          <cell r="ER29">
            <v>246</v>
          </cell>
          <cell r="ES29">
            <v>248</v>
          </cell>
          <cell r="ET29">
            <v>246</v>
          </cell>
          <cell r="EU29">
            <v>245</v>
          </cell>
          <cell r="EV29">
            <v>247</v>
          </cell>
          <cell r="EW29">
            <v>254</v>
          </cell>
          <cell r="EX29">
            <v>253</v>
          </cell>
          <cell r="EY29">
            <v>254</v>
          </cell>
          <cell r="EZ29">
            <v>253</v>
          </cell>
          <cell r="FA29">
            <v>253</v>
          </cell>
          <cell r="FB29">
            <v>252</v>
          </cell>
          <cell r="FC29">
            <v>250</v>
          </cell>
          <cell r="FD29">
            <v>251</v>
          </cell>
          <cell r="FE29">
            <v>253</v>
          </cell>
          <cell r="FF29">
            <v>251</v>
          </cell>
          <cell r="FG29">
            <v>250</v>
          </cell>
          <cell r="FH29">
            <v>253</v>
          </cell>
        </row>
        <row r="30">
          <cell r="D30" t="str">
            <v>FTS-2 Non-Residential</v>
          </cell>
          <cell r="E30" t="str">
            <v>Non-Residential</v>
          </cell>
          <cell r="F30" t="str">
            <v>CFG</v>
          </cell>
          <cell r="G30" t="str">
            <v>FTS-2</v>
          </cell>
          <cell r="I30">
            <v>6</v>
          </cell>
          <cell r="J30">
            <v>6</v>
          </cell>
          <cell r="K30">
            <v>6</v>
          </cell>
          <cell r="L30">
            <v>6</v>
          </cell>
          <cell r="M30">
            <v>6</v>
          </cell>
          <cell r="N30">
            <v>0.01</v>
          </cell>
          <cell r="O30">
            <v>-7.9840319361277161E-3</v>
          </cell>
          <cell r="U30">
            <v>80</v>
          </cell>
          <cell r="V30">
            <v>82</v>
          </cell>
          <cell r="W30">
            <v>82</v>
          </cell>
          <cell r="X30">
            <v>83</v>
          </cell>
          <cell r="Y30">
            <v>89</v>
          </cell>
          <cell r="Z30">
            <v>88</v>
          </cell>
          <cell r="AA30">
            <v>85</v>
          </cell>
          <cell r="AB30">
            <v>85</v>
          </cell>
          <cell r="AC30">
            <v>85</v>
          </cell>
          <cell r="AD30">
            <v>85</v>
          </cell>
          <cell r="AE30">
            <v>87</v>
          </cell>
          <cell r="AF30">
            <v>88</v>
          </cell>
          <cell r="AG30">
            <v>86</v>
          </cell>
          <cell r="AH30">
            <v>87</v>
          </cell>
          <cell r="AI30">
            <v>88</v>
          </cell>
          <cell r="AJ30">
            <v>88</v>
          </cell>
          <cell r="AK30">
            <v>90</v>
          </cell>
          <cell r="AL30">
            <v>90</v>
          </cell>
          <cell r="AM30">
            <v>87</v>
          </cell>
          <cell r="AN30">
            <v>87</v>
          </cell>
          <cell r="AO30">
            <v>87</v>
          </cell>
          <cell r="AP30">
            <v>86</v>
          </cell>
          <cell r="AQ30">
            <v>87</v>
          </cell>
          <cell r="AR30">
            <v>87</v>
          </cell>
          <cell r="AS30">
            <v>88</v>
          </cell>
          <cell r="AT30">
            <v>89</v>
          </cell>
          <cell r="AU30">
            <v>89</v>
          </cell>
          <cell r="AV30">
            <v>88</v>
          </cell>
          <cell r="AW30">
            <v>91</v>
          </cell>
          <cell r="AX30">
            <v>91</v>
          </cell>
          <cell r="AY30">
            <v>91</v>
          </cell>
          <cell r="AZ30">
            <v>91</v>
          </cell>
          <cell r="BA30">
            <v>91</v>
          </cell>
          <cell r="BB30">
            <v>91</v>
          </cell>
          <cell r="BC30">
            <v>93</v>
          </cell>
          <cell r="BD30">
            <v>91</v>
          </cell>
          <cell r="BE30">
            <v>92</v>
          </cell>
          <cell r="BF30">
            <v>92</v>
          </cell>
          <cell r="BG30">
            <v>91</v>
          </cell>
          <cell r="BH30">
            <v>93</v>
          </cell>
          <cell r="BI30">
            <v>94</v>
          </cell>
          <cell r="BJ30">
            <v>95</v>
          </cell>
          <cell r="BK30">
            <v>92</v>
          </cell>
          <cell r="BL30">
            <v>92</v>
          </cell>
          <cell r="BM30">
            <v>92</v>
          </cell>
          <cell r="BN30">
            <v>92</v>
          </cell>
          <cell r="BO30">
            <v>92</v>
          </cell>
          <cell r="BP30">
            <v>97</v>
          </cell>
          <cell r="BQ30">
            <v>94</v>
          </cell>
          <cell r="BR30">
            <v>92</v>
          </cell>
          <cell r="BS30">
            <v>93</v>
          </cell>
          <cell r="BT30">
            <v>95</v>
          </cell>
          <cell r="BU30">
            <v>94</v>
          </cell>
          <cell r="BV30">
            <v>95</v>
          </cell>
          <cell r="BW30">
            <v>95</v>
          </cell>
          <cell r="BX30">
            <v>96</v>
          </cell>
          <cell r="BY30">
            <v>94</v>
          </cell>
          <cell r="BZ30">
            <v>96</v>
          </cell>
          <cell r="CA30">
            <v>97</v>
          </cell>
          <cell r="CB30">
            <v>99</v>
          </cell>
          <cell r="CC30">
            <v>99</v>
          </cell>
          <cell r="CD30">
            <v>100</v>
          </cell>
          <cell r="CE30">
            <v>101</v>
          </cell>
          <cell r="CF30">
            <v>101</v>
          </cell>
          <cell r="CG30">
            <v>100</v>
          </cell>
          <cell r="CH30">
            <v>101</v>
          </cell>
          <cell r="CI30">
            <v>99</v>
          </cell>
          <cell r="CJ30">
            <v>101</v>
          </cell>
          <cell r="CK30">
            <v>101</v>
          </cell>
          <cell r="CL30">
            <v>101</v>
          </cell>
          <cell r="CM30">
            <v>101</v>
          </cell>
          <cell r="CN30">
            <v>99</v>
          </cell>
          <cell r="CO30">
            <v>102</v>
          </cell>
          <cell r="CP30">
            <v>99</v>
          </cell>
          <cell r="CQ30">
            <v>99</v>
          </cell>
          <cell r="CR30">
            <v>99</v>
          </cell>
          <cell r="CS30">
            <v>98</v>
          </cell>
          <cell r="CT30">
            <v>98</v>
          </cell>
          <cell r="CU30">
            <v>97</v>
          </cell>
          <cell r="CV30">
            <v>96</v>
          </cell>
          <cell r="CW30">
            <v>98</v>
          </cell>
          <cell r="CX30">
            <v>99</v>
          </cell>
          <cell r="CY30">
            <v>99</v>
          </cell>
          <cell r="CZ30">
            <v>101</v>
          </cell>
          <cell r="DA30">
            <v>104</v>
          </cell>
          <cell r="DB30">
            <v>103</v>
          </cell>
          <cell r="DC30">
            <v>104</v>
          </cell>
          <cell r="DD30">
            <v>105</v>
          </cell>
          <cell r="DE30">
            <v>104</v>
          </cell>
          <cell r="DF30">
            <v>105</v>
          </cell>
          <cell r="DG30">
            <v>104</v>
          </cell>
          <cell r="DH30">
            <v>105</v>
          </cell>
          <cell r="DI30">
            <v>104</v>
          </cell>
          <cell r="DJ30">
            <v>105</v>
          </cell>
          <cell r="DK30">
            <v>106</v>
          </cell>
          <cell r="DL30">
            <v>107</v>
          </cell>
          <cell r="DM30">
            <v>109</v>
          </cell>
          <cell r="DN30">
            <v>109</v>
          </cell>
          <cell r="DO30">
            <v>110</v>
          </cell>
          <cell r="DP30">
            <v>111</v>
          </cell>
          <cell r="DQ30">
            <v>110</v>
          </cell>
          <cell r="DR30">
            <v>111</v>
          </cell>
          <cell r="DS30">
            <v>110</v>
          </cell>
          <cell r="DT30">
            <v>111</v>
          </cell>
          <cell r="DU30">
            <v>111</v>
          </cell>
          <cell r="DV30">
            <v>111</v>
          </cell>
          <cell r="DW30">
            <v>112</v>
          </cell>
          <cell r="DX30">
            <v>112</v>
          </cell>
          <cell r="DY30">
            <v>115</v>
          </cell>
          <cell r="DZ30">
            <v>115</v>
          </cell>
          <cell r="EA30">
            <v>116</v>
          </cell>
          <cell r="EB30">
            <v>117</v>
          </cell>
          <cell r="EC30">
            <v>116</v>
          </cell>
          <cell r="ED30">
            <v>117</v>
          </cell>
          <cell r="EE30">
            <v>116</v>
          </cell>
          <cell r="EF30">
            <v>117</v>
          </cell>
          <cell r="EG30">
            <v>116</v>
          </cell>
          <cell r="EH30">
            <v>117</v>
          </cell>
          <cell r="EI30">
            <v>118</v>
          </cell>
          <cell r="EJ30">
            <v>119</v>
          </cell>
          <cell r="EK30">
            <v>121</v>
          </cell>
          <cell r="EL30">
            <v>121</v>
          </cell>
          <cell r="EM30">
            <v>122</v>
          </cell>
          <cell r="EN30">
            <v>123</v>
          </cell>
          <cell r="EO30">
            <v>122</v>
          </cell>
          <cell r="EP30">
            <v>123</v>
          </cell>
          <cell r="EQ30">
            <v>122</v>
          </cell>
          <cell r="ER30">
            <v>123</v>
          </cell>
          <cell r="ES30">
            <v>122</v>
          </cell>
          <cell r="ET30">
            <v>123</v>
          </cell>
          <cell r="EU30">
            <v>124</v>
          </cell>
          <cell r="EV30">
            <v>124</v>
          </cell>
          <cell r="EW30">
            <v>127</v>
          </cell>
          <cell r="EX30">
            <v>127</v>
          </cell>
          <cell r="EY30">
            <v>128</v>
          </cell>
          <cell r="EZ30">
            <v>129</v>
          </cell>
          <cell r="FA30">
            <v>128</v>
          </cell>
          <cell r="FB30">
            <v>129</v>
          </cell>
          <cell r="FC30">
            <v>127</v>
          </cell>
          <cell r="FD30">
            <v>129</v>
          </cell>
          <cell r="FE30">
            <v>128</v>
          </cell>
          <cell r="FF30">
            <v>129</v>
          </cell>
          <cell r="FG30">
            <v>130</v>
          </cell>
          <cell r="FH30">
            <v>130</v>
          </cell>
        </row>
        <row r="31">
          <cell r="D31" t="str">
            <v>FTS-2.1 Non-Residential</v>
          </cell>
          <cell r="E31" t="str">
            <v>Non-Residential</v>
          </cell>
          <cell r="F31" t="str">
            <v>CFG</v>
          </cell>
          <cell r="G31" t="str">
            <v>FTS-2.1</v>
          </cell>
          <cell r="I31">
            <v>6</v>
          </cell>
          <cell r="J31">
            <v>6</v>
          </cell>
          <cell r="K31">
            <v>6</v>
          </cell>
          <cell r="L31">
            <v>6</v>
          </cell>
          <cell r="M31">
            <v>6</v>
          </cell>
          <cell r="N31">
            <v>0</v>
          </cell>
          <cell r="U31">
            <v>201</v>
          </cell>
          <cell r="V31">
            <v>203</v>
          </cell>
          <cell r="W31">
            <v>200</v>
          </cell>
          <cell r="X31">
            <v>197</v>
          </cell>
          <cell r="Y31">
            <v>197</v>
          </cell>
          <cell r="Z31">
            <v>191</v>
          </cell>
          <cell r="AA31">
            <v>196</v>
          </cell>
          <cell r="AB31">
            <v>196</v>
          </cell>
          <cell r="AC31">
            <v>197</v>
          </cell>
          <cell r="AD31">
            <v>197</v>
          </cell>
          <cell r="AE31">
            <v>200</v>
          </cell>
          <cell r="AF31">
            <v>201</v>
          </cell>
          <cell r="AG31">
            <v>201</v>
          </cell>
          <cell r="AH31">
            <v>192</v>
          </cell>
          <cell r="AI31">
            <v>191</v>
          </cell>
          <cell r="AJ31">
            <v>192</v>
          </cell>
          <cell r="AK31">
            <v>193</v>
          </cell>
          <cell r="AL31">
            <v>194</v>
          </cell>
          <cell r="AM31">
            <v>195</v>
          </cell>
          <cell r="AN31">
            <v>199</v>
          </cell>
          <cell r="AO31">
            <v>201</v>
          </cell>
          <cell r="AP31">
            <v>200</v>
          </cell>
          <cell r="AQ31">
            <v>200</v>
          </cell>
          <cell r="AR31">
            <v>199</v>
          </cell>
          <cell r="AS31">
            <v>203</v>
          </cell>
          <cell r="AT31">
            <v>205</v>
          </cell>
          <cell r="AU31">
            <v>207</v>
          </cell>
          <cell r="AV31">
            <v>192</v>
          </cell>
          <cell r="AW31">
            <v>197</v>
          </cell>
          <cell r="AX31">
            <v>195</v>
          </cell>
          <cell r="AY31">
            <v>193</v>
          </cell>
          <cell r="AZ31">
            <v>195</v>
          </cell>
          <cell r="BA31">
            <v>197</v>
          </cell>
          <cell r="BB31">
            <v>195</v>
          </cell>
          <cell r="BC31">
            <v>202</v>
          </cell>
          <cell r="BD31">
            <v>200</v>
          </cell>
          <cell r="BE31">
            <v>201</v>
          </cell>
          <cell r="BF31">
            <v>201</v>
          </cell>
          <cell r="BG31">
            <v>201</v>
          </cell>
          <cell r="BH31">
            <v>194</v>
          </cell>
          <cell r="BI31">
            <v>197</v>
          </cell>
          <cell r="BJ31">
            <v>195</v>
          </cell>
          <cell r="BK31">
            <v>194</v>
          </cell>
          <cell r="BL31">
            <v>197</v>
          </cell>
          <cell r="BM31">
            <v>197</v>
          </cell>
          <cell r="BN31">
            <v>195</v>
          </cell>
          <cell r="BO31">
            <v>197</v>
          </cell>
          <cell r="BP31">
            <v>216</v>
          </cell>
          <cell r="BQ31">
            <v>194</v>
          </cell>
          <cell r="BR31">
            <v>196</v>
          </cell>
          <cell r="BS31">
            <v>200</v>
          </cell>
          <cell r="BT31">
            <v>198</v>
          </cell>
          <cell r="BU31">
            <v>199</v>
          </cell>
          <cell r="BV31">
            <v>199</v>
          </cell>
          <cell r="BW31">
            <v>201</v>
          </cell>
          <cell r="BX31">
            <v>205</v>
          </cell>
          <cell r="BY31">
            <v>203</v>
          </cell>
          <cell r="BZ31">
            <v>202</v>
          </cell>
          <cell r="CA31">
            <v>208</v>
          </cell>
          <cell r="CB31">
            <v>210</v>
          </cell>
          <cell r="CC31">
            <v>210</v>
          </cell>
          <cell r="CD31">
            <v>210</v>
          </cell>
          <cell r="CE31">
            <v>211</v>
          </cell>
          <cell r="CF31">
            <v>212</v>
          </cell>
          <cell r="CG31">
            <v>211</v>
          </cell>
          <cell r="CH31">
            <v>210</v>
          </cell>
          <cell r="CI31">
            <v>209</v>
          </cell>
          <cell r="CJ31">
            <v>209</v>
          </cell>
          <cell r="CK31">
            <v>208</v>
          </cell>
          <cell r="CL31">
            <v>210</v>
          </cell>
          <cell r="CM31">
            <v>215</v>
          </cell>
          <cell r="CN31">
            <v>214</v>
          </cell>
          <cell r="CO31">
            <v>215</v>
          </cell>
          <cell r="CP31">
            <v>214</v>
          </cell>
          <cell r="CQ31">
            <v>215</v>
          </cell>
          <cell r="CR31">
            <v>217</v>
          </cell>
          <cell r="CS31">
            <v>219</v>
          </cell>
          <cell r="CT31">
            <v>220</v>
          </cell>
          <cell r="CU31">
            <v>220</v>
          </cell>
          <cell r="CV31">
            <v>221</v>
          </cell>
          <cell r="CW31">
            <v>217</v>
          </cell>
          <cell r="CX31">
            <v>217</v>
          </cell>
          <cell r="CY31">
            <v>221</v>
          </cell>
          <cell r="CZ31">
            <v>229</v>
          </cell>
          <cell r="DA31">
            <v>221</v>
          </cell>
          <cell r="DB31">
            <v>222</v>
          </cell>
          <cell r="DC31">
            <v>225</v>
          </cell>
          <cell r="DD31">
            <v>223</v>
          </cell>
          <cell r="DE31">
            <v>224</v>
          </cell>
          <cell r="DF31">
            <v>223</v>
          </cell>
          <cell r="DG31">
            <v>223</v>
          </cell>
          <cell r="DH31">
            <v>226</v>
          </cell>
          <cell r="DI31">
            <v>224</v>
          </cell>
          <cell r="DJ31">
            <v>224</v>
          </cell>
          <cell r="DK31">
            <v>230</v>
          </cell>
          <cell r="DL31">
            <v>233</v>
          </cell>
          <cell r="DM31">
            <v>229</v>
          </cell>
          <cell r="DN31">
            <v>229</v>
          </cell>
          <cell r="DO31">
            <v>231</v>
          </cell>
          <cell r="DP31">
            <v>230</v>
          </cell>
          <cell r="DQ31">
            <v>230</v>
          </cell>
          <cell r="DR31">
            <v>229</v>
          </cell>
          <cell r="DS31">
            <v>229</v>
          </cell>
          <cell r="DT31">
            <v>231</v>
          </cell>
          <cell r="DU31">
            <v>229</v>
          </cell>
          <cell r="DV31">
            <v>230</v>
          </cell>
          <cell r="DW31">
            <v>235</v>
          </cell>
          <cell r="DX31">
            <v>238</v>
          </cell>
          <cell r="DY31">
            <v>234</v>
          </cell>
          <cell r="DZ31">
            <v>235</v>
          </cell>
          <cell r="EA31">
            <v>237</v>
          </cell>
          <cell r="EB31">
            <v>235</v>
          </cell>
          <cell r="EC31">
            <v>236</v>
          </cell>
          <cell r="ED31">
            <v>235</v>
          </cell>
          <cell r="EE31">
            <v>235</v>
          </cell>
          <cell r="EF31">
            <v>237</v>
          </cell>
          <cell r="EG31">
            <v>236</v>
          </cell>
          <cell r="EH31">
            <v>236</v>
          </cell>
          <cell r="EI31">
            <v>241</v>
          </cell>
          <cell r="EJ31">
            <v>246</v>
          </cell>
          <cell r="EK31">
            <v>240</v>
          </cell>
          <cell r="EL31">
            <v>241</v>
          </cell>
          <cell r="EM31">
            <v>243</v>
          </cell>
          <cell r="EN31">
            <v>241</v>
          </cell>
          <cell r="EO31">
            <v>242</v>
          </cell>
          <cell r="EP31">
            <v>241</v>
          </cell>
          <cell r="EQ31">
            <v>241</v>
          </cell>
          <cell r="ER31">
            <v>243</v>
          </cell>
          <cell r="ES31">
            <v>242</v>
          </cell>
          <cell r="ET31">
            <v>242</v>
          </cell>
          <cell r="EU31">
            <v>248</v>
          </cell>
          <cell r="EV31">
            <v>251</v>
          </cell>
          <cell r="EW31">
            <v>246</v>
          </cell>
          <cell r="EX31">
            <v>247</v>
          </cell>
          <cell r="EY31">
            <v>249</v>
          </cell>
          <cell r="EZ31">
            <v>247</v>
          </cell>
          <cell r="FA31">
            <v>248</v>
          </cell>
          <cell r="FB31">
            <v>247</v>
          </cell>
          <cell r="FC31">
            <v>247</v>
          </cell>
          <cell r="FD31">
            <v>249</v>
          </cell>
          <cell r="FE31">
            <v>248</v>
          </cell>
          <cell r="FF31">
            <v>248</v>
          </cell>
          <cell r="FG31">
            <v>254</v>
          </cell>
          <cell r="FH31">
            <v>258</v>
          </cell>
        </row>
        <row r="32">
          <cell r="D32" t="str">
            <v>FTS-3 Non-Residential</v>
          </cell>
          <cell r="E32" t="str">
            <v>Non-Residential</v>
          </cell>
          <cell r="F32" t="str">
            <v>CFG</v>
          </cell>
          <cell r="G32" t="str">
            <v>FTS-3</v>
          </cell>
          <cell r="I32">
            <v>8</v>
          </cell>
          <cell r="J32">
            <v>8</v>
          </cell>
          <cell r="K32">
            <v>8</v>
          </cell>
          <cell r="L32">
            <v>8</v>
          </cell>
          <cell r="M32">
            <v>8</v>
          </cell>
          <cell r="N32">
            <v>0.01</v>
          </cell>
          <cell r="U32">
            <v>237</v>
          </cell>
          <cell r="V32">
            <v>236</v>
          </cell>
          <cell r="W32">
            <v>239</v>
          </cell>
          <cell r="X32">
            <v>241</v>
          </cell>
          <cell r="Y32">
            <v>247</v>
          </cell>
          <cell r="Z32">
            <v>241</v>
          </cell>
          <cell r="AA32">
            <v>249</v>
          </cell>
          <cell r="AB32">
            <v>251</v>
          </cell>
          <cell r="AC32">
            <v>252</v>
          </cell>
          <cell r="AD32">
            <v>256</v>
          </cell>
          <cell r="AE32">
            <v>257</v>
          </cell>
          <cell r="AF32">
            <v>259</v>
          </cell>
          <cell r="AG32">
            <v>258</v>
          </cell>
          <cell r="AH32">
            <v>245</v>
          </cell>
          <cell r="AI32">
            <v>246</v>
          </cell>
          <cell r="AJ32">
            <v>244</v>
          </cell>
          <cell r="AK32">
            <v>250</v>
          </cell>
          <cell r="AL32">
            <v>250</v>
          </cell>
          <cell r="AM32">
            <v>248</v>
          </cell>
          <cell r="AN32">
            <v>249</v>
          </cell>
          <cell r="AO32">
            <v>248</v>
          </cell>
          <cell r="AP32">
            <v>249</v>
          </cell>
          <cell r="AQ32">
            <v>252</v>
          </cell>
          <cell r="AR32">
            <v>253</v>
          </cell>
          <cell r="AS32">
            <v>251</v>
          </cell>
          <cell r="AT32">
            <v>251</v>
          </cell>
          <cell r="AU32">
            <v>252</v>
          </cell>
          <cell r="AV32">
            <v>237</v>
          </cell>
          <cell r="AW32">
            <v>239</v>
          </cell>
          <cell r="AX32">
            <v>239</v>
          </cell>
          <cell r="AY32">
            <v>241</v>
          </cell>
          <cell r="AZ32">
            <v>243</v>
          </cell>
          <cell r="BA32">
            <v>246</v>
          </cell>
          <cell r="BB32">
            <v>247</v>
          </cell>
          <cell r="BC32">
            <v>247</v>
          </cell>
          <cell r="BD32">
            <v>245</v>
          </cell>
          <cell r="BE32">
            <v>246</v>
          </cell>
          <cell r="BF32">
            <v>247</v>
          </cell>
          <cell r="BG32">
            <v>249</v>
          </cell>
          <cell r="BH32">
            <v>255</v>
          </cell>
          <cell r="BI32">
            <v>257</v>
          </cell>
          <cell r="BJ32">
            <v>257</v>
          </cell>
          <cell r="BK32">
            <v>254</v>
          </cell>
          <cell r="BL32">
            <v>253</v>
          </cell>
          <cell r="BM32">
            <v>258</v>
          </cell>
          <cell r="BN32">
            <v>262</v>
          </cell>
          <cell r="BO32">
            <v>265</v>
          </cell>
          <cell r="BP32">
            <v>292</v>
          </cell>
          <cell r="BQ32">
            <v>265</v>
          </cell>
          <cell r="BR32">
            <v>267</v>
          </cell>
          <cell r="BS32">
            <v>268</v>
          </cell>
          <cell r="BT32">
            <v>272</v>
          </cell>
          <cell r="BU32">
            <v>268</v>
          </cell>
          <cell r="BV32">
            <v>270</v>
          </cell>
          <cell r="BW32">
            <v>275</v>
          </cell>
          <cell r="BX32">
            <v>273</v>
          </cell>
          <cell r="BY32">
            <v>271</v>
          </cell>
          <cell r="BZ32">
            <v>272</v>
          </cell>
          <cell r="CA32">
            <v>275</v>
          </cell>
          <cell r="CB32">
            <v>275</v>
          </cell>
          <cell r="CC32">
            <v>276</v>
          </cell>
          <cell r="CD32">
            <v>277</v>
          </cell>
          <cell r="CE32">
            <v>277</v>
          </cell>
          <cell r="CF32">
            <v>280</v>
          </cell>
          <cell r="CG32">
            <v>279</v>
          </cell>
          <cell r="CH32">
            <v>277</v>
          </cell>
          <cell r="CI32">
            <v>278</v>
          </cell>
          <cell r="CJ32">
            <v>280</v>
          </cell>
          <cell r="CK32">
            <v>280</v>
          </cell>
          <cell r="CL32">
            <v>283</v>
          </cell>
          <cell r="CM32">
            <v>281</v>
          </cell>
          <cell r="CN32">
            <v>283</v>
          </cell>
          <cell r="CO32">
            <v>282</v>
          </cell>
          <cell r="CP32">
            <v>286</v>
          </cell>
          <cell r="CQ32">
            <v>285</v>
          </cell>
          <cell r="CR32">
            <v>287</v>
          </cell>
          <cell r="CS32">
            <v>288</v>
          </cell>
          <cell r="CT32">
            <v>287</v>
          </cell>
          <cell r="CU32">
            <v>287</v>
          </cell>
          <cell r="CV32">
            <v>291</v>
          </cell>
          <cell r="CW32">
            <v>288</v>
          </cell>
          <cell r="CX32">
            <v>291</v>
          </cell>
          <cell r="CY32">
            <v>293</v>
          </cell>
          <cell r="CZ32">
            <v>303</v>
          </cell>
          <cell r="DA32">
            <v>291</v>
          </cell>
          <cell r="DB32">
            <v>293</v>
          </cell>
          <cell r="DC32">
            <v>293</v>
          </cell>
          <cell r="DD32">
            <v>297</v>
          </cell>
          <cell r="DE32">
            <v>295</v>
          </cell>
          <cell r="DF32">
            <v>295</v>
          </cell>
          <cell r="DG32">
            <v>298</v>
          </cell>
          <cell r="DH32">
            <v>298</v>
          </cell>
          <cell r="DI32">
            <v>297</v>
          </cell>
          <cell r="DJ32">
            <v>300</v>
          </cell>
          <cell r="DK32">
            <v>301</v>
          </cell>
          <cell r="DL32">
            <v>305</v>
          </cell>
          <cell r="DM32">
            <v>299</v>
          </cell>
          <cell r="DN32">
            <v>301</v>
          </cell>
          <cell r="DO32">
            <v>301</v>
          </cell>
          <cell r="DP32">
            <v>305</v>
          </cell>
          <cell r="DQ32">
            <v>304</v>
          </cell>
          <cell r="DR32">
            <v>303</v>
          </cell>
          <cell r="DS32">
            <v>305</v>
          </cell>
          <cell r="DT32">
            <v>305</v>
          </cell>
          <cell r="DU32">
            <v>305</v>
          </cell>
          <cell r="DV32">
            <v>308</v>
          </cell>
          <cell r="DW32">
            <v>308</v>
          </cell>
          <cell r="DX32">
            <v>314</v>
          </cell>
          <cell r="DY32">
            <v>306</v>
          </cell>
          <cell r="DZ32">
            <v>308</v>
          </cell>
          <cell r="EA32">
            <v>308</v>
          </cell>
          <cell r="EB32">
            <v>313</v>
          </cell>
          <cell r="EC32">
            <v>311</v>
          </cell>
          <cell r="ED32">
            <v>311</v>
          </cell>
          <cell r="EE32">
            <v>313</v>
          </cell>
          <cell r="EF32">
            <v>313</v>
          </cell>
          <cell r="EG32">
            <v>313</v>
          </cell>
          <cell r="EH32">
            <v>316</v>
          </cell>
          <cell r="EI32">
            <v>317</v>
          </cell>
          <cell r="EJ32">
            <v>324</v>
          </cell>
          <cell r="EK32">
            <v>314</v>
          </cell>
          <cell r="EL32">
            <v>316</v>
          </cell>
          <cell r="EM32">
            <v>317</v>
          </cell>
          <cell r="EN32">
            <v>321</v>
          </cell>
          <cell r="EO32">
            <v>319</v>
          </cell>
          <cell r="EP32">
            <v>319</v>
          </cell>
          <cell r="EQ32">
            <v>321</v>
          </cell>
          <cell r="ER32">
            <v>321</v>
          </cell>
          <cell r="ES32">
            <v>321</v>
          </cell>
          <cell r="ET32">
            <v>324</v>
          </cell>
          <cell r="EU32">
            <v>325</v>
          </cell>
          <cell r="EV32">
            <v>331</v>
          </cell>
          <cell r="EW32">
            <v>322</v>
          </cell>
          <cell r="EX32">
            <v>324</v>
          </cell>
          <cell r="EY32">
            <v>324</v>
          </cell>
          <cell r="EZ32">
            <v>329</v>
          </cell>
          <cell r="FA32">
            <v>327</v>
          </cell>
          <cell r="FB32">
            <v>327</v>
          </cell>
          <cell r="FC32">
            <v>329</v>
          </cell>
          <cell r="FD32">
            <v>329</v>
          </cell>
          <cell r="FE32">
            <v>329</v>
          </cell>
          <cell r="FF32">
            <v>332</v>
          </cell>
          <cell r="FG32">
            <v>333</v>
          </cell>
          <cell r="FH32">
            <v>340</v>
          </cell>
        </row>
        <row r="33">
          <cell r="D33" t="str">
            <v>FTS-3.1 Non-Residential</v>
          </cell>
          <cell r="E33" t="str">
            <v>Non-Residential</v>
          </cell>
          <cell r="F33" t="str">
            <v>CFG</v>
          </cell>
          <cell r="G33" t="str">
            <v>FTS-3.1</v>
          </cell>
          <cell r="I33">
            <v>8</v>
          </cell>
          <cell r="J33">
            <v>8</v>
          </cell>
          <cell r="K33">
            <v>8</v>
          </cell>
          <cell r="L33">
            <v>8</v>
          </cell>
          <cell r="M33">
            <v>8</v>
          </cell>
          <cell r="N33">
            <v>0</v>
          </cell>
          <cell r="O33">
            <v>-5.9347181008902079E-3</v>
          </cell>
          <cell r="U33">
            <v>297</v>
          </cell>
          <cell r="V33">
            <v>296</v>
          </cell>
          <cell r="W33">
            <v>298</v>
          </cell>
          <cell r="X33">
            <v>295</v>
          </cell>
          <cell r="Y33">
            <v>284</v>
          </cell>
          <cell r="Z33">
            <v>277</v>
          </cell>
          <cell r="AA33">
            <v>286</v>
          </cell>
          <cell r="AB33">
            <v>287</v>
          </cell>
          <cell r="AC33">
            <v>289</v>
          </cell>
          <cell r="AD33">
            <v>290</v>
          </cell>
          <cell r="AE33">
            <v>292</v>
          </cell>
          <cell r="AF33">
            <v>293</v>
          </cell>
          <cell r="AG33">
            <v>295</v>
          </cell>
          <cell r="AH33">
            <v>298</v>
          </cell>
          <cell r="AI33">
            <v>300</v>
          </cell>
          <cell r="AJ33">
            <v>303</v>
          </cell>
          <cell r="AK33">
            <v>301</v>
          </cell>
          <cell r="AL33">
            <v>301</v>
          </cell>
          <cell r="AM33">
            <v>302</v>
          </cell>
          <cell r="AN33">
            <v>304</v>
          </cell>
          <cell r="AO33">
            <v>302</v>
          </cell>
          <cell r="AP33">
            <v>302</v>
          </cell>
          <cell r="AQ33">
            <v>304</v>
          </cell>
          <cell r="AR33">
            <v>302</v>
          </cell>
          <cell r="AS33">
            <v>301</v>
          </cell>
          <cell r="AT33">
            <v>305</v>
          </cell>
          <cell r="AU33">
            <v>305</v>
          </cell>
          <cell r="AV33">
            <v>322</v>
          </cell>
          <cell r="AW33">
            <v>324</v>
          </cell>
          <cell r="AX33">
            <v>321</v>
          </cell>
          <cell r="AY33">
            <v>321</v>
          </cell>
          <cell r="AZ33">
            <v>321</v>
          </cell>
          <cell r="BA33">
            <v>323</v>
          </cell>
          <cell r="BB33">
            <v>323</v>
          </cell>
          <cell r="BC33">
            <v>330</v>
          </cell>
          <cell r="BD33">
            <v>327</v>
          </cell>
          <cell r="BE33">
            <v>324</v>
          </cell>
          <cell r="BF33">
            <v>327</v>
          </cell>
          <cell r="BG33">
            <v>325</v>
          </cell>
          <cell r="BH33">
            <v>335</v>
          </cell>
          <cell r="BI33">
            <v>334</v>
          </cell>
          <cell r="BJ33">
            <v>330</v>
          </cell>
          <cell r="BK33">
            <v>329</v>
          </cell>
          <cell r="BL33">
            <v>327</v>
          </cell>
          <cell r="BM33">
            <v>325</v>
          </cell>
          <cell r="BN33">
            <v>328</v>
          </cell>
          <cell r="BO33">
            <v>331</v>
          </cell>
          <cell r="BP33">
            <v>335</v>
          </cell>
          <cell r="BQ33">
            <v>330</v>
          </cell>
          <cell r="BR33">
            <v>329</v>
          </cell>
          <cell r="BS33">
            <v>330</v>
          </cell>
          <cell r="BT33">
            <v>334</v>
          </cell>
          <cell r="BU33">
            <v>334</v>
          </cell>
          <cell r="BV33">
            <v>330</v>
          </cell>
          <cell r="BW33">
            <v>331</v>
          </cell>
          <cell r="BX33">
            <v>331</v>
          </cell>
          <cell r="BY33">
            <v>329</v>
          </cell>
          <cell r="BZ33">
            <v>329</v>
          </cell>
          <cell r="CA33">
            <v>327</v>
          </cell>
          <cell r="CB33">
            <v>333</v>
          </cell>
          <cell r="CC33">
            <v>336</v>
          </cell>
          <cell r="CD33">
            <v>337</v>
          </cell>
          <cell r="CE33">
            <v>338</v>
          </cell>
          <cell r="CF33">
            <v>337</v>
          </cell>
          <cell r="CG33">
            <v>337</v>
          </cell>
          <cell r="CH33">
            <v>336</v>
          </cell>
          <cell r="CI33">
            <v>334</v>
          </cell>
          <cell r="CJ33">
            <v>340</v>
          </cell>
          <cell r="CK33">
            <v>334</v>
          </cell>
          <cell r="CL33">
            <v>338</v>
          </cell>
          <cell r="CM33">
            <v>334</v>
          </cell>
          <cell r="CN33">
            <v>332</v>
          </cell>
          <cell r="CO33">
            <v>335</v>
          </cell>
          <cell r="CP33">
            <v>336</v>
          </cell>
          <cell r="CQ33">
            <v>337</v>
          </cell>
          <cell r="CR33">
            <v>334</v>
          </cell>
          <cell r="CS33">
            <v>333</v>
          </cell>
          <cell r="CT33">
            <v>335</v>
          </cell>
          <cell r="CU33">
            <v>328</v>
          </cell>
          <cell r="CV33">
            <v>330</v>
          </cell>
          <cell r="CW33">
            <v>330</v>
          </cell>
          <cell r="CX33">
            <v>332</v>
          </cell>
          <cell r="CY33">
            <v>331</v>
          </cell>
          <cell r="CZ33">
            <v>334</v>
          </cell>
          <cell r="DA33">
            <v>340</v>
          </cell>
          <cell r="DB33">
            <v>340</v>
          </cell>
          <cell r="DC33">
            <v>341</v>
          </cell>
          <cell r="DD33">
            <v>344</v>
          </cell>
          <cell r="DE33">
            <v>343</v>
          </cell>
          <cell r="DF33">
            <v>341</v>
          </cell>
          <cell r="DG33">
            <v>340</v>
          </cell>
          <cell r="DH33">
            <v>343</v>
          </cell>
          <cell r="DI33">
            <v>339</v>
          </cell>
          <cell r="DJ33">
            <v>341</v>
          </cell>
          <cell r="DK33">
            <v>339</v>
          </cell>
          <cell r="DL33">
            <v>341</v>
          </cell>
          <cell r="DM33">
            <v>348</v>
          </cell>
          <cell r="DN33">
            <v>349</v>
          </cell>
          <cell r="DO33">
            <v>349</v>
          </cell>
          <cell r="DP33">
            <v>351</v>
          </cell>
          <cell r="DQ33">
            <v>351</v>
          </cell>
          <cell r="DR33">
            <v>349</v>
          </cell>
          <cell r="DS33">
            <v>348</v>
          </cell>
          <cell r="DT33">
            <v>351</v>
          </cell>
          <cell r="DU33">
            <v>347</v>
          </cell>
          <cell r="DV33">
            <v>350</v>
          </cell>
          <cell r="DW33">
            <v>347</v>
          </cell>
          <cell r="DX33">
            <v>348</v>
          </cell>
          <cell r="DY33">
            <v>356</v>
          </cell>
          <cell r="DZ33">
            <v>356</v>
          </cell>
          <cell r="EA33">
            <v>357</v>
          </cell>
          <cell r="EB33">
            <v>360</v>
          </cell>
          <cell r="EC33">
            <v>360</v>
          </cell>
          <cell r="ED33">
            <v>357</v>
          </cell>
          <cell r="EE33">
            <v>356</v>
          </cell>
          <cell r="EF33">
            <v>359</v>
          </cell>
          <cell r="EG33">
            <v>355</v>
          </cell>
          <cell r="EH33">
            <v>357</v>
          </cell>
          <cell r="EI33">
            <v>355</v>
          </cell>
          <cell r="EJ33">
            <v>357</v>
          </cell>
          <cell r="EK33">
            <v>364</v>
          </cell>
          <cell r="EL33">
            <v>365</v>
          </cell>
          <cell r="EM33">
            <v>365</v>
          </cell>
          <cell r="EN33">
            <v>368</v>
          </cell>
          <cell r="EO33">
            <v>368</v>
          </cell>
          <cell r="EP33">
            <v>365</v>
          </cell>
          <cell r="EQ33">
            <v>364</v>
          </cell>
          <cell r="ER33">
            <v>367</v>
          </cell>
          <cell r="ES33">
            <v>363</v>
          </cell>
          <cell r="ET33">
            <v>365</v>
          </cell>
          <cell r="EU33">
            <v>363</v>
          </cell>
          <cell r="EV33">
            <v>365</v>
          </cell>
          <cell r="EW33">
            <v>372</v>
          </cell>
          <cell r="EX33">
            <v>373</v>
          </cell>
          <cell r="EY33">
            <v>373</v>
          </cell>
          <cell r="EZ33">
            <v>376</v>
          </cell>
          <cell r="FA33">
            <v>376</v>
          </cell>
          <cell r="FB33">
            <v>373</v>
          </cell>
          <cell r="FC33">
            <v>372</v>
          </cell>
          <cell r="FD33">
            <v>375</v>
          </cell>
          <cell r="FE33">
            <v>371</v>
          </cell>
          <cell r="FF33">
            <v>373</v>
          </cell>
          <cell r="FG33">
            <v>371</v>
          </cell>
          <cell r="FH33">
            <v>373</v>
          </cell>
        </row>
        <row r="34">
          <cell r="D34" t="str">
            <v>FTS-4 Non-Residential</v>
          </cell>
          <cell r="E34" t="str">
            <v>Non-Residential</v>
          </cell>
          <cell r="F34" t="str">
            <v>CFG</v>
          </cell>
          <cell r="G34" t="str">
            <v>FTS-4</v>
          </cell>
          <cell r="I34">
            <v>4</v>
          </cell>
          <cell r="J34">
            <v>4</v>
          </cell>
          <cell r="K34">
            <v>4</v>
          </cell>
          <cell r="L34">
            <v>4</v>
          </cell>
          <cell r="M34">
            <v>4</v>
          </cell>
          <cell r="N34">
            <v>0.01</v>
          </cell>
          <cell r="O34">
            <v>8.57959961868438E-3</v>
          </cell>
          <cell r="U34">
            <v>173</v>
          </cell>
          <cell r="V34">
            <v>174</v>
          </cell>
          <cell r="W34">
            <v>172</v>
          </cell>
          <cell r="X34">
            <v>173</v>
          </cell>
          <cell r="Y34">
            <v>176</v>
          </cell>
          <cell r="Z34">
            <v>171</v>
          </cell>
          <cell r="AA34">
            <v>175</v>
          </cell>
          <cell r="AB34">
            <v>176</v>
          </cell>
          <cell r="AC34">
            <v>177</v>
          </cell>
          <cell r="AD34">
            <v>176</v>
          </cell>
          <cell r="AE34">
            <v>177</v>
          </cell>
          <cell r="AF34">
            <v>177</v>
          </cell>
          <cell r="AG34">
            <v>177</v>
          </cell>
          <cell r="AH34">
            <v>179</v>
          </cell>
          <cell r="AI34">
            <v>180</v>
          </cell>
          <cell r="AJ34">
            <v>179</v>
          </cell>
          <cell r="AK34">
            <v>180</v>
          </cell>
          <cell r="AL34">
            <v>184</v>
          </cell>
          <cell r="AM34">
            <v>185</v>
          </cell>
          <cell r="AN34">
            <v>187</v>
          </cell>
          <cell r="AO34">
            <v>189</v>
          </cell>
          <cell r="AP34">
            <v>188</v>
          </cell>
          <cell r="AQ34">
            <v>188</v>
          </cell>
          <cell r="AR34">
            <v>189</v>
          </cell>
          <cell r="AS34">
            <v>190</v>
          </cell>
          <cell r="AT34">
            <v>191</v>
          </cell>
          <cell r="AU34">
            <v>188</v>
          </cell>
          <cell r="AV34">
            <v>194</v>
          </cell>
          <cell r="AW34">
            <v>196</v>
          </cell>
          <cell r="AX34">
            <v>193</v>
          </cell>
          <cell r="AY34">
            <v>196</v>
          </cell>
          <cell r="AZ34">
            <v>196</v>
          </cell>
          <cell r="BA34">
            <v>197</v>
          </cell>
          <cell r="BB34">
            <v>198</v>
          </cell>
          <cell r="BC34">
            <v>204</v>
          </cell>
          <cell r="BD34">
            <v>199</v>
          </cell>
          <cell r="BE34">
            <v>197</v>
          </cell>
          <cell r="BF34">
            <v>197</v>
          </cell>
          <cell r="BG34">
            <v>200</v>
          </cell>
          <cell r="BH34">
            <v>204</v>
          </cell>
          <cell r="BI34">
            <v>204</v>
          </cell>
          <cell r="BJ34">
            <v>205</v>
          </cell>
          <cell r="BK34">
            <v>205</v>
          </cell>
          <cell r="BL34">
            <v>205</v>
          </cell>
          <cell r="BM34">
            <v>206</v>
          </cell>
          <cell r="BN34">
            <v>204</v>
          </cell>
          <cell r="BO34">
            <v>205</v>
          </cell>
          <cell r="BP34">
            <v>208</v>
          </cell>
          <cell r="BQ34">
            <v>208</v>
          </cell>
          <cell r="BR34">
            <v>208</v>
          </cell>
          <cell r="BS34">
            <v>208</v>
          </cell>
          <cell r="BT34">
            <v>212</v>
          </cell>
          <cell r="BU34">
            <v>208</v>
          </cell>
          <cell r="BV34">
            <v>210</v>
          </cell>
          <cell r="BW34">
            <v>211</v>
          </cell>
          <cell r="BX34">
            <v>215</v>
          </cell>
          <cell r="BY34">
            <v>210</v>
          </cell>
          <cell r="BZ34">
            <v>212</v>
          </cell>
          <cell r="CA34">
            <v>210</v>
          </cell>
          <cell r="CB34">
            <v>210</v>
          </cell>
          <cell r="CC34">
            <v>210</v>
          </cell>
          <cell r="CD34">
            <v>210</v>
          </cell>
          <cell r="CE34">
            <v>209</v>
          </cell>
          <cell r="CF34">
            <v>209</v>
          </cell>
          <cell r="CG34">
            <v>211</v>
          </cell>
          <cell r="CH34">
            <v>210</v>
          </cell>
          <cell r="CI34">
            <v>210</v>
          </cell>
          <cell r="CJ34">
            <v>211</v>
          </cell>
          <cell r="CK34">
            <v>212</v>
          </cell>
          <cell r="CL34">
            <v>211</v>
          </cell>
          <cell r="CM34">
            <v>208</v>
          </cell>
          <cell r="CN34">
            <v>210</v>
          </cell>
          <cell r="CO34">
            <v>211</v>
          </cell>
          <cell r="CP34">
            <v>210</v>
          </cell>
          <cell r="CQ34">
            <v>211</v>
          </cell>
          <cell r="CR34">
            <v>213</v>
          </cell>
          <cell r="CS34">
            <v>213</v>
          </cell>
          <cell r="CT34">
            <v>213</v>
          </cell>
          <cell r="CU34">
            <v>214</v>
          </cell>
          <cell r="CV34">
            <v>214</v>
          </cell>
          <cell r="CW34">
            <v>214</v>
          </cell>
          <cell r="CX34">
            <v>214</v>
          </cell>
          <cell r="CY34">
            <v>212</v>
          </cell>
          <cell r="CZ34">
            <v>214</v>
          </cell>
          <cell r="DA34">
            <v>215</v>
          </cell>
          <cell r="DB34">
            <v>215</v>
          </cell>
          <cell r="DC34">
            <v>215</v>
          </cell>
          <cell r="DD34">
            <v>217</v>
          </cell>
          <cell r="DE34">
            <v>216</v>
          </cell>
          <cell r="DF34">
            <v>217</v>
          </cell>
          <cell r="DG34">
            <v>217</v>
          </cell>
          <cell r="DH34">
            <v>220</v>
          </cell>
          <cell r="DI34">
            <v>218</v>
          </cell>
          <cell r="DJ34">
            <v>218</v>
          </cell>
          <cell r="DK34">
            <v>216</v>
          </cell>
          <cell r="DL34">
            <v>217</v>
          </cell>
          <cell r="DM34">
            <v>219</v>
          </cell>
          <cell r="DN34">
            <v>219</v>
          </cell>
          <cell r="DO34">
            <v>219</v>
          </cell>
          <cell r="DP34">
            <v>221</v>
          </cell>
          <cell r="DQ34">
            <v>221</v>
          </cell>
          <cell r="DR34">
            <v>221</v>
          </cell>
          <cell r="DS34">
            <v>221</v>
          </cell>
          <cell r="DT34">
            <v>223</v>
          </cell>
          <cell r="DU34">
            <v>222</v>
          </cell>
          <cell r="DV34">
            <v>222</v>
          </cell>
          <cell r="DW34">
            <v>220</v>
          </cell>
          <cell r="DX34">
            <v>221</v>
          </cell>
          <cell r="DY34">
            <v>223</v>
          </cell>
          <cell r="DZ34">
            <v>223</v>
          </cell>
          <cell r="EA34">
            <v>223</v>
          </cell>
          <cell r="EB34">
            <v>225</v>
          </cell>
          <cell r="EC34">
            <v>225</v>
          </cell>
          <cell r="ED34">
            <v>225</v>
          </cell>
          <cell r="EE34">
            <v>225</v>
          </cell>
          <cell r="EF34">
            <v>227</v>
          </cell>
          <cell r="EG34">
            <v>226</v>
          </cell>
          <cell r="EH34">
            <v>226</v>
          </cell>
          <cell r="EI34">
            <v>224</v>
          </cell>
          <cell r="EJ34">
            <v>226</v>
          </cell>
          <cell r="EK34">
            <v>227</v>
          </cell>
          <cell r="EL34">
            <v>227</v>
          </cell>
          <cell r="EM34">
            <v>227</v>
          </cell>
          <cell r="EN34">
            <v>229</v>
          </cell>
          <cell r="EO34">
            <v>229</v>
          </cell>
          <cell r="EP34">
            <v>229</v>
          </cell>
          <cell r="EQ34">
            <v>229</v>
          </cell>
          <cell r="ER34">
            <v>231</v>
          </cell>
          <cell r="ES34">
            <v>230</v>
          </cell>
          <cell r="ET34">
            <v>230</v>
          </cell>
          <cell r="EU34">
            <v>228</v>
          </cell>
          <cell r="EV34">
            <v>230</v>
          </cell>
          <cell r="EW34">
            <v>231</v>
          </cell>
          <cell r="EX34">
            <v>231</v>
          </cell>
          <cell r="EY34">
            <v>231</v>
          </cell>
          <cell r="EZ34">
            <v>233</v>
          </cell>
          <cell r="FA34">
            <v>233</v>
          </cell>
          <cell r="FB34">
            <v>233</v>
          </cell>
          <cell r="FC34">
            <v>233</v>
          </cell>
          <cell r="FD34">
            <v>235</v>
          </cell>
          <cell r="FE34">
            <v>234</v>
          </cell>
          <cell r="FF34">
            <v>234</v>
          </cell>
          <cell r="FG34">
            <v>232</v>
          </cell>
          <cell r="FH34">
            <v>234</v>
          </cell>
        </row>
        <row r="35">
          <cell r="D35" t="str">
            <v>FTS-5 Non-Residential</v>
          </cell>
          <cell r="E35" t="str">
            <v>Non-Residential</v>
          </cell>
          <cell r="F35" t="str">
            <v>CFG</v>
          </cell>
          <cell r="G35" t="str">
            <v>FTS-5</v>
          </cell>
          <cell r="I35">
            <v>4</v>
          </cell>
          <cell r="J35">
            <v>4</v>
          </cell>
          <cell r="K35">
            <v>4</v>
          </cell>
          <cell r="L35">
            <v>4</v>
          </cell>
          <cell r="M35">
            <v>4</v>
          </cell>
          <cell r="N35">
            <v>0</v>
          </cell>
          <cell r="U35">
            <v>34</v>
          </cell>
          <cell r="V35">
            <v>33</v>
          </cell>
          <cell r="W35">
            <v>34</v>
          </cell>
          <cell r="X35">
            <v>34</v>
          </cell>
          <cell r="Y35">
            <v>35</v>
          </cell>
          <cell r="Z35">
            <v>34</v>
          </cell>
          <cell r="AA35">
            <v>36</v>
          </cell>
          <cell r="AB35">
            <v>34</v>
          </cell>
          <cell r="AC35">
            <v>34</v>
          </cell>
          <cell r="AD35">
            <v>35</v>
          </cell>
          <cell r="AE35">
            <v>35</v>
          </cell>
          <cell r="AF35">
            <v>35</v>
          </cell>
          <cell r="AG35">
            <v>35</v>
          </cell>
          <cell r="AH35">
            <v>33</v>
          </cell>
          <cell r="AI35">
            <v>33</v>
          </cell>
          <cell r="AJ35">
            <v>33</v>
          </cell>
          <cell r="AK35">
            <v>33</v>
          </cell>
          <cell r="AL35">
            <v>33</v>
          </cell>
          <cell r="AM35">
            <v>33</v>
          </cell>
          <cell r="AN35">
            <v>33</v>
          </cell>
          <cell r="AO35">
            <v>34</v>
          </cell>
          <cell r="AP35">
            <v>34</v>
          </cell>
          <cell r="AQ35">
            <v>34</v>
          </cell>
          <cell r="AR35">
            <v>34</v>
          </cell>
          <cell r="AS35">
            <v>35</v>
          </cell>
          <cell r="AT35">
            <v>35</v>
          </cell>
          <cell r="AU35">
            <v>34</v>
          </cell>
          <cell r="AV35">
            <v>36</v>
          </cell>
          <cell r="AW35">
            <v>36</v>
          </cell>
          <cell r="AX35">
            <v>37</v>
          </cell>
          <cell r="AY35">
            <v>36</v>
          </cell>
          <cell r="AZ35">
            <v>37</v>
          </cell>
          <cell r="BA35">
            <v>36</v>
          </cell>
          <cell r="BB35">
            <v>36</v>
          </cell>
          <cell r="BC35">
            <v>36</v>
          </cell>
          <cell r="BD35">
            <v>37</v>
          </cell>
          <cell r="BE35">
            <v>35</v>
          </cell>
          <cell r="BF35">
            <v>37</v>
          </cell>
          <cell r="BG35">
            <v>37</v>
          </cell>
          <cell r="BH35">
            <v>33</v>
          </cell>
          <cell r="BI35">
            <v>33</v>
          </cell>
          <cell r="BJ35">
            <v>33</v>
          </cell>
          <cell r="BK35">
            <v>33</v>
          </cell>
          <cell r="BL35">
            <v>34</v>
          </cell>
          <cell r="BM35">
            <v>34</v>
          </cell>
          <cell r="BN35">
            <v>34</v>
          </cell>
          <cell r="BO35">
            <v>34</v>
          </cell>
          <cell r="BP35">
            <v>34</v>
          </cell>
          <cell r="BQ35">
            <v>34</v>
          </cell>
          <cell r="BR35">
            <v>34</v>
          </cell>
          <cell r="BS35">
            <v>34</v>
          </cell>
          <cell r="BT35">
            <v>34</v>
          </cell>
          <cell r="BU35">
            <v>34</v>
          </cell>
          <cell r="BV35">
            <v>34</v>
          </cell>
          <cell r="BW35">
            <v>36</v>
          </cell>
          <cell r="BX35">
            <v>34</v>
          </cell>
          <cell r="BY35">
            <v>34</v>
          </cell>
          <cell r="BZ35">
            <v>35</v>
          </cell>
          <cell r="CA35">
            <v>35</v>
          </cell>
          <cell r="CB35">
            <v>36</v>
          </cell>
          <cell r="CC35">
            <v>36</v>
          </cell>
          <cell r="CD35">
            <v>36</v>
          </cell>
          <cell r="CE35">
            <v>36</v>
          </cell>
          <cell r="CF35">
            <v>36</v>
          </cell>
          <cell r="CG35">
            <v>36</v>
          </cell>
          <cell r="CH35">
            <v>36</v>
          </cell>
          <cell r="CI35">
            <v>36</v>
          </cell>
          <cell r="CJ35">
            <v>36</v>
          </cell>
          <cell r="CK35">
            <v>36</v>
          </cell>
          <cell r="CL35">
            <v>36</v>
          </cell>
          <cell r="CM35">
            <v>36</v>
          </cell>
          <cell r="CN35">
            <v>36</v>
          </cell>
          <cell r="CO35">
            <v>36</v>
          </cell>
          <cell r="CP35">
            <v>36</v>
          </cell>
          <cell r="CQ35">
            <v>36</v>
          </cell>
          <cell r="CR35">
            <v>36</v>
          </cell>
          <cell r="CS35">
            <v>36</v>
          </cell>
          <cell r="CT35">
            <v>36</v>
          </cell>
          <cell r="CU35">
            <v>35</v>
          </cell>
          <cell r="CV35">
            <v>36</v>
          </cell>
          <cell r="CW35">
            <v>36</v>
          </cell>
          <cell r="CX35">
            <v>36</v>
          </cell>
          <cell r="CY35">
            <v>36</v>
          </cell>
          <cell r="CZ35">
            <v>36</v>
          </cell>
          <cell r="DA35">
            <v>40</v>
          </cell>
          <cell r="DB35">
            <v>40</v>
          </cell>
          <cell r="DC35">
            <v>40</v>
          </cell>
          <cell r="DD35">
            <v>40</v>
          </cell>
          <cell r="DE35">
            <v>40</v>
          </cell>
          <cell r="DF35">
            <v>40</v>
          </cell>
          <cell r="DG35">
            <v>40</v>
          </cell>
          <cell r="DH35">
            <v>40</v>
          </cell>
          <cell r="DI35">
            <v>40</v>
          </cell>
          <cell r="DJ35">
            <v>40</v>
          </cell>
          <cell r="DK35">
            <v>40</v>
          </cell>
          <cell r="DL35">
            <v>41</v>
          </cell>
          <cell r="DM35">
            <v>44</v>
          </cell>
          <cell r="DN35">
            <v>44</v>
          </cell>
          <cell r="DO35">
            <v>44</v>
          </cell>
          <cell r="DP35">
            <v>44</v>
          </cell>
          <cell r="DQ35">
            <v>44</v>
          </cell>
          <cell r="DR35">
            <v>44</v>
          </cell>
          <cell r="DS35">
            <v>44</v>
          </cell>
          <cell r="DT35">
            <v>44</v>
          </cell>
          <cell r="DU35">
            <v>44</v>
          </cell>
          <cell r="DV35">
            <v>44</v>
          </cell>
          <cell r="DW35">
            <v>44</v>
          </cell>
          <cell r="DX35">
            <v>44</v>
          </cell>
          <cell r="DY35">
            <v>48</v>
          </cell>
          <cell r="DZ35">
            <v>48</v>
          </cell>
          <cell r="EA35">
            <v>48</v>
          </cell>
          <cell r="EB35">
            <v>47</v>
          </cell>
          <cell r="EC35">
            <v>47</v>
          </cell>
          <cell r="ED35">
            <v>47</v>
          </cell>
          <cell r="EE35">
            <v>48</v>
          </cell>
          <cell r="EF35">
            <v>48</v>
          </cell>
          <cell r="EG35">
            <v>48</v>
          </cell>
          <cell r="EH35">
            <v>48</v>
          </cell>
          <cell r="EI35">
            <v>48</v>
          </cell>
          <cell r="EJ35">
            <v>49</v>
          </cell>
          <cell r="EK35">
            <v>52</v>
          </cell>
          <cell r="EL35">
            <v>52</v>
          </cell>
          <cell r="EM35">
            <v>52</v>
          </cell>
          <cell r="EN35">
            <v>51</v>
          </cell>
          <cell r="EO35">
            <v>51</v>
          </cell>
          <cell r="EP35">
            <v>51</v>
          </cell>
          <cell r="EQ35">
            <v>52</v>
          </cell>
          <cell r="ER35">
            <v>52</v>
          </cell>
          <cell r="ES35">
            <v>52</v>
          </cell>
          <cell r="ET35">
            <v>52</v>
          </cell>
          <cell r="EU35">
            <v>52</v>
          </cell>
          <cell r="EV35">
            <v>53</v>
          </cell>
          <cell r="EW35">
            <v>56</v>
          </cell>
          <cell r="EX35">
            <v>56</v>
          </cell>
          <cell r="EY35">
            <v>56</v>
          </cell>
          <cell r="EZ35">
            <v>55</v>
          </cell>
          <cell r="FA35">
            <v>55</v>
          </cell>
          <cell r="FB35">
            <v>55</v>
          </cell>
          <cell r="FC35">
            <v>56</v>
          </cell>
          <cell r="FD35">
            <v>56</v>
          </cell>
          <cell r="FE35">
            <v>56</v>
          </cell>
          <cell r="FF35">
            <v>56</v>
          </cell>
          <cell r="FG35">
            <v>56</v>
          </cell>
          <cell r="FH35">
            <v>56</v>
          </cell>
        </row>
        <row r="36">
          <cell r="D36" t="str">
            <v>FTS-6 Non-Residential</v>
          </cell>
          <cell r="E36" t="str">
            <v>Non-Residential</v>
          </cell>
          <cell r="F36" t="str">
            <v>CFG</v>
          </cell>
          <cell r="G36" t="str">
            <v>FTS-6</v>
          </cell>
          <cell r="I36">
            <v>1</v>
          </cell>
          <cell r="J36">
            <v>0</v>
          </cell>
          <cell r="K36">
            <v>1</v>
          </cell>
          <cell r="L36">
            <v>0</v>
          </cell>
          <cell r="M36">
            <v>1</v>
          </cell>
          <cell r="N36">
            <v>0.01</v>
          </cell>
          <cell r="U36">
            <v>21</v>
          </cell>
          <cell r="V36">
            <v>21</v>
          </cell>
          <cell r="W36">
            <v>20</v>
          </cell>
          <cell r="X36">
            <v>20</v>
          </cell>
          <cell r="Y36">
            <v>20</v>
          </cell>
          <cell r="Z36">
            <v>20</v>
          </cell>
          <cell r="AA36">
            <v>20</v>
          </cell>
          <cell r="AB36">
            <v>20</v>
          </cell>
          <cell r="AC36">
            <v>20</v>
          </cell>
          <cell r="AD36">
            <v>21</v>
          </cell>
          <cell r="AE36">
            <v>21</v>
          </cell>
          <cell r="AF36">
            <v>20</v>
          </cell>
          <cell r="AG36">
            <v>21</v>
          </cell>
          <cell r="AH36">
            <v>20</v>
          </cell>
          <cell r="AI36">
            <v>20</v>
          </cell>
          <cell r="AJ36">
            <v>22</v>
          </cell>
          <cell r="AK36">
            <v>22</v>
          </cell>
          <cell r="AL36">
            <v>22</v>
          </cell>
          <cell r="AM36">
            <v>22</v>
          </cell>
          <cell r="AN36">
            <v>22</v>
          </cell>
          <cell r="AO36">
            <v>24</v>
          </cell>
          <cell r="AP36">
            <v>23</v>
          </cell>
          <cell r="AQ36">
            <v>23</v>
          </cell>
          <cell r="AR36">
            <v>23</v>
          </cell>
          <cell r="AS36">
            <v>22</v>
          </cell>
          <cell r="AT36">
            <v>24</v>
          </cell>
          <cell r="AU36">
            <v>22</v>
          </cell>
          <cell r="AV36">
            <v>21</v>
          </cell>
          <cell r="AW36">
            <v>22</v>
          </cell>
          <cell r="AX36">
            <v>22</v>
          </cell>
          <cell r="AY36">
            <v>22</v>
          </cell>
          <cell r="AZ36">
            <v>24</v>
          </cell>
          <cell r="BA36">
            <v>24</v>
          </cell>
          <cell r="BB36">
            <v>23</v>
          </cell>
          <cell r="BC36">
            <v>22</v>
          </cell>
          <cell r="BD36">
            <v>22</v>
          </cell>
          <cell r="BE36">
            <v>23</v>
          </cell>
          <cell r="BF36">
            <v>24</v>
          </cell>
          <cell r="BG36">
            <v>25</v>
          </cell>
          <cell r="BH36">
            <v>26</v>
          </cell>
          <cell r="BI36">
            <v>26</v>
          </cell>
          <cell r="BJ36">
            <v>26</v>
          </cell>
          <cell r="BK36">
            <v>26</v>
          </cell>
          <cell r="BL36">
            <v>26</v>
          </cell>
          <cell r="BM36">
            <v>26</v>
          </cell>
          <cell r="BN36">
            <v>27</v>
          </cell>
          <cell r="BO36">
            <v>27</v>
          </cell>
          <cell r="BP36">
            <v>26</v>
          </cell>
          <cell r="BQ36">
            <v>26</v>
          </cell>
          <cell r="BR36">
            <v>26</v>
          </cell>
          <cell r="BS36">
            <v>26</v>
          </cell>
          <cell r="BT36">
            <v>26</v>
          </cell>
          <cell r="BU36">
            <v>26</v>
          </cell>
          <cell r="BV36">
            <v>26</v>
          </cell>
          <cell r="BW36">
            <v>26</v>
          </cell>
          <cell r="BX36">
            <v>27</v>
          </cell>
          <cell r="BY36">
            <v>25</v>
          </cell>
          <cell r="BZ36">
            <v>26</v>
          </cell>
          <cell r="CA36">
            <v>26</v>
          </cell>
          <cell r="CB36">
            <v>26</v>
          </cell>
          <cell r="CC36">
            <v>26</v>
          </cell>
          <cell r="CD36">
            <v>27</v>
          </cell>
          <cell r="CE36">
            <v>26</v>
          </cell>
          <cell r="CF36">
            <v>27</v>
          </cell>
          <cell r="CG36">
            <v>27</v>
          </cell>
          <cell r="CH36">
            <v>27</v>
          </cell>
          <cell r="CI36">
            <v>27</v>
          </cell>
          <cell r="CJ36">
            <v>28</v>
          </cell>
          <cell r="CK36">
            <v>29</v>
          </cell>
          <cell r="CL36">
            <v>28</v>
          </cell>
          <cell r="CM36">
            <v>29</v>
          </cell>
          <cell r="CN36">
            <v>29</v>
          </cell>
          <cell r="CO36">
            <v>28</v>
          </cell>
          <cell r="CP36">
            <v>29</v>
          </cell>
          <cell r="CQ36">
            <v>28</v>
          </cell>
          <cell r="CR36">
            <v>30</v>
          </cell>
          <cell r="CS36">
            <v>30</v>
          </cell>
          <cell r="CT36">
            <v>30</v>
          </cell>
          <cell r="CU36">
            <v>30</v>
          </cell>
          <cell r="CV36">
            <v>31</v>
          </cell>
          <cell r="CW36">
            <v>30</v>
          </cell>
          <cell r="CX36">
            <v>31</v>
          </cell>
          <cell r="CY36">
            <v>31</v>
          </cell>
          <cell r="CZ36">
            <v>31</v>
          </cell>
          <cell r="DA36">
            <v>30</v>
          </cell>
          <cell r="DB36">
            <v>30</v>
          </cell>
          <cell r="DC36">
            <v>30</v>
          </cell>
          <cell r="DD36">
            <v>31</v>
          </cell>
          <cell r="DE36">
            <v>31</v>
          </cell>
          <cell r="DF36">
            <v>31</v>
          </cell>
          <cell r="DG36">
            <v>31</v>
          </cell>
          <cell r="DH36">
            <v>32</v>
          </cell>
          <cell r="DI36">
            <v>31</v>
          </cell>
          <cell r="DJ36">
            <v>31</v>
          </cell>
          <cell r="DK36">
            <v>32</v>
          </cell>
          <cell r="DL36">
            <v>32</v>
          </cell>
          <cell r="DM36">
            <v>30</v>
          </cell>
          <cell r="DN36">
            <v>30</v>
          </cell>
          <cell r="DO36">
            <v>30</v>
          </cell>
          <cell r="DP36">
            <v>31</v>
          </cell>
          <cell r="DQ36">
            <v>31</v>
          </cell>
          <cell r="DR36">
            <v>31</v>
          </cell>
          <cell r="DS36">
            <v>31</v>
          </cell>
          <cell r="DT36">
            <v>32</v>
          </cell>
          <cell r="DU36">
            <v>32</v>
          </cell>
          <cell r="DV36">
            <v>32</v>
          </cell>
          <cell r="DW36">
            <v>32</v>
          </cell>
          <cell r="DX36">
            <v>32</v>
          </cell>
          <cell r="DY36">
            <v>31</v>
          </cell>
          <cell r="DZ36">
            <v>32</v>
          </cell>
          <cell r="EA36">
            <v>31</v>
          </cell>
          <cell r="EB36">
            <v>32</v>
          </cell>
          <cell r="EC36">
            <v>32</v>
          </cell>
          <cell r="ED36">
            <v>32</v>
          </cell>
          <cell r="EE36">
            <v>32</v>
          </cell>
          <cell r="EF36">
            <v>33</v>
          </cell>
          <cell r="EG36">
            <v>33</v>
          </cell>
          <cell r="EH36">
            <v>33</v>
          </cell>
          <cell r="EI36">
            <v>33</v>
          </cell>
          <cell r="EJ36">
            <v>33</v>
          </cell>
          <cell r="EK36">
            <v>31</v>
          </cell>
          <cell r="EL36">
            <v>32</v>
          </cell>
          <cell r="EM36">
            <v>31</v>
          </cell>
          <cell r="EN36">
            <v>32</v>
          </cell>
          <cell r="EO36">
            <v>32</v>
          </cell>
          <cell r="EP36">
            <v>32</v>
          </cell>
          <cell r="EQ36">
            <v>32</v>
          </cell>
          <cell r="ER36">
            <v>33</v>
          </cell>
          <cell r="ES36">
            <v>33</v>
          </cell>
          <cell r="ET36">
            <v>33</v>
          </cell>
          <cell r="EU36">
            <v>33</v>
          </cell>
          <cell r="EV36">
            <v>33</v>
          </cell>
          <cell r="EW36">
            <v>32</v>
          </cell>
          <cell r="EX36">
            <v>33</v>
          </cell>
          <cell r="EY36">
            <v>32</v>
          </cell>
          <cell r="EZ36">
            <v>33</v>
          </cell>
          <cell r="FA36">
            <v>33</v>
          </cell>
          <cell r="FB36">
            <v>33</v>
          </cell>
          <cell r="FC36">
            <v>33</v>
          </cell>
          <cell r="FD36">
            <v>34</v>
          </cell>
          <cell r="FE36">
            <v>34</v>
          </cell>
          <cell r="FF36">
            <v>34</v>
          </cell>
          <cell r="FG36">
            <v>34</v>
          </cell>
          <cell r="FH36">
            <v>34</v>
          </cell>
        </row>
        <row r="37">
          <cell r="D37" t="str">
            <v>FTS-7 Non-Residential</v>
          </cell>
          <cell r="E37" t="str">
            <v>Non-Residential</v>
          </cell>
          <cell r="F37" t="str">
            <v>CFG</v>
          </cell>
          <cell r="G37" t="str">
            <v>FTS-7</v>
          </cell>
          <cell r="I37">
            <v>0</v>
          </cell>
          <cell r="J37">
            <v>1</v>
          </cell>
          <cell r="K37">
            <v>0</v>
          </cell>
          <cell r="L37">
            <v>0</v>
          </cell>
          <cell r="M37">
            <v>1</v>
          </cell>
          <cell r="N37">
            <v>0.03</v>
          </cell>
          <cell r="U37">
            <v>26</v>
          </cell>
          <cell r="V37">
            <v>26</v>
          </cell>
          <cell r="W37">
            <v>26</v>
          </cell>
          <cell r="X37">
            <v>26</v>
          </cell>
          <cell r="Y37">
            <v>18</v>
          </cell>
          <cell r="Z37">
            <v>18</v>
          </cell>
          <cell r="AA37">
            <v>18</v>
          </cell>
          <cell r="AB37">
            <v>19</v>
          </cell>
          <cell r="AC37">
            <v>19</v>
          </cell>
          <cell r="AD37">
            <v>19</v>
          </cell>
          <cell r="AE37">
            <v>19</v>
          </cell>
          <cell r="AF37">
            <v>19</v>
          </cell>
          <cell r="AG37">
            <v>19</v>
          </cell>
          <cell r="AH37">
            <v>21</v>
          </cell>
          <cell r="AI37">
            <v>21</v>
          </cell>
          <cell r="AJ37">
            <v>21</v>
          </cell>
          <cell r="AK37">
            <v>21</v>
          </cell>
          <cell r="AL37">
            <v>21</v>
          </cell>
          <cell r="AM37">
            <v>21</v>
          </cell>
          <cell r="AN37">
            <v>21</v>
          </cell>
          <cell r="AO37">
            <v>22</v>
          </cell>
          <cell r="AP37">
            <v>22</v>
          </cell>
          <cell r="AQ37">
            <v>22</v>
          </cell>
          <cell r="AR37">
            <v>22</v>
          </cell>
          <cell r="AS37">
            <v>22</v>
          </cell>
          <cell r="AT37">
            <v>22</v>
          </cell>
          <cell r="AU37">
            <v>22</v>
          </cell>
          <cell r="AV37">
            <v>23</v>
          </cell>
          <cell r="AW37">
            <v>23</v>
          </cell>
          <cell r="AX37">
            <v>23</v>
          </cell>
          <cell r="AY37">
            <v>23</v>
          </cell>
          <cell r="AZ37">
            <v>23</v>
          </cell>
          <cell r="BA37">
            <v>23</v>
          </cell>
          <cell r="BB37">
            <v>23</v>
          </cell>
          <cell r="BC37">
            <v>23</v>
          </cell>
          <cell r="BD37">
            <v>22</v>
          </cell>
          <cell r="BE37">
            <v>23</v>
          </cell>
          <cell r="BF37">
            <v>22</v>
          </cell>
          <cell r="BG37">
            <v>22</v>
          </cell>
          <cell r="BH37">
            <v>21</v>
          </cell>
          <cell r="BI37">
            <v>21</v>
          </cell>
          <cell r="BJ37">
            <v>23</v>
          </cell>
          <cell r="BK37">
            <v>22</v>
          </cell>
          <cell r="BL37">
            <v>22</v>
          </cell>
          <cell r="BM37">
            <v>22</v>
          </cell>
          <cell r="BN37">
            <v>22</v>
          </cell>
          <cell r="BO37">
            <v>22</v>
          </cell>
          <cell r="BP37">
            <v>22</v>
          </cell>
          <cell r="BQ37">
            <v>22</v>
          </cell>
          <cell r="BR37">
            <v>22</v>
          </cell>
          <cell r="BS37">
            <v>22</v>
          </cell>
          <cell r="BT37">
            <v>22</v>
          </cell>
          <cell r="BU37">
            <v>22</v>
          </cell>
          <cell r="BV37">
            <v>22</v>
          </cell>
          <cell r="BW37">
            <v>22</v>
          </cell>
          <cell r="BX37">
            <v>25</v>
          </cell>
          <cell r="BY37">
            <v>23</v>
          </cell>
          <cell r="BZ37">
            <v>23</v>
          </cell>
          <cell r="CA37">
            <v>23</v>
          </cell>
          <cell r="CB37">
            <v>23</v>
          </cell>
          <cell r="CC37">
            <v>25</v>
          </cell>
          <cell r="CD37">
            <v>24</v>
          </cell>
          <cell r="CE37">
            <v>25</v>
          </cell>
          <cell r="CF37">
            <v>24</v>
          </cell>
          <cell r="CG37">
            <v>26</v>
          </cell>
          <cell r="CH37">
            <v>25</v>
          </cell>
          <cell r="CI37">
            <v>25</v>
          </cell>
          <cell r="CJ37">
            <v>25</v>
          </cell>
          <cell r="CK37">
            <v>25</v>
          </cell>
          <cell r="CL37">
            <v>26</v>
          </cell>
          <cell r="CM37">
            <v>26</v>
          </cell>
          <cell r="CN37">
            <v>26</v>
          </cell>
          <cell r="CO37">
            <v>26</v>
          </cell>
          <cell r="CP37">
            <v>26</v>
          </cell>
          <cell r="CQ37">
            <v>26</v>
          </cell>
          <cell r="CR37">
            <v>26</v>
          </cell>
          <cell r="CS37">
            <v>26</v>
          </cell>
          <cell r="CT37">
            <v>26</v>
          </cell>
          <cell r="CU37">
            <v>26</v>
          </cell>
          <cell r="CV37">
            <v>26</v>
          </cell>
          <cell r="CW37">
            <v>26</v>
          </cell>
          <cell r="CX37">
            <v>26</v>
          </cell>
          <cell r="CY37">
            <v>26</v>
          </cell>
          <cell r="CZ37">
            <v>26</v>
          </cell>
          <cell r="DA37">
            <v>26</v>
          </cell>
          <cell r="DB37">
            <v>25</v>
          </cell>
          <cell r="DC37">
            <v>26</v>
          </cell>
          <cell r="DD37">
            <v>25</v>
          </cell>
          <cell r="DE37">
            <v>26</v>
          </cell>
          <cell r="DF37">
            <v>26</v>
          </cell>
          <cell r="DG37">
            <v>26</v>
          </cell>
          <cell r="DH37">
            <v>27</v>
          </cell>
          <cell r="DI37">
            <v>26</v>
          </cell>
          <cell r="DJ37">
            <v>27</v>
          </cell>
          <cell r="DK37">
            <v>27</v>
          </cell>
          <cell r="DL37">
            <v>27</v>
          </cell>
          <cell r="DM37">
            <v>27</v>
          </cell>
          <cell r="DN37">
            <v>26</v>
          </cell>
          <cell r="DO37">
            <v>27</v>
          </cell>
          <cell r="DP37">
            <v>26</v>
          </cell>
          <cell r="DQ37">
            <v>27</v>
          </cell>
          <cell r="DR37">
            <v>27</v>
          </cell>
          <cell r="DS37">
            <v>27</v>
          </cell>
          <cell r="DT37">
            <v>28</v>
          </cell>
          <cell r="DU37">
            <v>27</v>
          </cell>
          <cell r="DV37">
            <v>28</v>
          </cell>
          <cell r="DW37">
            <v>28</v>
          </cell>
          <cell r="DX37">
            <v>28</v>
          </cell>
          <cell r="DY37">
            <v>27</v>
          </cell>
          <cell r="DZ37">
            <v>26</v>
          </cell>
          <cell r="EA37">
            <v>27</v>
          </cell>
          <cell r="EB37">
            <v>26</v>
          </cell>
          <cell r="EC37">
            <v>27</v>
          </cell>
          <cell r="ED37">
            <v>27</v>
          </cell>
          <cell r="EE37">
            <v>27</v>
          </cell>
          <cell r="EF37">
            <v>28</v>
          </cell>
          <cell r="EG37">
            <v>27</v>
          </cell>
          <cell r="EH37">
            <v>28</v>
          </cell>
          <cell r="EI37">
            <v>28</v>
          </cell>
          <cell r="EJ37">
            <v>28</v>
          </cell>
          <cell r="EK37">
            <v>27</v>
          </cell>
          <cell r="EL37">
            <v>26</v>
          </cell>
          <cell r="EM37">
            <v>27</v>
          </cell>
          <cell r="EN37">
            <v>26</v>
          </cell>
          <cell r="EO37">
            <v>27</v>
          </cell>
          <cell r="EP37">
            <v>27</v>
          </cell>
          <cell r="EQ37">
            <v>27</v>
          </cell>
          <cell r="ER37">
            <v>28</v>
          </cell>
          <cell r="ES37">
            <v>27</v>
          </cell>
          <cell r="ET37">
            <v>28</v>
          </cell>
          <cell r="EU37">
            <v>28</v>
          </cell>
          <cell r="EV37">
            <v>28</v>
          </cell>
          <cell r="EW37">
            <v>28</v>
          </cell>
          <cell r="EX37">
            <v>27</v>
          </cell>
          <cell r="EY37">
            <v>28</v>
          </cell>
          <cell r="EZ37">
            <v>27</v>
          </cell>
          <cell r="FA37">
            <v>28</v>
          </cell>
          <cell r="FB37">
            <v>28</v>
          </cell>
          <cell r="FC37">
            <v>28</v>
          </cell>
          <cell r="FD37">
            <v>29</v>
          </cell>
          <cell r="FE37">
            <v>28</v>
          </cell>
          <cell r="FF37">
            <v>29</v>
          </cell>
          <cell r="FG37">
            <v>29</v>
          </cell>
          <cell r="FH37">
            <v>29</v>
          </cell>
        </row>
        <row r="38">
          <cell r="D38" t="str">
            <v>FTS-8 Non-Residential</v>
          </cell>
          <cell r="E38" t="str">
            <v>Non-Residential</v>
          </cell>
          <cell r="F38" t="str">
            <v>CFG</v>
          </cell>
          <cell r="G38" t="str">
            <v>FTS-8</v>
          </cell>
          <cell r="I38">
            <v>1</v>
          </cell>
          <cell r="J38">
            <v>0</v>
          </cell>
          <cell r="K38">
            <v>0</v>
          </cell>
          <cell r="L38">
            <v>0</v>
          </cell>
          <cell r="M38">
            <v>0</v>
          </cell>
          <cell r="N38">
            <v>0</v>
          </cell>
          <cell r="U38">
            <v>16</v>
          </cell>
          <cell r="V38">
            <v>16</v>
          </cell>
          <cell r="W38">
            <v>16</v>
          </cell>
          <cell r="X38">
            <v>16</v>
          </cell>
          <cell r="Y38">
            <v>19</v>
          </cell>
          <cell r="Z38">
            <v>19</v>
          </cell>
          <cell r="AA38">
            <v>19</v>
          </cell>
          <cell r="AB38">
            <v>19</v>
          </cell>
          <cell r="AC38">
            <v>19</v>
          </cell>
          <cell r="AD38">
            <v>19</v>
          </cell>
          <cell r="AE38">
            <v>19</v>
          </cell>
          <cell r="AF38">
            <v>19</v>
          </cell>
          <cell r="AG38">
            <v>19</v>
          </cell>
          <cell r="AH38">
            <v>17</v>
          </cell>
          <cell r="AI38">
            <v>17</v>
          </cell>
          <cell r="AJ38">
            <v>17</v>
          </cell>
          <cell r="AK38">
            <v>17</v>
          </cell>
          <cell r="AL38">
            <v>17</v>
          </cell>
          <cell r="AM38">
            <v>17</v>
          </cell>
          <cell r="AN38">
            <v>17</v>
          </cell>
          <cell r="AO38">
            <v>17</v>
          </cell>
          <cell r="AP38">
            <v>17</v>
          </cell>
          <cell r="AQ38">
            <v>17</v>
          </cell>
          <cell r="AR38">
            <v>17</v>
          </cell>
          <cell r="AS38">
            <v>17</v>
          </cell>
          <cell r="AT38">
            <v>17</v>
          </cell>
          <cell r="AU38">
            <v>17</v>
          </cell>
          <cell r="AV38">
            <v>16</v>
          </cell>
          <cell r="AW38">
            <v>16</v>
          </cell>
          <cell r="AX38">
            <v>16</v>
          </cell>
          <cell r="AY38">
            <v>16</v>
          </cell>
          <cell r="AZ38">
            <v>16</v>
          </cell>
          <cell r="BA38">
            <v>16</v>
          </cell>
          <cell r="BB38">
            <v>16</v>
          </cell>
          <cell r="BC38">
            <v>17</v>
          </cell>
          <cell r="BD38">
            <v>16</v>
          </cell>
          <cell r="BE38">
            <v>16</v>
          </cell>
          <cell r="BF38">
            <v>16</v>
          </cell>
          <cell r="BG38">
            <v>16</v>
          </cell>
          <cell r="BH38">
            <v>18</v>
          </cell>
          <cell r="BI38">
            <v>18</v>
          </cell>
          <cell r="BJ38">
            <v>18</v>
          </cell>
          <cell r="BK38">
            <v>18</v>
          </cell>
          <cell r="BL38">
            <v>18</v>
          </cell>
          <cell r="BM38">
            <v>18</v>
          </cell>
          <cell r="BN38">
            <v>18</v>
          </cell>
          <cell r="BO38">
            <v>17</v>
          </cell>
          <cell r="BP38">
            <v>18</v>
          </cell>
          <cell r="BQ38">
            <v>17</v>
          </cell>
          <cell r="BR38">
            <v>17</v>
          </cell>
          <cell r="BS38">
            <v>17</v>
          </cell>
          <cell r="BT38">
            <v>17</v>
          </cell>
          <cell r="BU38">
            <v>17</v>
          </cell>
          <cell r="BV38">
            <v>17</v>
          </cell>
          <cell r="BW38">
            <v>19</v>
          </cell>
          <cell r="BX38">
            <v>18</v>
          </cell>
          <cell r="BY38">
            <v>17</v>
          </cell>
          <cell r="BZ38">
            <v>17</v>
          </cell>
          <cell r="CA38">
            <v>16</v>
          </cell>
          <cell r="CB38">
            <v>18</v>
          </cell>
          <cell r="CC38">
            <v>19</v>
          </cell>
          <cell r="CD38">
            <v>16</v>
          </cell>
          <cell r="CE38">
            <v>17</v>
          </cell>
          <cell r="CF38">
            <v>17</v>
          </cell>
          <cell r="CG38">
            <v>17</v>
          </cell>
          <cell r="CH38">
            <v>17</v>
          </cell>
          <cell r="CI38">
            <v>17</v>
          </cell>
          <cell r="CJ38">
            <v>17</v>
          </cell>
          <cell r="CK38">
            <v>17</v>
          </cell>
          <cell r="CL38">
            <v>17</v>
          </cell>
          <cell r="CM38">
            <v>17</v>
          </cell>
          <cell r="CN38">
            <v>17</v>
          </cell>
          <cell r="CO38">
            <v>17</v>
          </cell>
          <cell r="CP38">
            <v>17</v>
          </cell>
          <cell r="CQ38">
            <v>17</v>
          </cell>
          <cell r="CR38">
            <v>17</v>
          </cell>
          <cell r="CS38">
            <v>17</v>
          </cell>
          <cell r="CT38">
            <v>17</v>
          </cell>
          <cell r="CU38">
            <v>17</v>
          </cell>
          <cell r="CV38">
            <v>17</v>
          </cell>
          <cell r="CW38">
            <v>17</v>
          </cell>
          <cell r="CX38">
            <v>17</v>
          </cell>
          <cell r="CY38">
            <v>17</v>
          </cell>
          <cell r="CZ38">
            <v>17</v>
          </cell>
          <cell r="DA38">
            <v>19</v>
          </cell>
          <cell r="DB38">
            <v>17</v>
          </cell>
          <cell r="DC38">
            <v>18</v>
          </cell>
          <cell r="DD38">
            <v>18</v>
          </cell>
          <cell r="DE38">
            <v>18</v>
          </cell>
          <cell r="DF38">
            <v>18</v>
          </cell>
          <cell r="DG38">
            <v>19</v>
          </cell>
          <cell r="DH38">
            <v>18</v>
          </cell>
          <cell r="DI38">
            <v>18</v>
          </cell>
          <cell r="DJ38">
            <v>18</v>
          </cell>
          <cell r="DK38">
            <v>17</v>
          </cell>
          <cell r="DL38">
            <v>18</v>
          </cell>
          <cell r="DM38">
            <v>19</v>
          </cell>
          <cell r="DN38">
            <v>17</v>
          </cell>
          <cell r="DO38">
            <v>18</v>
          </cell>
          <cell r="DP38">
            <v>18</v>
          </cell>
          <cell r="DQ38">
            <v>18</v>
          </cell>
          <cell r="DR38">
            <v>18</v>
          </cell>
          <cell r="DS38">
            <v>19</v>
          </cell>
          <cell r="DT38">
            <v>18</v>
          </cell>
          <cell r="DU38">
            <v>18</v>
          </cell>
          <cell r="DV38">
            <v>18</v>
          </cell>
          <cell r="DW38">
            <v>18</v>
          </cell>
          <cell r="DX38">
            <v>18</v>
          </cell>
          <cell r="DY38">
            <v>19</v>
          </cell>
          <cell r="DZ38">
            <v>17</v>
          </cell>
          <cell r="EA38">
            <v>18</v>
          </cell>
          <cell r="EB38">
            <v>18</v>
          </cell>
          <cell r="EC38">
            <v>18</v>
          </cell>
          <cell r="ED38">
            <v>18</v>
          </cell>
          <cell r="EE38">
            <v>19</v>
          </cell>
          <cell r="EF38">
            <v>18</v>
          </cell>
          <cell r="EG38">
            <v>18</v>
          </cell>
          <cell r="EH38">
            <v>18</v>
          </cell>
          <cell r="EI38">
            <v>18</v>
          </cell>
          <cell r="EJ38">
            <v>18</v>
          </cell>
          <cell r="EK38">
            <v>19</v>
          </cell>
          <cell r="EL38">
            <v>17</v>
          </cell>
          <cell r="EM38">
            <v>18</v>
          </cell>
          <cell r="EN38">
            <v>18</v>
          </cell>
          <cell r="EO38">
            <v>18</v>
          </cell>
          <cell r="EP38">
            <v>18</v>
          </cell>
          <cell r="EQ38">
            <v>19</v>
          </cell>
          <cell r="ER38">
            <v>18</v>
          </cell>
          <cell r="ES38">
            <v>18</v>
          </cell>
          <cell r="ET38">
            <v>18</v>
          </cell>
          <cell r="EU38">
            <v>18</v>
          </cell>
          <cell r="EV38">
            <v>18</v>
          </cell>
          <cell r="EW38">
            <v>19</v>
          </cell>
          <cell r="EX38">
            <v>17</v>
          </cell>
          <cell r="EY38">
            <v>18</v>
          </cell>
          <cell r="EZ38">
            <v>18</v>
          </cell>
          <cell r="FA38">
            <v>18</v>
          </cell>
          <cell r="FB38">
            <v>18</v>
          </cell>
          <cell r="FC38">
            <v>19</v>
          </cell>
          <cell r="FD38">
            <v>18</v>
          </cell>
          <cell r="FE38">
            <v>18</v>
          </cell>
          <cell r="FF38">
            <v>18</v>
          </cell>
          <cell r="FG38">
            <v>18</v>
          </cell>
          <cell r="FH38">
            <v>18</v>
          </cell>
        </row>
        <row r="39">
          <cell r="D39" t="str">
            <v>FTS-9 Non-Residential</v>
          </cell>
          <cell r="E39" t="str">
            <v>Non-Residential</v>
          </cell>
          <cell r="F39" t="str">
            <v>CFG</v>
          </cell>
          <cell r="G39" t="str">
            <v>FTS-9</v>
          </cell>
          <cell r="I39">
            <v>1</v>
          </cell>
          <cell r="J39">
            <v>0</v>
          </cell>
          <cell r="K39">
            <v>1</v>
          </cell>
          <cell r="L39">
            <v>0</v>
          </cell>
          <cell r="M39">
            <v>1</v>
          </cell>
          <cell r="N39">
            <v>0</v>
          </cell>
          <cell r="U39">
            <v>9</v>
          </cell>
          <cell r="V39">
            <v>9</v>
          </cell>
          <cell r="W39">
            <v>9</v>
          </cell>
          <cell r="X39">
            <v>9</v>
          </cell>
          <cell r="Y39">
            <v>9</v>
          </cell>
          <cell r="Z39">
            <v>9</v>
          </cell>
          <cell r="AA39">
            <v>9</v>
          </cell>
          <cell r="AB39">
            <v>9</v>
          </cell>
          <cell r="AC39">
            <v>9</v>
          </cell>
          <cell r="AD39">
            <v>9</v>
          </cell>
          <cell r="AE39">
            <v>9</v>
          </cell>
          <cell r="AF39">
            <v>9</v>
          </cell>
          <cell r="AG39">
            <v>9</v>
          </cell>
          <cell r="AH39">
            <v>6</v>
          </cell>
          <cell r="AI39">
            <v>6</v>
          </cell>
          <cell r="AJ39">
            <v>6</v>
          </cell>
          <cell r="AK39">
            <v>6</v>
          </cell>
          <cell r="AL39">
            <v>6</v>
          </cell>
          <cell r="AM39">
            <v>6</v>
          </cell>
          <cell r="AN39">
            <v>6</v>
          </cell>
          <cell r="AO39">
            <v>6</v>
          </cell>
          <cell r="AP39">
            <v>6</v>
          </cell>
          <cell r="AQ39">
            <v>6</v>
          </cell>
          <cell r="AR39">
            <v>6</v>
          </cell>
          <cell r="AS39">
            <v>6</v>
          </cell>
          <cell r="AT39">
            <v>6</v>
          </cell>
          <cell r="AU39">
            <v>6</v>
          </cell>
          <cell r="AV39">
            <v>8</v>
          </cell>
          <cell r="AW39">
            <v>8</v>
          </cell>
          <cell r="AX39">
            <v>8</v>
          </cell>
          <cell r="AY39">
            <v>8</v>
          </cell>
          <cell r="AZ39">
            <v>8</v>
          </cell>
          <cell r="BA39">
            <v>8</v>
          </cell>
          <cell r="BB39">
            <v>8</v>
          </cell>
          <cell r="BC39">
            <v>8</v>
          </cell>
          <cell r="BD39">
            <v>8</v>
          </cell>
          <cell r="BE39">
            <v>8</v>
          </cell>
          <cell r="BF39">
            <v>8</v>
          </cell>
          <cell r="BG39">
            <v>8</v>
          </cell>
          <cell r="BH39">
            <v>7</v>
          </cell>
          <cell r="BI39">
            <v>7</v>
          </cell>
          <cell r="BJ39">
            <v>7</v>
          </cell>
          <cell r="BK39">
            <v>7</v>
          </cell>
          <cell r="BL39">
            <v>7</v>
          </cell>
          <cell r="BM39">
            <v>7</v>
          </cell>
          <cell r="BN39">
            <v>7</v>
          </cell>
          <cell r="BO39">
            <v>7</v>
          </cell>
          <cell r="BP39">
            <v>7</v>
          </cell>
          <cell r="BQ39">
            <v>7</v>
          </cell>
          <cell r="BR39">
            <v>7</v>
          </cell>
          <cell r="BS39">
            <v>7</v>
          </cell>
          <cell r="BT39">
            <v>7</v>
          </cell>
          <cell r="BU39">
            <v>7</v>
          </cell>
          <cell r="BV39">
            <v>7</v>
          </cell>
          <cell r="BW39">
            <v>7</v>
          </cell>
          <cell r="BX39">
            <v>6</v>
          </cell>
          <cell r="BY39">
            <v>6</v>
          </cell>
          <cell r="BZ39">
            <v>6</v>
          </cell>
          <cell r="CA39">
            <v>6</v>
          </cell>
          <cell r="CB39">
            <v>6</v>
          </cell>
          <cell r="CC39">
            <v>6</v>
          </cell>
          <cell r="CD39">
            <v>6</v>
          </cell>
          <cell r="CE39">
            <v>6</v>
          </cell>
          <cell r="CF39">
            <v>6</v>
          </cell>
          <cell r="CG39">
            <v>6</v>
          </cell>
          <cell r="CH39">
            <v>6</v>
          </cell>
          <cell r="CI39">
            <v>6</v>
          </cell>
          <cell r="CJ39">
            <v>6</v>
          </cell>
          <cell r="CK39">
            <v>6</v>
          </cell>
          <cell r="CL39">
            <v>6</v>
          </cell>
          <cell r="CM39">
            <v>7</v>
          </cell>
          <cell r="CN39">
            <v>6</v>
          </cell>
          <cell r="CO39">
            <v>6</v>
          </cell>
          <cell r="CP39">
            <v>6</v>
          </cell>
          <cell r="CQ39">
            <v>6</v>
          </cell>
          <cell r="CR39">
            <v>6</v>
          </cell>
          <cell r="CS39">
            <v>6</v>
          </cell>
          <cell r="CT39">
            <v>7</v>
          </cell>
          <cell r="CU39">
            <v>8</v>
          </cell>
          <cell r="CV39">
            <v>8</v>
          </cell>
          <cell r="CW39">
            <v>8</v>
          </cell>
          <cell r="CX39">
            <v>8</v>
          </cell>
          <cell r="CY39">
            <v>8</v>
          </cell>
          <cell r="CZ39">
            <v>9</v>
          </cell>
          <cell r="DA39">
            <v>9</v>
          </cell>
          <cell r="DB39">
            <v>9</v>
          </cell>
          <cell r="DC39">
            <v>9</v>
          </cell>
          <cell r="DD39">
            <v>9</v>
          </cell>
          <cell r="DE39">
            <v>9</v>
          </cell>
          <cell r="DF39">
            <v>9</v>
          </cell>
          <cell r="DG39">
            <v>9</v>
          </cell>
          <cell r="DH39">
            <v>9</v>
          </cell>
          <cell r="DI39">
            <v>9</v>
          </cell>
          <cell r="DJ39">
            <v>9</v>
          </cell>
          <cell r="DK39">
            <v>9</v>
          </cell>
          <cell r="DL39">
            <v>9</v>
          </cell>
          <cell r="DM39">
            <v>9</v>
          </cell>
          <cell r="DN39">
            <v>9</v>
          </cell>
          <cell r="DO39">
            <v>9</v>
          </cell>
          <cell r="DP39">
            <v>9</v>
          </cell>
          <cell r="DQ39">
            <v>9</v>
          </cell>
          <cell r="DR39">
            <v>9</v>
          </cell>
          <cell r="DS39">
            <v>9</v>
          </cell>
          <cell r="DT39">
            <v>9</v>
          </cell>
          <cell r="DU39">
            <v>9</v>
          </cell>
          <cell r="DV39">
            <v>9</v>
          </cell>
          <cell r="DW39">
            <v>9</v>
          </cell>
          <cell r="DX39">
            <v>9</v>
          </cell>
          <cell r="DY39">
            <v>10</v>
          </cell>
          <cell r="DZ39">
            <v>10</v>
          </cell>
          <cell r="EA39">
            <v>10</v>
          </cell>
          <cell r="EB39">
            <v>10</v>
          </cell>
          <cell r="EC39">
            <v>10</v>
          </cell>
          <cell r="ED39">
            <v>10</v>
          </cell>
          <cell r="EE39">
            <v>10</v>
          </cell>
          <cell r="EF39">
            <v>10</v>
          </cell>
          <cell r="EG39">
            <v>10</v>
          </cell>
          <cell r="EH39">
            <v>10</v>
          </cell>
          <cell r="EI39">
            <v>10</v>
          </cell>
          <cell r="EJ39">
            <v>10</v>
          </cell>
          <cell r="EK39">
            <v>10</v>
          </cell>
          <cell r="EL39">
            <v>10</v>
          </cell>
          <cell r="EM39">
            <v>10</v>
          </cell>
          <cell r="EN39">
            <v>10</v>
          </cell>
          <cell r="EO39">
            <v>10</v>
          </cell>
          <cell r="EP39">
            <v>10</v>
          </cell>
          <cell r="EQ39">
            <v>10</v>
          </cell>
          <cell r="ER39">
            <v>10</v>
          </cell>
          <cell r="ES39">
            <v>10</v>
          </cell>
          <cell r="ET39">
            <v>10</v>
          </cell>
          <cell r="EU39">
            <v>10</v>
          </cell>
          <cell r="EV39">
            <v>10</v>
          </cell>
          <cell r="EW39">
            <v>11</v>
          </cell>
          <cell r="EX39">
            <v>11</v>
          </cell>
          <cell r="EY39">
            <v>11</v>
          </cell>
          <cell r="EZ39">
            <v>11</v>
          </cell>
          <cell r="FA39">
            <v>11</v>
          </cell>
          <cell r="FB39">
            <v>11</v>
          </cell>
          <cell r="FC39">
            <v>11</v>
          </cell>
          <cell r="FD39">
            <v>11</v>
          </cell>
          <cell r="FE39">
            <v>11</v>
          </cell>
          <cell r="FF39">
            <v>11</v>
          </cell>
          <cell r="FG39">
            <v>11</v>
          </cell>
          <cell r="FH39">
            <v>11</v>
          </cell>
        </row>
        <row r="40">
          <cell r="D40" t="str">
            <v>FTS-10 Non-Residential</v>
          </cell>
          <cell r="E40" t="str">
            <v>Non-Residential</v>
          </cell>
          <cell r="F40" t="str">
            <v>CFG</v>
          </cell>
          <cell r="G40" t="str">
            <v>FTS-10</v>
          </cell>
          <cell r="I40">
            <v>1</v>
          </cell>
          <cell r="J40">
            <v>0</v>
          </cell>
          <cell r="K40">
            <v>1</v>
          </cell>
          <cell r="L40">
            <v>0</v>
          </cell>
          <cell r="M40">
            <v>1</v>
          </cell>
          <cell r="N40">
            <v>0</v>
          </cell>
          <cell r="U40">
            <v>2</v>
          </cell>
          <cell r="V40">
            <v>2</v>
          </cell>
          <cell r="W40">
            <v>2</v>
          </cell>
          <cell r="X40">
            <v>2</v>
          </cell>
          <cell r="Y40">
            <v>3</v>
          </cell>
          <cell r="Z40">
            <v>3</v>
          </cell>
          <cell r="AA40">
            <v>3</v>
          </cell>
          <cell r="AB40">
            <v>3</v>
          </cell>
          <cell r="AC40">
            <v>3</v>
          </cell>
          <cell r="AD40">
            <v>3</v>
          </cell>
          <cell r="AE40">
            <v>3</v>
          </cell>
          <cell r="AF40">
            <v>3</v>
          </cell>
          <cell r="AG40">
            <v>3</v>
          </cell>
          <cell r="AH40">
            <v>3</v>
          </cell>
          <cell r="AI40">
            <v>3</v>
          </cell>
          <cell r="AJ40">
            <v>3</v>
          </cell>
          <cell r="AK40">
            <v>3</v>
          </cell>
          <cell r="AL40">
            <v>3</v>
          </cell>
          <cell r="AM40">
            <v>3</v>
          </cell>
          <cell r="AN40">
            <v>3</v>
          </cell>
          <cell r="AO40">
            <v>3</v>
          </cell>
          <cell r="AP40">
            <v>3</v>
          </cell>
          <cell r="AQ40">
            <v>3</v>
          </cell>
          <cell r="AR40">
            <v>3</v>
          </cell>
          <cell r="AS40">
            <v>3</v>
          </cell>
          <cell r="AT40">
            <v>3</v>
          </cell>
          <cell r="AU40">
            <v>3</v>
          </cell>
          <cell r="AV40">
            <v>2</v>
          </cell>
          <cell r="AW40">
            <v>2</v>
          </cell>
          <cell r="AX40">
            <v>2</v>
          </cell>
          <cell r="AY40">
            <v>2</v>
          </cell>
          <cell r="AZ40">
            <v>2</v>
          </cell>
          <cell r="BA40">
            <v>2</v>
          </cell>
          <cell r="BB40">
            <v>2</v>
          </cell>
          <cell r="BC40">
            <v>2</v>
          </cell>
          <cell r="BD40">
            <v>2</v>
          </cell>
          <cell r="BE40">
            <v>2</v>
          </cell>
          <cell r="BF40">
            <v>2</v>
          </cell>
          <cell r="BG40">
            <v>2</v>
          </cell>
          <cell r="BH40">
            <v>3</v>
          </cell>
          <cell r="BI40">
            <v>3</v>
          </cell>
          <cell r="BJ40">
            <v>3</v>
          </cell>
          <cell r="BK40">
            <v>3</v>
          </cell>
          <cell r="BL40">
            <v>3</v>
          </cell>
          <cell r="BM40">
            <v>3</v>
          </cell>
          <cell r="BN40">
            <v>3</v>
          </cell>
          <cell r="BO40">
            <v>3</v>
          </cell>
          <cell r="BP40">
            <v>3</v>
          </cell>
          <cell r="BQ40">
            <v>3</v>
          </cell>
          <cell r="BR40">
            <v>3</v>
          </cell>
          <cell r="BS40">
            <v>3</v>
          </cell>
          <cell r="BT40">
            <v>3</v>
          </cell>
          <cell r="BU40">
            <v>3</v>
          </cell>
          <cell r="BV40">
            <v>3</v>
          </cell>
          <cell r="BW40">
            <v>3</v>
          </cell>
          <cell r="BX40">
            <v>3</v>
          </cell>
          <cell r="BY40">
            <v>3</v>
          </cell>
          <cell r="BZ40">
            <v>3</v>
          </cell>
          <cell r="CA40">
            <v>3</v>
          </cell>
          <cell r="CB40">
            <v>3</v>
          </cell>
          <cell r="CC40">
            <v>3</v>
          </cell>
          <cell r="CD40">
            <v>3</v>
          </cell>
          <cell r="CE40">
            <v>3</v>
          </cell>
          <cell r="CF40">
            <v>3</v>
          </cell>
          <cell r="CG40">
            <v>3</v>
          </cell>
          <cell r="CH40">
            <v>3</v>
          </cell>
          <cell r="CI40">
            <v>3</v>
          </cell>
          <cell r="CJ40">
            <v>3</v>
          </cell>
          <cell r="CK40">
            <v>3</v>
          </cell>
          <cell r="CL40">
            <v>3</v>
          </cell>
          <cell r="CM40">
            <v>3</v>
          </cell>
          <cell r="CN40">
            <v>3</v>
          </cell>
          <cell r="CO40">
            <v>3</v>
          </cell>
          <cell r="CP40">
            <v>3</v>
          </cell>
          <cell r="CQ40">
            <v>3</v>
          </cell>
          <cell r="CR40">
            <v>3</v>
          </cell>
          <cell r="CS40">
            <v>3</v>
          </cell>
          <cell r="CT40">
            <v>3</v>
          </cell>
          <cell r="CU40">
            <v>3</v>
          </cell>
          <cell r="CV40">
            <v>3</v>
          </cell>
          <cell r="CW40">
            <v>3</v>
          </cell>
          <cell r="CX40">
            <v>3</v>
          </cell>
          <cell r="CY40">
            <v>3</v>
          </cell>
          <cell r="CZ40">
            <v>3</v>
          </cell>
          <cell r="DA40">
            <v>4</v>
          </cell>
          <cell r="DB40">
            <v>4</v>
          </cell>
          <cell r="DC40">
            <v>4</v>
          </cell>
          <cell r="DD40">
            <v>4</v>
          </cell>
          <cell r="DE40">
            <v>4</v>
          </cell>
          <cell r="DF40">
            <v>4</v>
          </cell>
          <cell r="DG40">
            <v>4</v>
          </cell>
          <cell r="DH40">
            <v>4</v>
          </cell>
          <cell r="DI40">
            <v>4</v>
          </cell>
          <cell r="DJ40">
            <v>4</v>
          </cell>
          <cell r="DK40">
            <v>4</v>
          </cell>
          <cell r="DL40">
            <v>4</v>
          </cell>
          <cell r="DM40">
            <v>4</v>
          </cell>
          <cell r="DN40">
            <v>4</v>
          </cell>
          <cell r="DO40">
            <v>4</v>
          </cell>
          <cell r="DP40">
            <v>4</v>
          </cell>
          <cell r="DQ40">
            <v>4</v>
          </cell>
          <cell r="DR40">
            <v>4</v>
          </cell>
          <cell r="DS40">
            <v>4</v>
          </cell>
          <cell r="DT40">
            <v>4</v>
          </cell>
          <cell r="DU40">
            <v>4</v>
          </cell>
          <cell r="DV40">
            <v>4</v>
          </cell>
          <cell r="DW40">
            <v>4</v>
          </cell>
          <cell r="DX40">
            <v>4</v>
          </cell>
          <cell r="DY40">
            <v>5</v>
          </cell>
          <cell r="DZ40">
            <v>5</v>
          </cell>
          <cell r="EA40">
            <v>5</v>
          </cell>
          <cell r="EB40">
            <v>5</v>
          </cell>
          <cell r="EC40">
            <v>5</v>
          </cell>
          <cell r="ED40">
            <v>5</v>
          </cell>
          <cell r="EE40">
            <v>5</v>
          </cell>
          <cell r="EF40">
            <v>5</v>
          </cell>
          <cell r="EG40">
            <v>5</v>
          </cell>
          <cell r="EH40">
            <v>5</v>
          </cell>
          <cell r="EI40">
            <v>5</v>
          </cell>
          <cell r="EJ40">
            <v>5</v>
          </cell>
          <cell r="EK40">
            <v>5</v>
          </cell>
          <cell r="EL40">
            <v>5</v>
          </cell>
          <cell r="EM40">
            <v>5</v>
          </cell>
          <cell r="EN40">
            <v>5</v>
          </cell>
          <cell r="EO40">
            <v>5</v>
          </cell>
          <cell r="EP40">
            <v>5</v>
          </cell>
          <cell r="EQ40">
            <v>5</v>
          </cell>
          <cell r="ER40">
            <v>5</v>
          </cell>
          <cell r="ES40">
            <v>5</v>
          </cell>
          <cell r="ET40">
            <v>5</v>
          </cell>
          <cell r="EU40">
            <v>5</v>
          </cell>
          <cell r="EV40">
            <v>5</v>
          </cell>
          <cell r="EW40">
            <v>6</v>
          </cell>
          <cell r="EX40">
            <v>6</v>
          </cell>
          <cell r="EY40">
            <v>6</v>
          </cell>
          <cell r="EZ40">
            <v>6</v>
          </cell>
          <cell r="FA40">
            <v>6</v>
          </cell>
          <cell r="FB40">
            <v>6</v>
          </cell>
          <cell r="FC40">
            <v>6</v>
          </cell>
          <cell r="FD40">
            <v>6</v>
          </cell>
          <cell r="FE40">
            <v>6</v>
          </cell>
          <cell r="FF40">
            <v>6</v>
          </cell>
          <cell r="FG40">
            <v>6</v>
          </cell>
          <cell r="FH40">
            <v>6</v>
          </cell>
        </row>
        <row r="41">
          <cell r="D41" t="str">
            <v>FTS-11 Non-Residential</v>
          </cell>
          <cell r="E41" t="str">
            <v>Non-Residential</v>
          </cell>
          <cell r="F41" t="str">
            <v>CFG</v>
          </cell>
          <cell r="G41" t="str">
            <v>FTS-11</v>
          </cell>
          <cell r="I41">
            <v>1</v>
          </cell>
          <cell r="J41">
            <v>0</v>
          </cell>
          <cell r="K41">
            <v>0</v>
          </cell>
          <cell r="L41">
            <v>0</v>
          </cell>
          <cell r="M41">
            <v>0</v>
          </cell>
          <cell r="N41">
            <v>0</v>
          </cell>
          <cell r="U41">
            <v>5</v>
          </cell>
          <cell r="V41">
            <v>5</v>
          </cell>
          <cell r="W41">
            <v>6</v>
          </cell>
          <cell r="X41">
            <v>6</v>
          </cell>
          <cell r="Y41">
            <v>3</v>
          </cell>
          <cell r="Z41">
            <v>3</v>
          </cell>
          <cell r="AA41">
            <v>3</v>
          </cell>
          <cell r="AB41">
            <v>3</v>
          </cell>
          <cell r="AC41">
            <v>3</v>
          </cell>
          <cell r="AD41">
            <v>3</v>
          </cell>
          <cell r="AE41">
            <v>3</v>
          </cell>
          <cell r="AF41">
            <v>3</v>
          </cell>
          <cell r="AG41">
            <v>3</v>
          </cell>
          <cell r="AH41">
            <v>4</v>
          </cell>
          <cell r="AI41">
            <v>4</v>
          </cell>
          <cell r="AJ41">
            <v>5</v>
          </cell>
          <cell r="AK41">
            <v>5</v>
          </cell>
          <cell r="AL41">
            <v>5</v>
          </cell>
          <cell r="AM41">
            <v>5</v>
          </cell>
          <cell r="AN41">
            <v>5</v>
          </cell>
          <cell r="AO41">
            <v>5</v>
          </cell>
          <cell r="AP41">
            <v>5</v>
          </cell>
          <cell r="AQ41">
            <v>5</v>
          </cell>
          <cell r="AR41">
            <v>5</v>
          </cell>
          <cell r="AS41">
            <v>5</v>
          </cell>
          <cell r="AT41">
            <v>5</v>
          </cell>
          <cell r="AU41">
            <v>5</v>
          </cell>
          <cell r="AV41">
            <v>1</v>
          </cell>
          <cell r="AW41">
            <v>1</v>
          </cell>
          <cell r="AX41">
            <v>1</v>
          </cell>
          <cell r="AY41">
            <v>1</v>
          </cell>
          <cell r="AZ41">
            <v>1</v>
          </cell>
          <cell r="BA41">
            <v>1</v>
          </cell>
          <cell r="BB41">
            <v>1</v>
          </cell>
          <cell r="BC41">
            <v>1</v>
          </cell>
          <cell r="BD41">
            <v>1</v>
          </cell>
          <cell r="BE41">
            <v>1</v>
          </cell>
          <cell r="BF41">
            <v>1</v>
          </cell>
          <cell r="BG41">
            <v>1</v>
          </cell>
          <cell r="BH41">
            <v>2</v>
          </cell>
          <cell r="BI41">
            <v>2</v>
          </cell>
          <cell r="BJ41">
            <v>2</v>
          </cell>
          <cell r="BK41">
            <v>2</v>
          </cell>
          <cell r="BL41">
            <v>2</v>
          </cell>
          <cell r="BM41">
            <v>2</v>
          </cell>
          <cell r="BN41">
            <v>2</v>
          </cell>
          <cell r="BO41">
            <v>2</v>
          </cell>
          <cell r="BP41">
            <v>2</v>
          </cell>
          <cell r="BQ41">
            <v>2</v>
          </cell>
          <cell r="BR41">
            <v>2</v>
          </cell>
          <cell r="BS41">
            <v>2</v>
          </cell>
          <cell r="BT41">
            <v>1</v>
          </cell>
          <cell r="BU41">
            <v>1</v>
          </cell>
          <cell r="BV41">
            <v>1</v>
          </cell>
          <cell r="BW41">
            <v>1</v>
          </cell>
          <cell r="BX41">
            <v>1</v>
          </cell>
          <cell r="BY41">
            <v>1</v>
          </cell>
          <cell r="BZ41">
            <v>1</v>
          </cell>
          <cell r="CA41">
            <v>1</v>
          </cell>
          <cell r="CB41">
            <v>1</v>
          </cell>
          <cell r="CC41">
            <v>1</v>
          </cell>
          <cell r="CD41">
            <v>1</v>
          </cell>
          <cell r="CE41">
            <v>1</v>
          </cell>
          <cell r="CF41">
            <v>1</v>
          </cell>
          <cell r="CG41">
            <v>1</v>
          </cell>
          <cell r="CH41">
            <v>1</v>
          </cell>
          <cell r="CI41">
            <v>1</v>
          </cell>
          <cell r="CJ41">
            <v>1</v>
          </cell>
          <cell r="CK41">
            <v>1</v>
          </cell>
          <cell r="CL41">
            <v>1</v>
          </cell>
          <cell r="CM41">
            <v>1</v>
          </cell>
          <cell r="CN41">
            <v>1</v>
          </cell>
          <cell r="CO41">
            <v>1</v>
          </cell>
          <cell r="CP41">
            <v>1</v>
          </cell>
          <cell r="CQ41">
            <v>1</v>
          </cell>
          <cell r="CR41">
            <v>1</v>
          </cell>
          <cell r="CS41">
            <v>1</v>
          </cell>
          <cell r="CT41">
            <v>1</v>
          </cell>
          <cell r="CU41">
            <v>1</v>
          </cell>
          <cell r="CV41">
            <v>1</v>
          </cell>
          <cell r="CW41">
            <v>1</v>
          </cell>
          <cell r="CX41">
            <v>2</v>
          </cell>
          <cell r="CY41">
            <v>2</v>
          </cell>
          <cell r="CZ41">
            <v>2</v>
          </cell>
          <cell r="DA41">
            <v>2</v>
          </cell>
          <cell r="DB41">
            <v>2</v>
          </cell>
          <cell r="DC41">
            <v>2</v>
          </cell>
          <cell r="DD41">
            <v>2</v>
          </cell>
          <cell r="DE41">
            <v>2</v>
          </cell>
          <cell r="DF41">
            <v>2</v>
          </cell>
          <cell r="DG41">
            <v>3</v>
          </cell>
          <cell r="DH41">
            <v>3</v>
          </cell>
          <cell r="DI41">
            <v>3</v>
          </cell>
          <cell r="DJ41">
            <v>3</v>
          </cell>
          <cell r="DK41">
            <v>3</v>
          </cell>
          <cell r="DL41">
            <v>3</v>
          </cell>
          <cell r="DM41">
            <v>3</v>
          </cell>
          <cell r="DN41">
            <v>3</v>
          </cell>
          <cell r="DO41">
            <v>3</v>
          </cell>
          <cell r="DP41">
            <v>3</v>
          </cell>
          <cell r="DQ41">
            <v>3</v>
          </cell>
          <cell r="DR41">
            <v>3</v>
          </cell>
          <cell r="DS41">
            <v>3</v>
          </cell>
          <cell r="DT41">
            <v>3</v>
          </cell>
          <cell r="DU41">
            <v>3</v>
          </cell>
          <cell r="DV41">
            <v>3</v>
          </cell>
          <cell r="DW41">
            <v>3</v>
          </cell>
          <cell r="DX41">
            <v>3</v>
          </cell>
          <cell r="DY41">
            <v>3</v>
          </cell>
          <cell r="DZ41">
            <v>3</v>
          </cell>
          <cell r="EA41">
            <v>3</v>
          </cell>
          <cell r="EB41">
            <v>3</v>
          </cell>
          <cell r="EC41">
            <v>3</v>
          </cell>
          <cell r="ED41">
            <v>3</v>
          </cell>
          <cell r="EE41">
            <v>3</v>
          </cell>
          <cell r="EF41">
            <v>3</v>
          </cell>
          <cell r="EG41">
            <v>3</v>
          </cell>
          <cell r="EH41">
            <v>3</v>
          </cell>
          <cell r="EI41">
            <v>3</v>
          </cell>
          <cell r="EJ41">
            <v>3</v>
          </cell>
          <cell r="EK41">
            <v>3</v>
          </cell>
          <cell r="EL41">
            <v>3</v>
          </cell>
          <cell r="EM41">
            <v>3</v>
          </cell>
          <cell r="EN41">
            <v>3</v>
          </cell>
          <cell r="EO41">
            <v>3</v>
          </cell>
          <cell r="EP41">
            <v>3</v>
          </cell>
          <cell r="EQ41">
            <v>3</v>
          </cell>
          <cell r="ER41">
            <v>3</v>
          </cell>
          <cell r="ES41">
            <v>3</v>
          </cell>
          <cell r="ET41">
            <v>3</v>
          </cell>
          <cell r="EU41">
            <v>3</v>
          </cell>
          <cell r="EV41">
            <v>3</v>
          </cell>
          <cell r="EW41">
            <v>3</v>
          </cell>
          <cell r="EX41">
            <v>3</v>
          </cell>
          <cell r="EY41">
            <v>3</v>
          </cell>
          <cell r="EZ41">
            <v>3</v>
          </cell>
          <cell r="FA41">
            <v>3</v>
          </cell>
          <cell r="FB41">
            <v>3</v>
          </cell>
          <cell r="FC41">
            <v>3</v>
          </cell>
          <cell r="FD41">
            <v>3</v>
          </cell>
          <cell r="FE41">
            <v>3</v>
          </cell>
          <cell r="FF41">
            <v>3</v>
          </cell>
          <cell r="FG41">
            <v>3</v>
          </cell>
          <cell r="FH41">
            <v>3</v>
          </cell>
        </row>
        <row r="42">
          <cell r="D42" t="str">
            <v>FTS-12 Non-Residential</v>
          </cell>
          <cell r="E42" t="str">
            <v>Non-Residential</v>
          </cell>
          <cell r="F42" t="str">
            <v>CFG</v>
          </cell>
          <cell r="G42" t="str">
            <v>FTS-12</v>
          </cell>
          <cell r="I42">
            <v>0</v>
          </cell>
          <cell r="J42">
            <v>0</v>
          </cell>
          <cell r="K42">
            <v>0</v>
          </cell>
          <cell r="L42">
            <v>0</v>
          </cell>
          <cell r="M42">
            <v>0</v>
          </cell>
          <cell r="N42">
            <v>0</v>
          </cell>
          <cell r="U42">
            <v>2</v>
          </cell>
          <cell r="V42">
            <v>2</v>
          </cell>
          <cell r="W42">
            <v>2</v>
          </cell>
          <cell r="X42">
            <v>2</v>
          </cell>
          <cell r="Y42">
            <v>3</v>
          </cell>
          <cell r="Z42">
            <v>3</v>
          </cell>
          <cell r="AA42">
            <v>3</v>
          </cell>
          <cell r="AB42">
            <v>3</v>
          </cell>
          <cell r="AC42">
            <v>3</v>
          </cell>
          <cell r="AD42">
            <v>3</v>
          </cell>
          <cell r="AE42">
            <v>3</v>
          </cell>
          <cell r="AF42">
            <v>3</v>
          </cell>
          <cell r="AG42">
            <v>3</v>
          </cell>
          <cell r="AH42">
            <v>3</v>
          </cell>
          <cell r="AI42">
            <v>3</v>
          </cell>
          <cell r="AJ42">
            <v>3</v>
          </cell>
          <cell r="AK42">
            <v>3</v>
          </cell>
          <cell r="AL42">
            <v>3</v>
          </cell>
          <cell r="AM42">
            <v>3</v>
          </cell>
          <cell r="AN42">
            <v>3</v>
          </cell>
          <cell r="AO42">
            <v>3</v>
          </cell>
          <cell r="AP42">
            <v>3</v>
          </cell>
          <cell r="AQ42">
            <v>3</v>
          </cell>
          <cell r="AR42">
            <v>3</v>
          </cell>
          <cell r="AS42">
            <v>3</v>
          </cell>
          <cell r="AT42">
            <v>3</v>
          </cell>
          <cell r="AU42">
            <v>3</v>
          </cell>
          <cell r="AV42">
            <v>5</v>
          </cell>
          <cell r="AW42">
            <v>5</v>
          </cell>
          <cell r="AX42">
            <v>5</v>
          </cell>
          <cell r="AY42">
            <v>5</v>
          </cell>
          <cell r="AZ42">
            <v>5</v>
          </cell>
          <cell r="BA42">
            <v>5</v>
          </cell>
          <cell r="BB42">
            <v>5</v>
          </cell>
          <cell r="BC42">
            <v>5</v>
          </cell>
          <cell r="BD42">
            <v>5</v>
          </cell>
          <cell r="BE42">
            <v>5</v>
          </cell>
          <cell r="BF42">
            <v>5</v>
          </cell>
          <cell r="BG42">
            <v>5</v>
          </cell>
          <cell r="BH42">
            <v>4</v>
          </cell>
          <cell r="BI42">
            <v>4</v>
          </cell>
          <cell r="BJ42">
            <v>4</v>
          </cell>
          <cell r="BK42">
            <v>4</v>
          </cell>
          <cell r="BL42">
            <v>4</v>
          </cell>
          <cell r="BM42">
            <v>4</v>
          </cell>
          <cell r="BN42">
            <v>4</v>
          </cell>
          <cell r="BO42">
            <v>4</v>
          </cell>
          <cell r="BP42">
            <v>4</v>
          </cell>
          <cell r="BQ42">
            <v>4</v>
          </cell>
          <cell r="BR42">
            <v>4</v>
          </cell>
          <cell r="BS42">
            <v>4</v>
          </cell>
          <cell r="BT42">
            <v>4</v>
          </cell>
          <cell r="BU42">
            <v>5</v>
          </cell>
          <cell r="BV42">
            <v>5</v>
          </cell>
          <cell r="BW42">
            <v>5</v>
          </cell>
          <cell r="BX42">
            <v>5</v>
          </cell>
          <cell r="BY42">
            <v>5</v>
          </cell>
          <cell r="BZ42">
            <v>5</v>
          </cell>
          <cell r="CA42">
            <v>5</v>
          </cell>
          <cell r="CB42">
            <v>5</v>
          </cell>
          <cell r="CC42">
            <v>5</v>
          </cell>
          <cell r="CD42">
            <v>5</v>
          </cell>
          <cell r="CE42">
            <v>5</v>
          </cell>
          <cell r="CF42">
            <v>5</v>
          </cell>
          <cell r="CG42">
            <v>5</v>
          </cell>
          <cell r="CH42">
            <v>5</v>
          </cell>
          <cell r="CI42">
            <v>5</v>
          </cell>
          <cell r="CJ42">
            <v>5</v>
          </cell>
          <cell r="CK42">
            <v>5</v>
          </cell>
          <cell r="CL42">
            <v>5</v>
          </cell>
          <cell r="CM42">
            <v>5</v>
          </cell>
          <cell r="CN42">
            <v>5</v>
          </cell>
          <cell r="CO42">
            <v>5</v>
          </cell>
          <cell r="CP42">
            <v>5</v>
          </cell>
          <cell r="CQ42">
            <v>5</v>
          </cell>
          <cell r="CR42">
            <v>5</v>
          </cell>
          <cell r="CS42">
            <v>5</v>
          </cell>
          <cell r="CT42">
            <v>5</v>
          </cell>
          <cell r="CU42">
            <v>5</v>
          </cell>
          <cell r="CV42">
            <v>5</v>
          </cell>
          <cell r="CW42">
            <v>5</v>
          </cell>
          <cell r="CX42">
            <v>5</v>
          </cell>
          <cell r="CY42">
            <v>5</v>
          </cell>
          <cell r="CZ42">
            <v>5</v>
          </cell>
          <cell r="DA42">
            <v>5</v>
          </cell>
          <cell r="DB42">
            <v>5</v>
          </cell>
          <cell r="DC42">
            <v>5</v>
          </cell>
          <cell r="DD42">
            <v>5</v>
          </cell>
          <cell r="DE42">
            <v>5</v>
          </cell>
          <cell r="DF42">
            <v>5</v>
          </cell>
          <cell r="DG42">
            <v>5</v>
          </cell>
          <cell r="DH42">
            <v>5</v>
          </cell>
          <cell r="DI42">
            <v>5</v>
          </cell>
          <cell r="DJ42">
            <v>5</v>
          </cell>
          <cell r="DK42">
            <v>5</v>
          </cell>
          <cell r="DL42">
            <v>5</v>
          </cell>
          <cell r="DM42">
            <v>5</v>
          </cell>
          <cell r="DN42">
            <v>5</v>
          </cell>
          <cell r="DO42">
            <v>5</v>
          </cell>
          <cell r="DP42">
            <v>5</v>
          </cell>
          <cell r="DQ42">
            <v>5</v>
          </cell>
          <cell r="DR42">
            <v>5</v>
          </cell>
          <cell r="DS42">
            <v>5</v>
          </cell>
          <cell r="DT42">
            <v>5</v>
          </cell>
          <cell r="DU42">
            <v>5</v>
          </cell>
          <cell r="DV42">
            <v>5</v>
          </cell>
          <cell r="DW42">
            <v>5</v>
          </cell>
          <cell r="DX42">
            <v>5</v>
          </cell>
          <cell r="DY42">
            <v>5</v>
          </cell>
          <cell r="DZ42">
            <v>5</v>
          </cell>
          <cell r="EA42">
            <v>5</v>
          </cell>
          <cell r="EB42">
            <v>5</v>
          </cell>
          <cell r="EC42">
            <v>5</v>
          </cell>
          <cell r="ED42">
            <v>5</v>
          </cell>
          <cell r="EE42">
            <v>5</v>
          </cell>
          <cell r="EF42">
            <v>5</v>
          </cell>
          <cell r="EG42">
            <v>5</v>
          </cell>
          <cell r="EH42">
            <v>5</v>
          </cell>
          <cell r="EI42">
            <v>5</v>
          </cell>
          <cell r="EJ42">
            <v>5</v>
          </cell>
          <cell r="EK42">
            <v>5</v>
          </cell>
          <cell r="EL42">
            <v>5</v>
          </cell>
          <cell r="EM42">
            <v>5</v>
          </cell>
          <cell r="EN42">
            <v>5</v>
          </cell>
          <cell r="EO42">
            <v>5</v>
          </cell>
          <cell r="EP42">
            <v>5</v>
          </cell>
          <cell r="EQ42">
            <v>5</v>
          </cell>
          <cell r="ER42">
            <v>5</v>
          </cell>
          <cell r="ES42">
            <v>5</v>
          </cell>
          <cell r="ET42">
            <v>5</v>
          </cell>
          <cell r="EU42">
            <v>5</v>
          </cell>
          <cell r="EV42">
            <v>5</v>
          </cell>
          <cell r="EW42">
            <v>5</v>
          </cell>
          <cell r="EX42">
            <v>5</v>
          </cell>
          <cell r="EY42">
            <v>5</v>
          </cell>
          <cell r="EZ42">
            <v>5</v>
          </cell>
          <cell r="FA42">
            <v>5</v>
          </cell>
          <cell r="FB42">
            <v>5</v>
          </cell>
          <cell r="FC42">
            <v>5</v>
          </cell>
          <cell r="FD42">
            <v>5</v>
          </cell>
          <cell r="FE42">
            <v>5</v>
          </cell>
          <cell r="FF42">
            <v>5</v>
          </cell>
          <cell r="FG42">
            <v>5</v>
          </cell>
          <cell r="FH42">
            <v>5</v>
          </cell>
        </row>
        <row r="43">
          <cell r="D43" t="str">
            <v>FTS-NGV Non-Residential</v>
          </cell>
          <cell r="E43" t="str">
            <v>Non-Residential</v>
          </cell>
          <cell r="F43" t="str">
            <v>CFG</v>
          </cell>
          <cell r="G43" t="str">
            <v>FTS-NGV</v>
          </cell>
          <cell r="I43">
            <v>0</v>
          </cell>
          <cell r="J43">
            <v>0</v>
          </cell>
          <cell r="K43">
            <v>0</v>
          </cell>
          <cell r="L43">
            <v>0</v>
          </cell>
          <cell r="M43">
            <v>0</v>
          </cell>
          <cell r="N43">
            <v>0</v>
          </cell>
          <cell r="U43">
            <v>1</v>
          </cell>
          <cell r="V43">
            <v>1</v>
          </cell>
          <cell r="W43">
            <v>1</v>
          </cell>
          <cell r="X43">
            <v>1</v>
          </cell>
          <cell r="Y43">
            <v>1</v>
          </cell>
          <cell r="Z43">
            <v>1</v>
          </cell>
          <cell r="AA43">
            <v>1</v>
          </cell>
          <cell r="AB43">
            <v>1</v>
          </cell>
          <cell r="AC43">
            <v>1</v>
          </cell>
          <cell r="AD43">
            <v>1</v>
          </cell>
          <cell r="AE43">
            <v>1</v>
          </cell>
          <cell r="AF43">
            <v>1</v>
          </cell>
          <cell r="AG43">
            <v>1</v>
          </cell>
          <cell r="AH43">
            <v>1</v>
          </cell>
          <cell r="AI43">
            <v>1</v>
          </cell>
          <cell r="AJ43">
            <v>1</v>
          </cell>
          <cell r="AK43">
            <v>1</v>
          </cell>
          <cell r="AL43">
            <v>1</v>
          </cell>
          <cell r="AM43">
            <v>1</v>
          </cell>
          <cell r="AN43">
            <v>1</v>
          </cell>
          <cell r="AO43">
            <v>1</v>
          </cell>
          <cell r="AP43">
            <v>1</v>
          </cell>
          <cell r="AQ43">
            <v>1</v>
          </cell>
          <cell r="AR43">
            <v>1</v>
          </cell>
          <cell r="AS43">
            <v>1</v>
          </cell>
          <cell r="AT43">
            <v>1</v>
          </cell>
          <cell r="AU43">
            <v>1</v>
          </cell>
          <cell r="AV43">
            <v>1</v>
          </cell>
          <cell r="AW43">
            <v>1</v>
          </cell>
          <cell r="AX43">
            <v>1</v>
          </cell>
          <cell r="AY43">
            <v>1</v>
          </cell>
          <cell r="AZ43">
            <v>1</v>
          </cell>
          <cell r="BA43">
            <v>0</v>
          </cell>
          <cell r="BB43">
            <v>0</v>
          </cell>
          <cell r="BC43">
            <v>0</v>
          </cell>
          <cell r="BE43">
            <v>0</v>
          </cell>
          <cell r="BF43">
            <v>0</v>
          </cell>
          <cell r="BG43">
            <v>0</v>
          </cell>
          <cell r="BH43">
            <v>0</v>
          </cell>
          <cell r="BI43">
            <v>0</v>
          </cell>
          <cell r="BJ43">
            <v>0</v>
          </cell>
          <cell r="BK43">
            <v>0</v>
          </cell>
          <cell r="BQ43">
            <v>0</v>
          </cell>
          <cell r="BR43">
            <v>0</v>
          </cell>
          <cell r="BT43">
            <v>1</v>
          </cell>
          <cell r="BU43">
            <v>1</v>
          </cell>
          <cell r="BV43">
            <v>1</v>
          </cell>
          <cell r="BW43">
            <v>1</v>
          </cell>
          <cell r="BX43">
            <v>1</v>
          </cell>
          <cell r="BY43">
            <v>1</v>
          </cell>
          <cell r="BZ43">
            <v>1</v>
          </cell>
          <cell r="CA43">
            <v>1</v>
          </cell>
          <cell r="CB43">
            <v>1</v>
          </cell>
          <cell r="CC43">
            <v>1</v>
          </cell>
          <cell r="CD43">
            <v>1</v>
          </cell>
          <cell r="CE43">
            <v>1</v>
          </cell>
          <cell r="CF43">
            <v>1</v>
          </cell>
          <cell r="CG43">
            <v>1</v>
          </cell>
          <cell r="CH43">
            <v>1</v>
          </cell>
          <cell r="CI43">
            <v>1</v>
          </cell>
          <cell r="CJ43">
            <v>1</v>
          </cell>
          <cell r="CK43">
            <v>1</v>
          </cell>
          <cell r="CL43">
            <v>1</v>
          </cell>
          <cell r="CM43">
            <v>1</v>
          </cell>
          <cell r="CN43">
            <v>1</v>
          </cell>
          <cell r="CO43">
            <v>1</v>
          </cell>
          <cell r="CP43">
            <v>1</v>
          </cell>
          <cell r="CQ43">
            <v>1</v>
          </cell>
          <cell r="CR43">
            <v>1</v>
          </cell>
          <cell r="CS43">
            <v>1</v>
          </cell>
          <cell r="CT43">
            <v>1</v>
          </cell>
          <cell r="CU43">
            <v>1</v>
          </cell>
          <cell r="CV43">
            <v>1</v>
          </cell>
          <cell r="CW43">
            <v>1</v>
          </cell>
          <cell r="CX43">
            <v>1</v>
          </cell>
          <cell r="CY43">
            <v>1</v>
          </cell>
          <cell r="CZ43">
            <v>1</v>
          </cell>
          <cell r="DA43">
            <v>1</v>
          </cell>
          <cell r="DB43">
            <v>1</v>
          </cell>
          <cell r="DC43">
            <v>1</v>
          </cell>
          <cell r="DD43">
            <v>1</v>
          </cell>
          <cell r="DE43">
            <v>1</v>
          </cell>
          <cell r="DF43">
            <v>1</v>
          </cell>
          <cell r="DG43">
            <v>1</v>
          </cell>
          <cell r="DH43">
            <v>1</v>
          </cell>
          <cell r="DI43">
            <v>1</v>
          </cell>
          <cell r="DJ43">
            <v>1</v>
          </cell>
          <cell r="DK43">
            <v>1</v>
          </cell>
          <cell r="DL43">
            <v>1</v>
          </cell>
          <cell r="DM43">
            <v>1</v>
          </cell>
          <cell r="DN43">
            <v>1</v>
          </cell>
          <cell r="DO43">
            <v>1</v>
          </cell>
          <cell r="DP43">
            <v>1</v>
          </cell>
          <cell r="DQ43">
            <v>1</v>
          </cell>
          <cell r="DR43">
            <v>1</v>
          </cell>
          <cell r="DS43">
            <v>1</v>
          </cell>
          <cell r="DT43">
            <v>1</v>
          </cell>
          <cell r="DU43">
            <v>1</v>
          </cell>
          <cell r="DV43">
            <v>1</v>
          </cell>
          <cell r="DW43">
            <v>1</v>
          </cell>
          <cell r="DX43">
            <v>1</v>
          </cell>
          <cell r="DY43">
            <v>1</v>
          </cell>
          <cell r="DZ43">
            <v>1</v>
          </cell>
          <cell r="EA43">
            <v>1</v>
          </cell>
          <cell r="EB43">
            <v>1</v>
          </cell>
          <cell r="EC43">
            <v>1</v>
          </cell>
          <cell r="ED43">
            <v>1</v>
          </cell>
          <cell r="EE43">
            <v>1</v>
          </cell>
          <cell r="EF43">
            <v>1</v>
          </cell>
          <cell r="EG43">
            <v>1</v>
          </cell>
          <cell r="EH43">
            <v>1</v>
          </cell>
          <cell r="EI43">
            <v>1</v>
          </cell>
          <cell r="EJ43">
            <v>1</v>
          </cell>
          <cell r="EK43">
            <v>1</v>
          </cell>
          <cell r="EL43">
            <v>1</v>
          </cell>
          <cell r="EM43">
            <v>1</v>
          </cell>
          <cell r="EN43">
            <v>1</v>
          </cell>
          <cell r="EO43">
            <v>1</v>
          </cell>
          <cell r="EP43">
            <v>1</v>
          </cell>
          <cell r="EQ43">
            <v>1</v>
          </cell>
          <cell r="ER43">
            <v>1</v>
          </cell>
          <cell r="ES43">
            <v>1</v>
          </cell>
          <cell r="ET43">
            <v>1</v>
          </cell>
          <cell r="EU43">
            <v>1</v>
          </cell>
          <cell r="EV43">
            <v>1</v>
          </cell>
          <cell r="EW43">
            <v>1</v>
          </cell>
          <cell r="EX43">
            <v>1</v>
          </cell>
          <cell r="EY43">
            <v>1</v>
          </cell>
          <cell r="EZ43">
            <v>1</v>
          </cell>
          <cell r="FA43">
            <v>1</v>
          </cell>
          <cell r="FB43">
            <v>1</v>
          </cell>
          <cell r="FC43">
            <v>1</v>
          </cell>
          <cell r="FD43">
            <v>1</v>
          </cell>
          <cell r="FE43">
            <v>1</v>
          </cell>
          <cell r="FF43">
            <v>1</v>
          </cell>
          <cell r="FG43">
            <v>1</v>
          </cell>
          <cell r="FH43">
            <v>1</v>
          </cell>
        </row>
        <row r="44">
          <cell r="D44" t="str">
            <v>FPU - GS - 1 Non-Residential</v>
          </cell>
          <cell r="E44" t="str">
            <v>Non-Residential</v>
          </cell>
          <cell r="F44" t="str">
            <v>FPU</v>
          </cell>
          <cell r="G44" t="str">
            <v>FPU - GS - 1</v>
          </cell>
          <cell r="I44">
            <v>15</v>
          </cell>
          <cell r="J44">
            <v>15</v>
          </cell>
          <cell r="K44">
            <v>15</v>
          </cell>
          <cell r="L44">
            <v>15</v>
          </cell>
          <cell r="M44">
            <v>15</v>
          </cell>
          <cell r="N44">
            <v>2E-3</v>
          </cell>
          <cell r="O44">
            <v>-7.619901389511379E-3</v>
          </cell>
          <cell r="U44">
            <v>949</v>
          </cell>
          <cell r="V44">
            <v>949</v>
          </cell>
          <cell r="W44">
            <v>947</v>
          </cell>
          <cell r="X44">
            <v>948</v>
          </cell>
          <cell r="Y44">
            <v>941</v>
          </cell>
          <cell r="Z44">
            <v>937</v>
          </cell>
          <cell r="AA44">
            <v>935</v>
          </cell>
          <cell r="AB44">
            <v>942</v>
          </cell>
          <cell r="AC44">
            <v>927</v>
          </cell>
          <cell r="AD44">
            <v>929</v>
          </cell>
          <cell r="AE44">
            <v>941</v>
          </cell>
          <cell r="AF44">
            <v>939</v>
          </cell>
          <cell r="AG44">
            <v>931</v>
          </cell>
          <cell r="AH44">
            <v>930</v>
          </cell>
          <cell r="AI44">
            <v>931</v>
          </cell>
          <cell r="AJ44">
            <v>932</v>
          </cell>
          <cell r="AK44">
            <v>931</v>
          </cell>
          <cell r="AL44">
            <v>927</v>
          </cell>
          <cell r="AM44">
            <v>934</v>
          </cell>
          <cell r="AN44">
            <v>940</v>
          </cell>
          <cell r="AO44">
            <v>931</v>
          </cell>
          <cell r="AP44">
            <v>930</v>
          </cell>
          <cell r="AQ44">
            <v>930</v>
          </cell>
          <cell r="AR44">
            <v>940</v>
          </cell>
          <cell r="AS44">
            <v>936</v>
          </cell>
          <cell r="AT44">
            <v>948</v>
          </cell>
          <cell r="AU44">
            <v>943</v>
          </cell>
          <cell r="AV44">
            <v>946</v>
          </cell>
          <cell r="AW44">
            <v>932</v>
          </cell>
          <cell r="AX44">
            <v>932</v>
          </cell>
          <cell r="AY44">
            <v>942</v>
          </cell>
          <cell r="AZ44">
            <v>926</v>
          </cell>
          <cell r="BA44">
            <v>927</v>
          </cell>
          <cell r="BB44">
            <v>945</v>
          </cell>
          <cell r="BC44">
            <v>928</v>
          </cell>
          <cell r="BD44">
            <v>924</v>
          </cell>
          <cell r="BE44">
            <v>924</v>
          </cell>
          <cell r="BF44">
            <v>914</v>
          </cell>
          <cell r="BG44">
            <v>911</v>
          </cell>
          <cell r="BH44">
            <v>918</v>
          </cell>
          <cell r="BI44">
            <v>905</v>
          </cell>
          <cell r="BJ44">
            <v>900</v>
          </cell>
          <cell r="BK44">
            <v>903</v>
          </cell>
          <cell r="BL44">
            <v>894</v>
          </cell>
          <cell r="BM44">
            <v>894</v>
          </cell>
          <cell r="BN44">
            <v>884</v>
          </cell>
          <cell r="BO44">
            <v>890</v>
          </cell>
          <cell r="BP44">
            <v>891</v>
          </cell>
          <cell r="BQ44">
            <v>889</v>
          </cell>
          <cell r="BR44">
            <v>888</v>
          </cell>
          <cell r="BS44">
            <v>888</v>
          </cell>
          <cell r="BT44">
            <v>894</v>
          </cell>
          <cell r="BU44">
            <v>888</v>
          </cell>
          <cell r="BV44">
            <v>887</v>
          </cell>
          <cell r="BW44">
            <v>888</v>
          </cell>
          <cell r="BX44">
            <v>885</v>
          </cell>
          <cell r="BY44">
            <v>890</v>
          </cell>
          <cell r="BZ44">
            <v>893</v>
          </cell>
          <cell r="CA44">
            <v>891</v>
          </cell>
          <cell r="CB44">
            <v>894</v>
          </cell>
          <cell r="CC44">
            <v>893</v>
          </cell>
          <cell r="CD44">
            <v>886</v>
          </cell>
          <cell r="CE44">
            <v>887</v>
          </cell>
          <cell r="CF44">
            <v>896</v>
          </cell>
          <cell r="CG44">
            <v>900</v>
          </cell>
          <cell r="CH44">
            <v>910</v>
          </cell>
          <cell r="CI44">
            <v>893</v>
          </cell>
          <cell r="CJ44">
            <v>883</v>
          </cell>
          <cell r="CK44">
            <v>892</v>
          </cell>
          <cell r="CL44">
            <v>894</v>
          </cell>
          <cell r="CM44">
            <v>893</v>
          </cell>
          <cell r="CN44">
            <v>886</v>
          </cell>
          <cell r="CO44">
            <v>889</v>
          </cell>
          <cell r="CP44">
            <v>886</v>
          </cell>
          <cell r="CQ44">
            <v>890</v>
          </cell>
          <cell r="CR44">
            <v>884</v>
          </cell>
          <cell r="CS44">
            <v>879</v>
          </cell>
          <cell r="CT44">
            <v>876</v>
          </cell>
          <cell r="CU44">
            <v>883</v>
          </cell>
          <cell r="CV44">
            <v>891</v>
          </cell>
          <cell r="CW44">
            <v>891</v>
          </cell>
          <cell r="CX44">
            <v>890</v>
          </cell>
          <cell r="CY44">
            <v>891</v>
          </cell>
          <cell r="CZ44">
            <v>890</v>
          </cell>
          <cell r="DA44">
            <v>904</v>
          </cell>
          <cell r="DB44">
            <v>899</v>
          </cell>
          <cell r="DC44">
            <v>899</v>
          </cell>
          <cell r="DD44">
            <v>907</v>
          </cell>
          <cell r="DE44">
            <v>904</v>
          </cell>
          <cell r="DF44">
            <v>908</v>
          </cell>
          <cell r="DG44">
            <v>901</v>
          </cell>
          <cell r="DH44">
            <v>894</v>
          </cell>
          <cell r="DI44">
            <v>901</v>
          </cell>
          <cell r="DJ44">
            <v>902</v>
          </cell>
          <cell r="DK44">
            <v>901</v>
          </cell>
          <cell r="DL44">
            <v>899</v>
          </cell>
          <cell r="DM44">
            <v>920</v>
          </cell>
          <cell r="DN44">
            <v>914</v>
          </cell>
          <cell r="DO44">
            <v>914</v>
          </cell>
          <cell r="DP44">
            <v>922</v>
          </cell>
          <cell r="DQ44">
            <v>921</v>
          </cell>
          <cell r="DR44">
            <v>926</v>
          </cell>
          <cell r="DS44">
            <v>916</v>
          </cell>
          <cell r="DT44">
            <v>908</v>
          </cell>
          <cell r="DU44">
            <v>915</v>
          </cell>
          <cell r="DV44">
            <v>916</v>
          </cell>
          <cell r="DW44">
            <v>915</v>
          </cell>
          <cell r="DX44">
            <v>912</v>
          </cell>
          <cell r="DY44">
            <v>936</v>
          </cell>
          <cell r="DZ44">
            <v>930</v>
          </cell>
          <cell r="EA44">
            <v>930</v>
          </cell>
          <cell r="EB44">
            <v>938</v>
          </cell>
          <cell r="EC44">
            <v>935</v>
          </cell>
          <cell r="ED44">
            <v>938</v>
          </cell>
          <cell r="EE44">
            <v>931</v>
          </cell>
          <cell r="EF44">
            <v>924</v>
          </cell>
          <cell r="EG44">
            <v>930</v>
          </cell>
          <cell r="EH44">
            <v>930</v>
          </cell>
          <cell r="EI44">
            <v>930</v>
          </cell>
          <cell r="EJ44">
            <v>928</v>
          </cell>
          <cell r="EK44">
            <v>950</v>
          </cell>
          <cell r="EL44">
            <v>944</v>
          </cell>
          <cell r="EM44">
            <v>944</v>
          </cell>
          <cell r="EN44">
            <v>952</v>
          </cell>
          <cell r="EO44">
            <v>950</v>
          </cell>
          <cell r="EP44">
            <v>954</v>
          </cell>
          <cell r="EQ44">
            <v>946</v>
          </cell>
          <cell r="ER44">
            <v>939</v>
          </cell>
          <cell r="ES44">
            <v>945</v>
          </cell>
          <cell r="ET44">
            <v>946</v>
          </cell>
          <cell r="EU44">
            <v>945</v>
          </cell>
          <cell r="EV44">
            <v>943</v>
          </cell>
          <cell r="EW44">
            <v>965</v>
          </cell>
          <cell r="EX44">
            <v>959</v>
          </cell>
          <cell r="EY44">
            <v>959</v>
          </cell>
          <cell r="EZ44">
            <v>968</v>
          </cell>
          <cell r="FA44">
            <v>965</v>
          </cell>
          <cell r="FB44">
            <v>970</v>
          </cell>
          <cell r="FC44">
            <v>961</v>
          </cell>
          <cell r="FD44">
            <v>953</v>
          </cell>
          <cell r="FE44">
            <v>960</v>
          </cell>
          <cell r="FF44">
            <v>960</v>
          </cell>
          <cell r="FG44">
            <v>960</v>
          </cell>
          <cell r="FH44">
            <v>957</v>
          </cell>
        </row>
        <row r="45">
          <cell r="D45" t="str">
            <v>FPU - GSTS - 1 Non-Residential</v>
          </cell>
          <cell r="E45" t="str">
            <v>Non-Residential</v>
          </cell>
          <cell r="F45" t="str">
            <v>FPU</v>
          </cell>
          <cell r="G45" t="str">
            <v>FPU - GSTS - 1</v>
          </cell>
          <cell r="I45">
            <v>0</v>
          </cell>
          <cell r="J45">
            <v>0</v>
          </cell>
          <cell r="K45">
            <v>0</v>
          </cell>
          <cell r="L45">
            <v>0</v>
          </cell>
          <cell r="M45">
            <v>0</v>
          </cell>
          <cell r="N45">
            <v>0.01</v>
          </cell>
          <cell r="O45">
            <v>5.3792361484669175E-3</v>
          </cell>
          <cell r="U45">
            <v>214</v>
          </cell>
          <cell r="V45">
            <v>216</v>
          </cell>
          <cell r="W45">
            <v>218</v>
          </cell>
          <cell r="X45">
            <v>221</v>
          </cell>
          <cell r="Y45">
            <v>220</v>
          </cell>
          <cell r="Z45">
            <v>225</v>
          </cell>
          <cell r="AA45">
            <v>228</v>
          </cell>
          <cell r="AB45">
            <v>231</v>
          </cell>
          <cell r="AC45">
            <v>235</v>
          </cell>
          <cell r="AD45">
            <v>235</v>
          </cell>
          <cell r="AE45">
            <v>246</v>
          </cell>
          <cell r="AF45">
            <v>249</v>
          </cell>
          <cell r="AG45">
            <v>251</v>
          </cell>
          <cell r="AH45">
            <v>247</v>
          </cell>
          <cell r="AI45">
            <v>249</v>
          </cell>
          <cell r="AJ45">
            <v>252</v>
          </cell>
          <cell r="AK45">
            <v>255</v>
          </cell>
          <cell r="AL45">
            <v>256</v>
          </cell>
          <cell r="AM45">
            <v>254</v>
          </cell>
          <cell r="AN45">
            <v>259</v>
          </cell>
          <cell r="AO45">
            <v>257</v>
          </cell>
          <cell r="AP45">
            <v>254</v>
          </cell>
          <cell r="AQ45">
            <v>259</v>
          </cell>
          <cell r="AR45">
            <v>260</v>
          </cell>
          <cell r="AS45">
            <v>263</v>
          </cell>
          <cell r="AT45">
            <v>277</v>
          </cell>
          <cell r="AU45">
            <v>289</v>
          </cell>
          <cell r="AV45">
            <v>300</v>
          </cell>
          <cell r="AW45">
            <v>320</v>
          </cell>
          <cell r="AX45">
            <v>334</v>
          </cell>
          <cell r="AY45">
            <v>321</v>
          </cell>
          <cell r="AZ45">
            <v>319</v>
          </cell>
          <cell r="BA45">
            <v>327</v>
          </cell>
          <cell r="BB45">
            <v>328</v>
          </cell>
          <cell r="BC45">
            <v>333</v>
          </cell>
          <cell r="BD45">
            <v>335</v>
          </cell>
          <cell r="BE45">
            <v>342</v>
          </cell>
          <cell r="BF45">
            <v>357</v>
          </cell>
          <cell r="BG45">
            <v>357</v>
          </cell>
          <cell r="BH45">
            <v>345</v>
          </cell>
          <cell r="BI45">
            <v>348</v>
          </cell>
          <cell r="BJ45">
            <v>365</v>
          </cell>
          <cell r="BK45">
            <v>367</v>
          </cell>
          <cell r="BL45">
            <v>364</v>
          </cell>
          <cell r="BM45">
            <v>367</v>
          </cell>
          <cell r="BN45">
            <v>359</v>
          </cell>
          <cell r="BO45">
            <v>361</v>
          </cell>
          <cell r="BP45">
            <v>369</v>
          </cell>
          <cell r="BQ45">
            <v>362</v>
          </cell>
          <cell r="BR45">
            <v>364</v>
          </cell>
          <cell r="BS45">
            <v>359</v>
          </cell>
          <cell r="BT45">
            <v>372</v>
          </cell>
          <cell r="BU45">
            <v>354</v>
          </cell>
          <cell r="BV45">
            <v>359</v>
          </cell>
          <cell r="BW45">
            <v>362</v>
          </cell>
          <cell r="BX45">
            <v>364</v>
          </cell>
          <cell r="BY45">
            <v>361</v>
          </cell>
          <cell r="BZ45">
            <v>382</v>
          </cell>
          <cell r="CA45">
            <v>362</v>
          </cell>
          <cell r="CB45">
            <v>361</v>
          </cell>
          <cell r="CC45">
            <v>376</v>
          </cell>
          <cell r="CD45">
            <v>375</v>
          </cell>
          <cell r="CE45">
            <v>370</v>
          </cell>
          <cell r="CF45">
            <v>368</v>
          </cell>
          <cell r="CG45">
            <v>370</v>
          </cell>
          <cell r="CH45">
            <v>372</v>
          </cell>
          <cell r="CI45">
            <v>370</v>
          </cell>
          <cell r="CJ45">
            <v>376</v>
          </cell>
          <cell r="CK45">
            <v>375</v>
          </cell>
          <cell r="CL45">
            <v>373</v>
          </cell>
          <cell r="CM45">
            <v>371</v>
          </cell>
          <cell r="CN45">
            <v>369</v>
          </cell>
          <cell r="CO45">
            <v>365</v>
          </cell>
          <cell r="CP45">
            <v>370</v>
          </cell>
          <cell r="CQ45">
            <v>382</v>
          </cell>
          <cell r="CR45">
            <v>380</v>
          </cell>
          <cell r="CS45">
            <v>372</v>
          </cell>
          <cell r="CT45">
            <v>368</v>
          </cell>
          <cell r="CU45">
            <v>368</v>
          </cell>
          <cell r="CV45">
            <v>372</v>
          </cell>
          <cell r="CW45">
            <v>375</v>
          </cell>
          <cell r="CX45">
            <v>379</v>
          </cell>
          <cell r="CY45">
            <v>372</v>
          </cell>
          <cell r="CZ45">
            <v>374</v>
          </cell>
          <cell r="DA45">
            <v>372</v>
          </cell>
          <cell r="DB45">
            <v>374</v>
          </cell>
          <cell r="DC45">
            <v>370</v>
          </cell>
          <cell r="DD45">
            <v>374</v>
          </cell>
          <cell r="DE45">
            <v>367</v>
          </cell>
          <cell r="DF45">
            <v>372</v>
          </cell>
          <cell r="DG45">
            <v>372</v>
          </cell>
          <cell r="DH45">
            <v>376</v>
          </cell>
          <cell r="DI45">
            <v>374</v>
          </cell>
          <cell r="DJ45">
            <v>382</v>
          </cell>
          <cell r="DK45">
            <v>372</v>
          </cell>
          <cell r="DL45">
            <v>372</v>
          </cell>
          <cell r="DM45">
            <v>372</v>
          </cell>
          <cell r="DN45">
            <v>375</v>
          </cell>
          <cell r="DO45">
            <v>370</v>
          </cell>
          <cell r="DP45">
            <v>371</v>
          </cell>
          <cell r="DQ45">
            <v>368</v>
          </cell>
          <cell r="DR45">
            <v>373</v>
          </cell>
          <cell r="DS45">
            <v>373</v>
          </cell>
          <cell r="DT45">
            <v>376</v>
          </cell>
          <cell r="DU45">
            <v>375</v>
          </cell>
          <cell r="DV45">
            <v>379</v>
          </cell>
          <cell r="DW45">
            <v>372</v>
          </cell>
          <cell r="DX45">
            <v>372</v>
          </cell>
          <cell r="DY45">
            <v>371</v>
          </cell>
          <cell r="DZ45">
            <v>374</v>
          </cell>
          <cell r="EA45">
            <v>370</v>
          </cell>
          <cell r="EB45">
            <v>371</v>
          </cell>
          <cell r="EC45">
            <v>367</v>
          </cell>
          <cell r="ED45">
            <v>373</v>
          </cell>
          <cell r="EE45">
            <v>373</v>
          </cell>
          <cell r="EF45">
            <v>376</v>
          </cell>
          <cell r="EG45">
            <v>375</v>
          </cell>
          <cell r="EH45">
            <v>380</v>
          </cell>
          <cell r="EI45">
            <v>373</v>
          </cell>
          <cell r="EJ45">
            <v>373</v>
          </cell>
          <cell r="EK45">
            <v>372</v>
          </cell>
          <cell r="EL45">
            <v>374</v>
          </cell>
          <cell r="EM45">
            <v>370</v>
          </cell>
          <cell r="EN45">
            <v>372</v>
          </cell>
          <cell r="EO45">
            <v>367</v>
          </cell>
          <cell r="EP45">
            <v>372</v>
          </cell>
          <cell r="EQ45">
            <v>373</v>
          </cell>
          <cell r="ER45">
            <v>376</v>
          </cell>
          <cell r="ES45">
            <v>375</v>
          </cell>
          <cell r="ET45">
            <v>380</v>
          </cell>
          <cell r="EU45">
            <v>372</v>
          </cell>
          <cell r="EV45">
            <v>372</v>
          </cell>
          <cell r="EW45">
            <v>372</v>
          </cell>
          <cell r="EX45">
            <v>374</v>
          </cell>
          <cell r="EY45">
            <v>370</v>
          </cell>
          <cell r="EZ45">
            <v>371</v>
          </cell>
          <cell r="FA45">
            <v>367</v>
          </cell>
          <cell r="FB45">
            <v>373</v>
          </cell>
          <cell r="FC45">
            <v>373</v>
          </cell>
          <cell r="FD45">
            <v>376</v>
          </cell>
          <cell r="FE45">
            <v>375</v>
          </cell>
          <cell r="FF45">
            <v>380</v>
          </cell>
          <cell r="FG45">
            <v>372</v>
          </cell>
          <cell r="FH45">
            <v>372</v>
          </cell>
        </row>
        <row r="46">
          <cell r="D46" t="str">
            <v>FPU - GS - 2 Non-Residential</v>
          </cell>
          <cell r="E46" t="str">
            <v>Non-Residential</v>
          </cell>
          <cell r="F46" t="str">
            <v>FPU</v>
          </cell>
          <cell r="G46" t="str">
            <v>FPU - GS - 2</v>
          </cell>
          <cell r="I46">
            <v>18</v>
          </cell>
          <cell r="J46">
            <v>18</v>
          </cell>
          <cell r="K46">
            <v>18</v>
          </cell>
          <cell r="L46">
            <v>18</v>
          </cell>
          <cell r="M46">
            <v>18</v>
          </cell>
          <cell r="N46">
            <v>0</v>
          </cell>
          <cell r="U46">
            <v>2200</v>
          </cell>
          <cell r="V46">
            <v>2200</v>
          </cell>
          <cell r="W46">
            <v>2195</v>
          </cell>
          <cell r="X46">
            <v>2204</v>
          </cell>
          <cell r="Y46">
            <v>2208</v>
          </cell>
          <cell r="Z46">
            <v>2192</v>
          </cell>
          <cell r="AA46">
            <v>2197</v>
          </cell>
          <cell r="AB46">
            <v>2187</v>
          </cell>
          <cell r="AC46">
            <v>2197</v>
          </cell>
          <cell r="AD46">
            <v>2184</v>
          </cell>
          <cell r="AE46">
            <v>2207</v>
          </cell>
          <cell r="AF46">
            <v>2206</v>
          </cell>
          <cell r="AG46">
            <v>2220</v>
          </cell>
          <cell r="AH46">
            <v>2228</v>
          </cell>
          <cell r="AI46">
            <v>2238</v>
          </cell>
          <cell r="AJ46">
            <v>2250</v>
          </cell>
          <cell r="AK46">
            <v>2239</v>
          </cell>
          <cell r="AL46">
            <v>2226</v>
          </cell>
          <cell r="AM46">
            <v>2218</v>
          </cell>
          <cell r="AN46">
            <v>2188</v>
          </cell>
          <cell r="AO46">
            <v>2184</v>
          </cell>
          <cell r="AP46">
            <v>2180</v>
          </cell>
          <cell r="AQ46">
            <v>2183</v>
          </cell>
          <cell r="AR46">
            <v>2190</v>
          </cell>
          <cell r="AS46">
            <v>2189</v>
          </cell>
          <cell r="AT46">
            <v>2178</v>
          </cell>
          <cell r="AU46">
            <v>2166</v>
          </cell>
          <cell r="AV46">
            <v>2142</v>
          </cell>
          <cell r="AW46">
            <v>2123</v>
          </cell>
          <cell r="AX46">
            <v>2107</v>
          </cell>
          <cell r="AY46">
            <v>2100</v>
          </cell>
          <cell r="AZ46">
            <v>2098</v>
          </cell>
          <cell r="BA46">
            <v>2079</v>
          </cell>
          <cell r="BB46">
            <v>2046</v>
          </cell>
          <cell r="BC46">
            <v>2050</v>
          </cell>
          <cell r="BD46">
            <v>2068</v>
          </cell>
          <cell r="BE46">
            <v>2048</v>
          </cell>
          <cell r="BF46">
            <v>2044</v>
          </cell>
          <cell r="BG46">
            <v>2056</v>
          </cell>
          <cell r="BH46">
            <v>2059</v>
          </cell>
          <cell r="BI46">
            <v>2066</v>
          </cell>
          <cell r="BJ46">
            <v>2052</v>
          </cell>
          <cell r="BK46">
            <v>2053</v>
          </cell>
          <cell r="BL46">
            <v>2062</v>
          </cell>
          <cell r="BM46">
            <v>2065</v>
          </cell>
          <cell r="BN46">
            <v>2023</v>
          </cell>
          <cell r="BO46">
            <v>2032</v>
          </cell>
          <cell r="BP46">
            <v>2033</v>
          </cell>
          <cell r="BQ46">
            <v>2050</v>
          </cell>
          <cell r="BR46">
            <v>2062</v>
          </cell>
          <cell r="BS46">
            <v>2057</v>
          </cell>
          <cell r="BT46">
            <v>2077</v>
          </cell>
          <cell r="BU46">
            <v>2092</v>
          </cell>
          <cell r="BV46">
            <v>2095</v>
          </cell>
          <cell r="BW46">
            <v>2086</v>
          </cell>
          <cell r="BX46">
            <v>2098</v>
          </cell>
          <cell r="BY46">
            <v>2102</v>
          </cell>
          <cell r="BZ46">
            <v>2104</v>
          </cell>
          <cell r="CA46">
            <v>2120</v>
          </cell>
          <cell r="CB46">
            <v>2121</v>
          </cell>
          <cell r="CC46">
            <v>2132</v>
          </cell>
          <cell r="CD46">
            <v>2126</v>
          </cell>
          <cell r="CE46">
            <v>2135</v>
          </cell>
          <cell r="CF46">
            <v>2134</v>
          </cell>
          <cell r="CG46">
            <v>2106</v>
          </cell>
          <cell r="CH46">
            <v>2111</v>
          </cell>
          <cell r="CI46">
            <v>2143</v>
          </cell>
          <cell r="CJ46">
            <v>2138</v>
          </cell>
          <cell r="CK46">
            <v>2131</v>
          </cell>
          <cell r="CL46">
            <v>2145</v>
          </cell>
          <cell r="CM46">
            <v>2154</v>
          </cell>
          <cell r="CN46">
            <v>2161</v>
          </cell>
          <cell r="CO46">
            <v>2198</v>
          </cell>
          <cell r="CP46">
            <v>2195</v>
          </cell>
          <cell r="CQ46">
            <v>2193</v>
          </cell>
          <cell r="CR46">
            <v>2197</v>
          </cell>
          <cell r="CS46">
            <v>2197</v>
          </cell>
          <cell r="CT46">
            <v>2214</v>
          </cell>
          <cell r="CU46">
            <v>2199</v>
          </cell>
          <cell r="CV46">
            <v>2181</v>
          </cell>
          <cell r="CW46">
            <v>2180</v>
          </cell>
          <cell r="CX46">
            <v>2180</v>
          </cell>
          <cell r="CY46">
            <v>2180</v>
          </cell>
          <cell r="CZ46">
            <v>2183</v>
          </cell>
          <cell r="DA46">
            <v>2190</v>
          </cell>
          <cell r="DB46">
            <v>2192</v>
          </cell>
          <cell r="DC46">
            <v>2196</v>
          </cell>
          <cell r="DD46">
            <v>2205</v>
          </cell>
          <cell r="DE46">
            <v>2200</v>
          </cell>
          <cell r="DF46">
            <v>2202</v>
          </cell>
          <cell r="DG46">
            <v>2212</v>
          </cell>
          <cell r="DH46">
            <v>2217</v>
          </cell>
          <cell r="DI46">
            <v>2216</v>
          </cell>
          <cell r="DJ46">
            <v>2218</v>
          </cell>
          <cell r="DK46">
            <v>2231</v>
          </cell>
          <cell r="DL46">
            <v>2235</v>
          </cell>
          <cell r="DM46">
            <v>2215</v>
          </cell>
          <cell r="DN46">
            <v>2214</v>
          </cell>
          <cell r="DO46">
            <v>2220</v>
          </cell>
          <cell r="DP46">
            <v>2225</v>
          </cell>
          <cell r="DQ46">
            <v>2213</v>
          </cell>
          <cell r="DR46">
            <v>2215</v>
          </cell>
          <cell r="DS46">
            <v>2232</v>
          </cell>
          <cell r="DT46">
            <v>2234</v>
          </cell>
          <cell r="DU46">
            <v>2231</v>
          </cell>
          <cell r="DV46">
            <v>2234</v>
          </cell>
          <cell r="DW46">
            <v>2245</v>
          </cell>
          <cell r="DX46">
            <v>2250</v>
          </cell>
          <cell r="DY46">
            <v>2230</v>
          </cell>
          <cell r="DZ46">
            <v>2230</v>
          </cell>
          <cell r="EA46">
            <v>2235</v>
          </cell>
          <cell r="EB46">
            <v>2243</v>
          </cell>
          <cell r="EC46">
            <v>2236</v>
          </cell>
          <cell r="ED46">
            <v>2237</v>
          </cell>
          <cell r="EE46">
            <v>2249</v>
          </cell>
          <cell r="EF46">
            <v>2253</v>
          </cell>
          <cell r="EG46">
            <v>2252</v>
          </cell>
          <cell r="EH46">
            <v>2250</v>
          </cell>
          <cell r="EI46">
            <v>2262</v>
          </cell>
          <cell r="EJ46">
            <v>2266</v>
          </cell>
          <cell r="EK46">
            <v>2247</v>
          </cell>
          <cell r="EL46">
            <v>2248</v>
          </cell>
          <cell r="EM46">
            <v>2253</v>
          </cell>
          <cell r="EN46">
            <v>2260</v>
          </cell>
          <cell r="EO46">
            <v>2252</v>
          </cell>
          <cell r="EP46">
            <v>2254</v>
          </cell>
          <cell r="EQ46">
            <v>2267</v>
          </cell>
          <cell r="ER46">
            <v>2271</v>
          </cell>
          <cell r="ES46">
            <v>2269</v>
          </cell>
          <cell r="ET46">
            <v>2270</v>
          </cell>
          <cell r="EU46">
            <v>2282</v>
          </cell>
          <cell r="EV46">
            <v>2286</v>
          </cell>
          <cell r="EW46">
            <v>2266</v>
          </cell>
          <cell r="EX46">
            <v>2266</v>
          </cell>
          <cell r="EY46">
            <v>2272</v>
          </cell>
          <cell r="EZ46">
            <v>2279</v>
          </cell>
          <cell r="FA46">
            <v>2270</v>
          </cell>
          <cell r="FB46">
            <v>2271</v>
          </cell>
          <cell r="FC46">
            <v>2286</v>
          </cell>
          <cell r="FD46">
            <v>2289</v>
          </cell>
          <cell r="FE46">
            <v>2287</v>
          </cell>
          <cell r="FF46">
            <v>2287</v>
          </cell>
          <cell r="FG46">
            <v>2299</v>
          </cell>
          <cell r="FH46">
            <v>2304</v>
          </cell>
        </row>
        <row r="47">
          <cell r="D47" t="str">
            <v>FPU - GSTS - 2 Non-Residential</v>
          </cell>
          <cell r="E47" t="str">
            <v>Non-Residential</v>
          </cell>
          <cell r="F47" t="str">
            <v>FPU</v>
          </cell>
          <cell r="G47" t="str">
            <v>FPU - GSTS - 2</v>
          </cell>
          <cell r="I47">
            <v>60</v>
          </cell>
          <cell r="J47">
            <v>60</v>
          </cell>
          <cell r="K47">
            <v>60</v>
          </cell>
          <cell r="L47">
            <v>60</v>
          </cell>
          <cell r="M47">
            <v>60</v>
          </cell>
          <cell r="N47">
            <v>0.02</v>
          </cell>
          <cell r="O47">
            <v>1.899827288428322E-2</v>
          </cell>
          <cell r="U47">
            <v>342</v>
          </cell>
          <cell r="V47">
            <v>352</v>
          </cell>
          <cell r="W47">
            <v>362</v>
          </cell>
          <cell r="X47">
            <v>373</v>
          </cell>
          <cell r="Y47">
            <v>385</v>
          </cell>
          <cell r="Z47">
            <v>398</v>
          </cell>
          <cell r="AA47">
            <v>400</v>
          </cell>
          <cell r="AB47">
            <v>403</v>
          </cell>
          <cell r="AC47">
            <v>425</v>
          </cell>
          <cell r="AD47">
            <v>432</v>
          </cell>
          <cell r="AE47">
            <v>430</v>
          </cell>
          <cell r="AF47">
            <v>428</v>
          </cell>
          <cell r="AG47">
            <v>427</v>
          </cell>
          <cell r="AH47">
            <v>434</v>
          </cell>
          <cell r="AI47">
            <v>430</v>
          </cell>
          <cell r="AJ47">
            <v>434</v>
          </cell>
          <cell r="AK47">
            <v>444</v>
          </cell>
          <cell r="AL47">
            <v>455</v>
          </cell>
          <cell r="AM47">
            <v>477</v>
          </cell>
          <cell r="AN47">
            <v>491</v>
          </cell>
          <cell r="AO47">
            <v>508</v>
          </cell>
          <cell r="AP47">
            <v>519</v>
          </cell>
          <cell r="AQ47">
            <v>519</v>
          </cell>
          <cell r="AR47">
            <v>533</v>
          </cell>
          <cell r="AS47">
            <v>530</v>
          </cell>
          <cell r="AT47">
            <v>542</v>
          </cell>
          <cell r="AU47">
            <v>554</v>
          </cell>
          <cell r="AV47">
            <v>574</v>
          </cell>
          <cell r="AW47">
            <v>576</v>
          </cell>
          <cell r="AX47">
            <v>573</v>
          </cell>
          <cell r="AY47">
            <v>597</v>
          </cell>
          <cell r="AZ47">
            <v>616</v>
          </cell>
          <cell r="BA47">
            <v>629</v>
          </cell>
          <cell r="BB47">
            <v>632</v>
          </cell>
          <cell r="BC47">
            <v>637</v>
          </cell>
          <cell r="BD47">
            <v>647</v>
          </cell>
          <cell r="BE47">
            <v>656</v>
          </cell>
          <cell r="BF47">
            <v>656</v>
          </cell>
          <cell r="BG47">
            <v>666</v>
          </cell>
          <cell r="BH47">
            <v>681</v>
          </cell>
          <cell r="BI47">
            <v>685</v>
          </cell>
          <cell r="BJ47">
            <v>686</v>
          </cell>
          <cell r="BK47">
            <v>687</v>
          </cell>
          <cell r="BL47">
            <v>690</v>
          </cell>
          <cell r="BM47">
            <v>740</v>
          </cell>
          <cell r="BN47">
            <v>753</v>
          </cell>
          <cell r="BO47">
            <v>771</v>
          </cell>
          <cell r="BP47">
            <v>774</v>
          </cell>
          <cell r="BQ47">
            <v>780</v>
          </cell>
          <cell r="BR47">
            <v>779</v>
          </cell>
          <cell r="BS47">
            <v>784</v>
          </cell>
          <cell r="BT47">
            <v>776</v>
          </cell>
          <cell r="BU47">
            <v>788</v>
          </cell>
          <cell r="BV47">
            <v>783</v>
          </cell>
          <cell r="BW47">
            <v>793</v>
          </cell>
          <cell r="BX47">
            <v>791</v>
          </cell>
          <cell r="BY47">
            <v>794</v>
          </cell>
          <cell r="BZ47">
            <v>773</v>
          </cell>
          <cell r="CA47">
            <v>794</v>
          </cell>
          <cell r="CB47">
            <v>804</v>
          </cell>
          <cell r="CC47">
            <v>797</v>
          </cell>
          <cell r="CD47">
            <v>808</v>
          </cell>
          <cell r="CE47">
            <v>813</v>
          </cell>
          <cell r="CF47">
            <v>819</v>
          </cell>
          <cell r="CG47">
            <v>816</v>
          </cell>
          <cell r="CH47">
            <v>818</v>
          </cell>
          <cell r="CI47">
            <v>824</v>
          </cell>
          <cell r="CJ47">
            <v>817</v>
          </cell>
          <cell r="CK47">
            <v>820</v>
          </cell>
          <cell r="CL47">
            <v>828</v>
          </cell>
          <cell r="CM47">
            <v>828</v>
          </cell>
          <cell r="CN47">
            <v>829</v>
          </cell>
          <cell r="CO47">
            <v>828</v>
          </cell>
          <cell r="CP47">
            <v>825</v>
          </cell>
          <cell r="CQ47">
            <v>816</v>
          </cell>
          <cell r="CR47">
            <v>825</v>
          </cell>
          <cell r="CS47">
            <v>836</v>
          </cell>
          <cell r="CT47">
            <v>835</v>
          </cell>
          <cell r="CU47">
            <v>844</v>
          </cell>
          <cell r="CV47">
            <v>848</v>
          </cell>
          <cell r="CW47">
            <v>852</v>
          </cell>
          <cell r="CX47">
            <v>852</v>
          </cell>
          <cell r="CY47">
            <v>859</v>
          </cell>
          <cell r="CZ47">
            <v>859</v>
          </cell>
          <cell r="DA47">
            <v>881</v>
          </cell>
          <cell r="DB47">
            <v>885</v>
          </cell>
          <cell r="DC47">
            <v>891</v>
          </cell>
          <cell r="DD47">
            <v>892</v>
          </cell>
          <cell r="DE47">
            <v>897</v>
          </cell>
          <cell r="DF47">
            <v>896</v>
          </cell>
          <cell r="DG47">
            <v>903</v>
          </cell>
          <cell r="DH47">
            <v>900</v>
          </cell>
          <cell r="DI47">
            <v>909</v>
          </cell>
          <cell r="DJ47">
            <v>905</v>
          </cell>
          <cell r="DK47">
            <v>917</v>
          </cell>
          <cell r="DL47">
            <v>922</v>
          </cell>
          <cell r="DM47">
            <v>935</v>
          </cell>
          <cell r="DN47">
            <v>942</v>
          </cell>
          <cell r="DO47">
            <v>949</v>
          </cell>
          <cell r="DP47">
            <v>953</v>
          </cell>
          <cell r="DQ47">
            <v>955</v>
          </cell>
          <cell r="DR47">
            <v>955</v>
          </cell>
          <cell r="DS47">
            <v>962</v>
          </cell>
          <cell r="DT47">
            <v>958</v>
          </cell>
          <cell r="DU47">
            <v>970</v>
          </cell>
          <cell r="DV47">
            <v>972</v>
          </cell>
          <cell r="DW47">
            <v>981</v>
          </cell>
          <cell r="DX47">
            <v>985</v>
          </cell>
          <cell r="DY47">
            <v>993</v>
          </cell>
          <cell r="DZ47">
            <v>998</v>
          </cell>
          <cell r="EA47">
            <v>1006</v>
          </cell>
          <cell r="EB47">
            <v>1010</v>
          </cell>
          <cell r="EC47">
            <v>1014</v>
          </cell>
          <cell r="ED47">
            <v>1013</v>
          </cell>
          <cell r="EE47">
            <v>1021</v>
          </cell>
          <cell r="EF47">
            <v>1017</v>
          </cell>
          <cell r="EG47">
            <v>1034</v>
          </cell>
          <cell r="EH47">
            <v>1033</v>
          </cell>
          <cell r="EI47">
            <v>1046</v>
          </cell>
          <cell r="EJ47">
            <v>1052</v>
          </cell>
          <cell r="EK47">
            <v>1053</v>
          </cell>
          <cell r="EL47">
            <v>1060</v>
          </cell>
          <cell r="EM47">
            <v>1067</v>
          </cell>
          <cell r="EN47">
            <v>1071</v>
          </cell>
          <cell r="EO47">
            <v>1075</v>
          </cell>
          <cell r="EP47">
            <v>1074</v>
          </cell>
          <cell r="EQ47">
            <v>1083</v>
          </cell>
          <cell r="ER47">
            <v>1078</v>
          </cell>
          <cell r="ES47">
            <v>1092</v>
          </cell>
          <cell r="ET47">
            <v>1091</v>
          </cell>
          <cell r="EU47">
            <v>1104</v>
          </cell>
          <cell r="EV47">
            <v>1110</v>
          </cell>
          <cell r="EW47">
            <v>1110</v>
          </cell>
          <cell r="EX47">
            <v>1117</v>
          </cell>
          <cell r="EY47">
            <v>1126</v>
          </cell>
          <cell r="EZ47">
            <v>1130</v>
          </cell>
          <cell r="FA47">
            <v>1134</v>
          </cell>
          <cell r="FB47">
            <v>1134</v>
          </cell>
          <cell r="FC47">
            <v>1142</v>
          </cell>
          <cell r="FD47">
            <v>1138</v>
          </cell>
          <cell r="FE47">
            <v>1154</v>
          </cell>
          <cell r="FF47">
            <v>1153</v>
          </cell>
          <cell r="FG47">
            <v>1167</v>
          </cell>
          <cell r="FH47">
            <v>1173</v>
          </cell>
        </row>
        <row r="48">
          <cell r="D48" t="str">
            <v>FPU - CS - GS Non-Residential</v>
          </cell>
          <cell r="E48" t="str">
            <v>Non-Residential</v>
          </cell>
          <cell r="F48" t="str">
            <v>FPU</v>
          </cell>
          <cell r="G48" t="str">
            <v>FPU - CS - GS</v>
          </cell>
          <cell r="I48">
            <v>0</v>
          </cell>
          <cell r="J48">
            <v>0</v>
          </cell>
          <cell r="K48">
            <v>0</v>
          </cell>
          <cell r="L48">
            <v>0</v>
          </cell>
          <cell r="M48">
            <v>0</v>
          </cell>
          <cell r="N48">
            <v>0.02</v>
          </cell>
          <cell r="U48">
            <v>195</v>
          </cell>
          <cell r="V48">
            <v>198</v>
          </cell>
          <cell r="W48">
            <v>198</v>
          </cell>
          <cell r="X48">
            <v>182</v>
          </cell>
          <cell r="Y48">
            <v>180</v>
          </cell>
          <cell r="Z48">
            <v>182</v>
          </cell>
          <cell r="AA48">
            <v>181</v>
          </cell>
          <cell r="AB48">
            <v>182</v>
          </cell>
          <cell r="AC48">
            <v>184</v>
          </cell>
          <cell r="AD48">
            <v>191</v>
          </cell>
          <cell r="AE48">
            <v>188</v>
          </cell>
          <cell r="AF48">
            <v>189</v>
          </cell>
          <cell r="AG48">
            <v>187</v>
          </cell>
          <cell r="AH48">
            <v>188</v>
          </cell>
          <cell r="AI48">
            <v>188</v>
          </cell>
          <cell r="AJ48">
            <v>187</v>
          </cell>
          <cell r="AK48">
            <v>187</v>
          </cell>
          <cell r="AL48">
            <v>189</v>
          </cell>
          <cell r="AM48">
            <v>190</v>
          </cell>
          <cell r="AN48">
            <v>190</v>
          </cell>
          <cell r="AO48">
            <v>197</v>
          </cell>
          <cell r="AP48">
            <v>197</v>
          </cell>
          <cell r="AQ48">
            <v>195</v>
          </cell>
          <cell r="AR48">
            <v>196</v>
          </cell>
          <cell r="AS48">
            <v>194</v>
          </cell>
          <cell r="AT48">
            <v>194</v>
          </cell>
          <cell r="AU48">
            <v>192</v>
          </cell>
          <cell r="AV48">
            <v>193</v>
          </cell>
          <cell r="AW48">
            <v>194</v>
          </cell>
          <cell r="AX48">
            <v>195</v>
          </cell>
          <cell r="AY48">
            <v>201</v>
          </cell>
          <cell r="AZ48">
            <v>203</v>
          </cell>
          <cell r="BA48">
            <v>202</v>
          </cell>
          <cell r="BB48">
            <v>207</v>
          </cell>
          <cell r="BC48">
            <v>207</v>
          </cell>
          <cell r="BD48">
            <v>209</v>
          </cell>
          <cell r="BE48">
            <v>209</v>
          </cell>
          <cell r="BF48">
            <v>209</v>
          </cell>
          <cell r="BG48">
            <v>212</v>
          </cell>
          <cell r="BH48">
            <v>212</v>
          </cell>
          <cell r="BI48">
            <v>215</v>
          </cell>
          <cell r="BJ48">
            <v>215</v>
          </cell>
          <cell r="BK48">
            <v>220</v>
          </cell>
          <cell r="BL48">
            <v>220</v>
          </cell>
          <cell r="BM48">
            <v>223</v>
          </cell>
          <cell r="BN48">
            <v>237</v>
          </cell>
          <cell r="BO48">
            <v>231</v>
          </cell>
          <cell r="BP48">
            <v>229</v>
          </cell>
          <cell r="BQ48">
            <v>237</v>
          </cell>
          <cell r="BR48">
            <v>235</v>
          </cell>
          <cell r="BS48">
            <v>236</v>
          </cell>
          <cell r="BT48">
            <v>242</v>
          </cell>
          <cell r="BU48">
            <v>235</v>
          </cell>
          <cell r="BV48">
            <v>235</v>
          </cell>
          <cell r="BW48">
            <v>238</v>
          </cell>
          <cell r="BX48">
            <v>239</v>
          </cell>
          <cell r="BY48">
            <v>239</v>
          </cell>
          <cell r="BZ48">
            <v>264</v>
          </cell>
          <cell r="CA48">
            <v>247</v>
          </cell>
          <cell r="CB48">
            <v>243</v>
          </cell>
          <cell r="CC48">
            <v>247</v>
          </cell>
          <cell r="CD48">
            <v>250</v>
          </cell>
          <cell r="CE48">
            <v>247</v>
          </cell>
          <cell r="CF48">
            <v>251</v>
          </cell>
          <cell r="CG48">
            <v>253</v>
          </cell>
          <cell r="CH48">
            <v>256</v>
          </cell>
          <cell r="CI48">
            <v>253</v>
          </cell>
          <cell r="CJ48">
            <v>258</v>
          </cell>
          <cell r="CK48">
            <v>260</v>
          </cell>
          <cell r="CL48">
            <v>262</v>
          </cell>
          <cell r="CM48">
            <v>261</v>
          </cell>
          <cell r="CN48">
            <v>266</v>
          </cell>
          <cell r="CO48">
            <v>265</v>
          </cell>
          <cell r="CP48">
            <v>264</v>
          </cell>
          <cell r="CQ48">
            <v>264</v>
          </cell>
          <cell r="CR48">
            <v>264</v>
          </cell>
          <cell r="CS48">
            <v>265</v>
          </cell>
          <cell r="CT48">
            <v>268</v>
          </cell>
          <cell r="CU48">
            <v>267</v>
          </cell>
          <cell r="CV48">
            <v>267</v>
          </cell>
          <cell r="CW48">
            <v>265</v>
          </cell>
          <cell r="CX48">
            <v>280</v>
          </cell>
          <cell r="CY48">
            <v>271</v>
          </cell>
          <cell r="CZ48">
            <v>271</v>
          </cell>
          <cell r="DA48">
            <v>260</v>
          </cell>
          <cell r="DB48">
            <v>261</v>
          </cell>
          <cell r="DC48">
            <v>260</v>
          </cell>
          <cell r="DD48">
            <v>265</v>
          </cell>
          <cell r="DE48">
            <v>263</v>
          </cell>
          <cell r="DF48">
            <v>264</v>
          </cell>
          <cell r="DG48">
            <v>265</v>
          </cell>
          <cell r="DH48">
            <v>268</v>
          </cell>
          <cell r="DI48">
            <v>269</v>
          </cell>
          <cell r="DJ48">
            <v>285</v>
          </cell>
          <cell r="DK48">
            <v>275</v>
          </cell>
          <cell r="DL48">
            <v>275</v>
          </cell>
          <cell r="DM48">
            <v>259</v>
          </cell>
          <cell r="DN48">
            <v>261</v>
          </cell>
          <cell r="DO48">
            <v>260</v>
          </cell>
          <cell r="DP48">
            <v>264</v>
          </cell>
          <cell r="DQ48">
            <v>264</v>
          </cell>
          <cell r="DR48">
            <v>265</v>
          </cell>
          <cell r="DS48">
            <v>265</v>
          </cell>
          <cell r="DT48">
            <v>269</v>
          </cell>
          <cell r="DU48">
            <v>271</v>
          </cell>
          <cell r="DV48">
            <v>282</v>
          </cell>
          <cell r="DW48">
            <v>275</v>
          </cell>
          <cell r="DX48">
            <v>276</v>
          </cell>
          <cell r="DY48">
            <v>260</v>
          </cell>
          <cell r="DZ48">
            <v>260</v>
          </cell>
          <cell r="EA48">
            <v>260</v>
          </cell>
          <cell r="EB48">
            <v>264</v>
          </cell>
          <cell r="EC48">
            <v>263</v>
          </cell>
          <cell r="ED48">
            <v>265</v>
          </cell>
          <cell r="EE48">
            <v>266</v>
          </cell>
          <cell r="EF48">
            <v>268</v>
          </cell>
          <cell r="EG48">
            <v>270</v>
          </cell>
          <cell r="EH48">
            <v>284</v>
          </cell>
          <cell r="EI48">
            <v>275</v>
          </cell>
          <cell r="EJ48">
            <v>276</v>
          </cell>
          <cell r="EK48">
            <v>260</v>
          </cell>
          <cell r="EL48">
            <v>261</v>
          </cell>
          <cell r="EM48">
            <v>260</v>
          </cell>
          <cell r="EN48">
            <v>264</v>
          </cell>
          <cell r="EO48">
            <v>263</v>
          </cell>
          <cell r="EP48">
            <v>265</v>
          </cell>
          <cell r="EQ48">
            <v>265</v>
          </cell>
          <cell r="ER48">
            <v>268</v>
          </cell>
          <cell r="ES48">
            <v>270</v>
          </cell>
          <cell r="ET48">
            <v>283</v>
          </cell>
          <cell r="EU48">
            <v>275</v>
          </cell>
          <cell r="EV48">
            <v>276</v>
          </cell>
          <cell r="EW48">
            <v>260</v>
          </cell>
          <cell r="EX48">
            <v>260</v>
          </cell>
          <cell r="EY48">
            <v>260</v>
          </cell>
          <cell r="EZ48">
            <v>264</v>
          </cell>
          <cell r="FA48">
            <v>263</v>
          </cell>
          <cell r="FB48">
            <v>265</v>
          </cell>
          <cell r="FC48">
            <v>265</v>
          </cell>
          <cell r="FD48">
            <v>268</v>
          </cell>
          <cell r="FE48">
            <v>270</v>
          </cell>
          <cell r="FF48">
            <v>283</v>
          </cell>
          <cell r="FG48">
            <v>275</v>
          </cell>
          <cell r="FH48">
            <v>276</v>
          </cell>
        </row>
        <row r="49">
          <cell r="D49" t="str">
            <v>FPU - LVS Non-Residential</v>
          </cell>
          <cell r="E49" t="str">
            <v>Non-Residential</v>
          </cell>
          <cell r="F49" t="str">
            <v>FPU</v>
          </cell>
          <cell r="G49" t="str">
            <v>FPU - LVS</v>
          </cell>
          <cell r="I49">
            <v>15</v>
          </cell>
          <cell r="J49">
            <v>15</v>
          </cell>
          <cell r="K49">
            <v>15</v>
          </cell>
          <cell r="L49">
            <v>15</v>
          </cell>
          <cell r="M49">
            <v>15</v>
          </cell>
          <cell r="N49">
            <v>0.01</v>
          </cell>
          <cell r="U49">
            <v>882</v>
          </cell>
          <cell r="V49">
            <v>866</v>
          </cell>
          <cell r="W49">
            <v>854</v>
          </cell>
          <cell r="X49">
            <v>854</v>
          </cell>
          <cell r="Y49">
            <v>842</v>
          </cell>
          <cell r="Z49">
            <v>842</v>
          </cell>
          <cell r="AA49">
            <v>828</v>
          </cell>
          <cell r="AB49">
            <v>818</v>
          </cell>
          <cell r="AC49">
            <v>809</v>
          </cell>
          <cell r="AD49">
            <v>803</v>
          </cell>
          <cell r="AE49">
            <v>801</v>
          </cell>
          <cell r="AF49">
            <v>802</v>
          </cell>
          <cell r="AG49">
            <v>808</v>
          </cell>
          <cell r="AH49">
            <v>809</v>
          </cell>
          <cell r="AI49">
            <v>799</v>
          </cell>
          <cell r="AJ49">
            <v>798</v>
          </cell>
          <cell r="AK49">
            <v>800</v>
          </cell>
          <cell r="AL49">
            <v>796</v>
          </cell>
          <cell r="AM49">
            <v>787</v>
          </cell>
          <cell r="AN49">
            <v>787</v>
          </cell>
          <cell r="AO49">
            <v>780</v>
          </cell>
          <cell r="AP49">
            <v>778</v>
          </cell>
          <cell r="AQ49">
            <v>778</v>
          </cell>
          <cell r="AR49">
            <v>780</v>
          </cell>
          <cell r="AS49">
            <v>778</v>
          </cell>
          <cell r="AT49">
            <v>774</v>
          </cell>
          <cell r="AU49">
            <v>761</v>
          </cell>
          <cell r="AV49">
            <v>754</v>
          </cell>
          <cell r="AW49">
            <v>736</v>
          </cell>
          <cell r="AX49">
            <v>717</v>
          </cell>
          <cell r="AY49">
            <v>715</v>
          </cell>
          <cell r="AZ49">
            <v>699</v>
          </cell>
          <cell r="BA49">
            <v>686</v>
          </cell>
          <cell r="BB49">
            <v>690</v>
          </cell>
          <cell r="BC49">
            <v>691</v>
          </cell>
          <cell r="BD49">
            <v>683</v>
          </cell>
          <cell r="BE49">
            <v>673</v>
          </cell>
          <cell r="BF49">
            <v>674</v>
          </cell>
          <cell r="BG49">
            <v>672</v>
          </cell>
          <cell r="BH49">
            <v>673</v>
          </cell>
          <cell r="BI49">
            <v>670</v>
          </cell>
          <cell r="BJ49">
            <v>665</v>
          </cell>
          <cell r="BK49">
            <v>649</v>
          </cell>
          <cell r="BL49">
            <v>662</v>
          </cell>
          <cell r="BM49">
            <v>662</v>
          </cell>
          <cell r="BN49">
            <v>666</v>
          </cell>
          <cell r="BO49">
            <v>682</v>
          </cell>
          <cell r="BP49">
            <v>669</v>
          </cell>
          <cell r="BQ49">
            <v>663</v>
          </cell>
          <cell r="BR49">
            <v>663</v>
          </cell>
          <cell r="BS49">
            <v>649</v>
          </cell>
          <cell r="BT49">
            <v>660</v>
          </cell>
          <cell r="BU49">
            <v>656</v>
          </cell>
          <cell r="BV49">
            <v>655</v>
          </cell>
          <cell r="BW49">
            <v>647</v>
          </cell>
          <cell r="BX49">
            <v>655</v>
          </cell>
          <cell r="BY49">
            <v>652</v>
          </cell>
          <cell r="BZ49">
            <v>648</v>
          </cell>
          <cell r="CA49">
            <v>644</v>
          </cell>
          <cell r="CB49">
            <v>645</v>
          </cell>
          <cell r="CC49">
            <v>646</v>
          </cell>
          <cell r="CD49">
            <v>655</v>
          </cell>
          <cell r="CE49">
            <v>661</v>
          </cell>
          <cell r="CF49">
            <v>658</v>
          </cell>
          <cell r="CG49">
            <v>649</v>
          </cell>
          <cell r="CH49">
            <v>644</v>
          </cell>
          <cell r="CI49">
            <v>647</v>
          </cell>
          <cell r="CJ49">
            <v>640</v>
          </cell>
          <cell r="CK49">
            <v>641</v>
          </cell>
          <cell r="CL49">
            <v>644</v>
          </cell>
          <cell r="CM49">
            <v>649</v>
          </cell>
          <cell r="CN49">
            <v>654</v>
          </cell>
          <cell r="CO49">
            <v>667</v>
          </cell>
          <cell r="CP49">
            <v>670</v>
          </cell>
          <cell r="CQ49">
            <v>667</v>
          </cell>
          <cell r="CR49">
            <v>662</v>
          </cell>
          <cell r="CS49">
            <v>646</v>
          </cell>
          <cell r="CT49">
            <v>652</v>
          </cell>
          <cell r="CU49">
            <v>651</v>
          </cell>
          <cell r="CV49">
            <v>647</v>
          </cell>
          <cell r="CW49">
            <v>650</v>
          </cell>
          <cell r="CX49">
            <v>651</v>
          </cell>
          <cell r="CY49">
            <v>657</v>
          </cell>
          <cell r="CZ49">
            <v>655</v>
          </cell>
          <cell r="DA49">
            <v>675</v>
          </cell>
          <cell r="DB49">
            <v>679</v>
          </cell>
          <cell r="DC49">
            <v>675</v>
          </cell>
          <cell r="DD49">
            <v>679</v>
          </cell>
          <cell r="DE49">
            <v>673</v>
          </cell>
          <cell r="DF49">
            <v>670</v>
          </cell>
          <cell r="DG49">
            <v>666</v>
          </cell>
          <cell r="DH49">
            <v>667</v>
          </cell>
          <cell r="DI49">
            <v>667</v>
          </cell>
          <cell r="DJ49">
            <v>667</v>
          </cell>
          <cell r="DK49">
            <v>669</v>
          </cell>
          <cell r="DL49">
            <v>670</v>
          </cell>
          <cell r="DM49">
            <v>688</v>
          </cell>
          <cell r="DN49">
            <v>694</v>
          </cell>
          <cell r="DO49">
            <v>693</v>
          </cell>
          <cell r="DP49">
            <v>695</v>
          </cell>
          <cell r="DQ49">
            <v>687</v>
          </cell>
          <cell r="DR49">
            <v>683</v>
          </cell>
          <cell r="DS49">
            <v>681</v>
          </cell>
          <cell r="DT49">
            <v>681</v>
          </cell>
          <cell r="DU49">
            <v>680</v>
          </cell>
          <cell r="DV49">
            <v>682</v>
          </cell>
          <cell r="DW49">
            <v>686</v>
          </cell>
          <cell r="DX49">
            <v>687</v>
          </cell>
          <cell r="DY49">
            <v>705</v>
          </cell>
          <cell r="DZ49">
            <v>709</v>
          </cell>
          <cell r="EA49">
            <v>707</v>
          </cell>
          <cell r="EB49">
            <v>709</v>
          </cell>
          <cell r="EC49">
            <v>703</v>
          </cell>
          <cell r="ED49">
            <v>699</v>
          </cell>
          <cell r="EE49">
            <v>694</v>
          </cell>
          <cell r="EF49">
            <v>697</v>
          </cell>
          <cell r="EG49">
            <v>696</v>
          </cell>
          <cell r="EH49">
            <v>697</v>
          </cell>
          <cell r="EI49">
            <v>701</v>
          </cell>
          <cell r="EJ49">
            <v>701</v>
          </cell>
          <cell r="EK49">
            <v>719</v>
          </cell>
          <cell r="EL49">
            <v>724</v>
          </cell>
          <cell r="EM49">
            <v>722</v>
          </cell>
          <cell r="EN49">
            <v>725</v>
          </cell>
          <cell r="EO49">
            <v>718</v>
          </cell>
          <cell r="EP49">
            <v>714</v>
          </cell>
          <cell r="EQ49">
            <v>710</v>
          </cell>
          <cell r="ER49">
            <v>711</v>
          </cell>
          <cell r="ES49">
            <v>711</v>
          </cell>
          <cell r="ET49">
            <v>712</v>
          </cell>
          <cell r="EU49">
            <v>715</v>
          </cell>
          <cell r="EV49">
            <v>716</v>
          </cell>
          <cell r="EW49">
            <v>734</v>
          </cell>
          <cell r="EX49">
            <v>739</v>
          </cell>
          <cell r="EY49">
            <v>738</v>
          </cell>
          <cell r="EZ49">
            <v>740</v>
          </cell>
          <cell r="FA49">
            <v>733</v>
          </cell>
          <cell r="FB49">
            <v>729</v>
          </cell>
          <cell r="FC49">
            <v>725</v>
          </cell>
          <cell r="FD49">
            <v>726</v>
          </cell>
          <cell r="FE49">
            <v>725</v>
          </cell>
          <cell r="FF49">
            <v>726</v>
          </cell>
          <cell r="FG49">
            <v>731</v>
          </cell>
          <cell r="FH49">
            <v>732</v>
          </cell>
        </row>
        <row r="50">
          <cell r="D50" t="str">
            <v>FPU - LVS Large Customers Non-Residential</v>
          </cell>
          <cell r="E50" t="str">
            <v>Non-Residential</v>
          </cell>
          <cell r="F50" t="str">
            <v>FPU</v>
          </cell>
          <cell r="G50" t="str">
            <v>FPU - LVS Large Customers</v>
          </cell>
          <cell r="I50">
            <v>0</v>
          </cell>
          <cell r="J50">
            <v>0</v>
          </cell>
          <cell r="K50">
            <v>0</v>
          </cell>
          <cell r="L50">
            <v>0</v>
          </cell>
          <cell r="M50">
            <v>0</v>
          </cell>
          <cell r="N50">
            <v>0</v>
          </cell>
          <cell r="U50">
            <v>1</v>
          </cell>
          <cell r="V50">
            <v>1</v>
          </cell>
          <cell r="W50">
            <v>1</v>
          </cell>
          <cell r="X50">
            <v>1</v>
          </cell>
          <cell r="Y50">
            <v>1</v>
          </cell>
          <cell r="Z50">
            <v>1</v>
          </cell>
          <cell r="AA50">
            <v>1</v>
          </cell>
          <cell r="AB50">
            <v>1</v>
          </cell>
          <cell r="AC50">
            <v>1</v>
          </cell>
          <cell r="AD50">
            <v>1</v>
          </cell>
          <cell r="AE50">
            <v>1</v>
          </cell>
          <cell r="AF50">
            <v>1</v>
          </cell>
          <cell r="AG50">
            <v>1</v>
          </cell>
          <cell r="AH50">
            <v>1</v>
          </cell>
          <cell r="AI50">
            <v>1</v>
          </cell>
          <cell r="AJ50">
            <v>1</v>
          </cell>
          <cell r="AK50">
            <v>2</v>
          </cell>
          <cell r="AL50">
            <v>2</v>
          </cell>
          <cell r="AM50">
            <v>2</v>
          </cell>
          <cell r="AN50">
            <v>2</v>
          </cell>
          <cell r="AO50">
            <v>2</v>
          </cell>
          <cell r="AP50">
            <v>2</v>
          </cell>
          <cell r="AQ50">
            <v>2</v>
          </cell>
          <cell r="AR50">
            <v>2</v>
          </cell>
          <cell r="AS50">
            <v>2</v>
          </cell>
          <cell r="AT50">
            <v>2</v>
          </cell>
          <cell r="AU50">
            <v>2</v>
          </cell>
          <cell r="AV50">
            <v>2</v>
          </cell>
          <cell r="AW50">
            <v>2</v>
          </cell>
          <cell r="AX50">
            <v>3</v>
          </cell>
          <cell r="AY50">
            <v>3</v>
          </cell>
          <cell r="AZ50">
            <v>3</v>
          </cell>
          <cell r="BA50">
            <v>3</v>
          </cell>
          <cell r="BB50">
            <v>3</v>
          </cell>
          <cell r="BC50">
            <v>3</v>
          </cell>
          <cell r="BD50">
            <v>3</v>
          </cell>
          <cell r="BE50">
            <v>3</v>
          </cell>
          <cell r="BF50">
            <v>3</v>
          </cell>
          <cell r="BG50">
            <v>3</v>
          </cell>
          <cell r="BH50">
            <v>3</v>
          </cell>
          <cell r="BI50">
            <v>3</v>
          </cell>
          <cell r="BJ50">
            <v>3</v>
          </cell>
          <cell r="BK50">
            <v>3</v>
          </cell>
          <cell r="BL50">
            <v>3</v>
          </cell>
          <cell r="BM50">
            <v>3</v>
          </cell>
          <cell r="BN50">
            <v>3</v>
          </cell>
          <cell r="BO50">
            <v>3</v>
          </cell>
          <cell r="BP50">
            <v>3</v>
          </cell>
          <cell r="BQ50">
            <v>3</v>
          </cell>
          <cell r="BR50">
            <v>3</v>
          </cell>
          <cell r="BS50">
            <v>3</v>
          </cell>
          <cell r="BT50">
            <v>3</v>
          </cell>
          <cell r="BU50">
            <v>3</v>
          </cell>
          <cell r="BV50">
            <v>3</v>
          </cell>
          <cell r="BW50">
            <v>3</v>
          </cell>
          <cell r="BX50">
            <v>3</v>
          </cell>
          <cell r="BY50">
            <v>3</v>
          </cell>
          <cell r="BZ50">
            <v>3</v>
          </cell>
          <cell r="CA50">
            <v>3</v>
          </cell>
          <cell r="CB50">
            <v>3</v>
          </cell>
          <cell r="CC50">
            <v>3</v>
          </cell>
          <cell r="CD50">
            <v>3</v>
          </cell>
          <cell r="CE50">
            <v>3</v>
          </cell>
          <cell r="CF50">
            <v>3</v>
          </cell>
          <cell r="CG50">
            <v>3</v>
          </cell>
          <cell r="CH50">
            <v>3</v>
          </cell>
          <cell r="CI50">
            <v>3</v>
          </cell>
          <cell r="CJ50">
            <v>3</v>
          </cell>
          <cell r="CK50">
            <v>3</v>
          </cell>
          <cell r="CL50">
            <v>3</v>
          </cell>
          <cell r="CM50">
            <v>3</v>
          </cell>
          <cell r="CN50">
            <v>3</v>
          </cell>
          <cell r="CO50">
            <v>3</v>
          </cell>
          <cell r="CP50">
            <v>3</v>
          </cell>
          <cell r="CQ50">
            <v>3</v>
          </cell>
          <cell r="CR50">
            <v>3</v>
          </cell>
          <cell r="CS50">
            <v>3</v>
          </cell>
          <cell r="CT50">
            <v>3</v>
          </cell>
          <cell r="CU50">
            <v>3</v>
          </cell>
          <cell r="CV50">
            <v>3</v>
          </cell>
          <cell r="CW50">
            <v>3</v>
          </cell>
          <cell r="CX50">
            <v>3</v>
          </cell>
          <cell r="CY50">
            <v>3</v>
          </cell>
          <cell r="CZ50">
            <v>3</v>
          </cell>
          <cell r="DA50">
            <v>3</v>
          </cell>
          <cell r="DB50">
            <v>3</v>
          </cell>
          <cell r="DC50">
            <v>3</v>
          </cell>
          <cell r="DD50">
            <v>3</v>
          </cell>
          <cell r="DE50">
            <v>3</v>
          </cell>
          <cell r="DF50">
            <v>3</v>
          </cell>
          <cell r="DG50">
            <v>3</v>
          </cell>
          <cell r="DH50">
            <v>3</v>
          </cell>
          <cell r="DI50">
            <v>3</v>
          </cell>
          <cell r="DJ50">
            <v>3</v>
          </cell>
          <cell r="DK50">
            <v>3</v>
          </cell>
          <cell r="DL50">
            <v>3</v>
          </cell>
          <cell r="DM50">
            <v>3</v>
          </cell>
          <cell r="DN50">
            <v>3</v>
          </cell>
          <cell r="DO50">
            <v>3</v>
          </cell>
          <cell r="DP50">
            <v>3</v>
          </cell>
          <cell r="DQ50">
            <v>3</v>
          </cell>
          <cell r="DR50">
            <v>3</v>
          </cell>
          <cell r="DS50">
            <v>3</v>
          </cell>
          <cell r="DT50">
            <v>3</v>
          </cell>
          <cell r="DU50">
            <v>3</v>
          </cell>
          <cell r="DV50">
            <v>3</v>
          </cell>
          <cell r="DW50">
            <v>3</v>
          </cell>
          <cell r="DX50">
            <v>3</v>
          </cell>
          <cell r="DY50">
            <v>3</v>
          </cell>
          <cell r="DZ50">
            <v>3</v>
          </cell>
          <cell r="EA50">
            <v>3</v>
          </cell>
          <cell r="EB50">
            <v>3</v>
          </cell>
          <cell r="EC50">
            <v>3</v>
          </cell>
          <cell r="ED50">
            <v>3</v>
          </cell>
          <cell r="EE50">
            <v>3</v>
          </cell>
          <cell r="EF50">
            <v>3</v>
          </cell>
          <cell r="EG50">
            <v>3</v>
          </cell>
          <cell r="EH50">
            <v>3</v>
          </cell>
          <cell r="EI50">
            <v>3</v>
          </cell>
          <cell r="EJ50">
            <v>3</v>
          </cell>
          <cell r="EK50">
            <v>3</v>
          </cell>
          <cell r="EL50">
            <v>3</v>
          </cell>
          <cell r="EM50">
            <v>3</v>
          </cell>
          <cell r="EN50">
            <v>3</v>
          </cell>
          <cell r="EO50">
            <v>3</v>
          </cell>
          <cell r="EP50">
            <v>3</v>
          </cell>
          <cell r="EQ50">
            <v>3</v>
          </cell>
          <cell r="ER50">
            <v>3</v>
          </cell>
          <cell r="ES50">
            <v>3</v>
          </cell>
          <cell r="ET50">
            <v>3</v>
          </cell>
          <cell r="EU50">
            <v>3</v>
          </cell>
          <cell r="EV50">
            <v>3</v>
          </cell>
          <cell r="EW50">
            <v>3</v>
          </cell>
          <cell r="EX50">
            <v>3</v>
          </cell>
          <cell r="EY50">
            <v>3</v>
          </cell>
          <cell r="EZ50">
            <v>3</v>
          </cell>
          <cell r="FA50">
            <v>3</v>
          </cell>
          <cell r="FB50">
            <v>3</v>
          </cell>
          <cell r="FC50">
            <v>3</v>
          </cell>
          <cell r="FD50">
            <v>3</v>
          </cell>
          <cell r="FE50">
            <v>3</v>
          </cell>
          <cell r="FF50">
            <v>3</v>
          </cell>
          <cell r="FG50">
            <v>3</v>
          </cell>
          <cell r="FH50">
            <v>3</v>
          </cell>
        </row>
        <row r="51">
          <cell r="D51" t="str">
            <v>FPU - LVTS &lt;50k Non-Residential</v>
          </cell>
          <cell r="E51" t="str">
            <v>Non-Residential</v>
          </cell>
          <cell r="F51" t="str">
            <v>FPU</v>
          </cell>
          <cell r="G51" t="str">
            <v>FPU - LVTS &lt;50k</v>
          </cell>
          <cell r="I51">
            <v>0</v>
          </cell>
          <cell r="J51">
            <v>0</v>
          </cell>
          <cell r="K51">
            <v>0</v>
          </cell>
          <cell r="L51">
            <v>0</v>
          </cell>
          <cell r="M51">
            <v>0</v>
          </cell>
          <cell r="N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0</v>
          </cell>
          <cell r="BM51">
            <v>0</v>
          </cell>
          <cell r="BN51">
            <v>0</v>
          </cell>
          <cell r="BO51">
            <v>0</v>
          </cell>
          <cell r="BP51">
            <v>0</v>
          </cell>
          <cell r="BQ51">
            <v>0</v>
          </cell>
          <cell r="BR51">
            <v>0</v>
          </cell>
          <cell r="BS51">
            <v>0</v>
          </cell>
          <cell r="BT51">
            <v>0</v>
          </cell>
          <cell r="BU51">
            <v>0</v>
          </cell>
          <cell r="BV51">
            <v>0</v>
          </cell>
          <cell r="BW51">
            <v>0</v>
          </cell>
          <cell r="BX51">
            <v>0</v>
          </cell>
          <cell r="BY51">
            <v>0</v>
          </cell>
          <cell r="BZ51">
            <v>0</v>
          </cell>
          <cell r="CA51">
            <v>0</v>
          </cell>
          <cell r="CB51">
            <v>0</v>
          </cell>
          <cell r="CC51">
            <v>0</v>
          </cell>
          <cell r="CD51">
            <v>0</v>
          </cell>
          <cell r="CE51">
            <v>0</v>
          </cell>
          <cell r="CF51">
            <v>0</v>
          </cell>
          <cell r="CG51">
            <v>0</v>
          </cell>
          <cell r="CH51">
            <v>0</v>
          </cell>
          <cell r="CI51">
            <v>0</v>
          </cell>
          <cell r="CJ51">
            <v>0</v>
          </cell>
          <cell r="CK51">
            <v>0</v>
          </cell>
          <cell r="CL51">
            <v>0</v>
          </cell>
          <cell r="CM51">
            <v>0</v>
          </cell>
          <cell r="CN51">
            <v>0</v>
          </cell>
          <cell r="CO51">
            <v>0</v>
          </cell>
          <cell r="CP51">
            <v>0</v>
          </cell>
          <cell r="CQ51">
            <v>0</v>
          </cell>
          <cell r="CR51">
            <v>0</v>
          </cell>
          <cell r="CS51">
            <v>0</v>
          </cell>
          <cell r="CT51">
            <v>0</v>
          </cell>
          <cell r="CU51">
            <v>0</v>
          </cell>
          <cell r="CV51">
            <v>0</v>
          </cell>
          <cell r="CW51">
            <v>0</v>
          </cell>
          <cell r="CX51">
            <v>0</v>
          </cell>
          <cell r="CY51">
            <v>0</v>
          </cell>
          <cell r="CZ51">
            <v>0</v>
          </cell>
          <cell r="DA51">
            <v>0</v>
          </cell>
          <cell r="DB51">
            <v>0</v>
          </cell>
          <cell r="DC51">
            <v>0</v>
          </cell>
          <cell r="DD51">
            <v>0</v>
          </cell>
          <cell r="DE51">
            <v>0</v>
          </cell>
          <cell r="DF51">
            <v>0</v>
          </cell>
          <cell r="DG51">
            <v>0</v>
          </cell>
          <cell r="DH51">
            <v>0</v>
          </cell>
          <cell r="DI51">
            <v>0</v>
          </cell>
          <cell r="DJ51">
            <v>0</v>
          </cell>
          <cell r="DK51">
            <v>0</v>
          </cell>
          <cell r="DL51">
            <v>0</v>
          </cell>
          <cell r="DM51">
            <v>0</v>
          </cell>
          <cell r="DN51">
            <v>0</v>
          </cell>
          <cell r="DO51">
            <v>0</v>
          </cell>
          <cell r="DP51">
            <v>0</v>
          </cell>
          <cell r="DQ51">
            <v>0</v>
          </cell>
          <cell r="DR51">
            <v>0</v>
          </cell>
          <cell r="DS51">
            <v>0</v>
          </cell>
          <cell r="DT51">
            <v>0</v>
          </cell>
          <cell r="DU51">
            <v>0</v>
          </cell>
          <cell r="DV51">
            <v>0</v>
          </cell>
          <cell r="DW51">
            <v>0</v>
          </cell>
          <cell r="DX51">
            <v>0</v>
          </cell>
          <cell r="DY51">
            <v>0</v>
          </cell>
          <cell r="DZ51">
            <v>0</v>
          </cell>
          <cell r="EA51">
            <v>0</v>
          </cell>
          <cell r="EB51">
            <v>0</v>
          </cell>
          <cell r="EC51">
            <v>0</v>
          </cell>
          <cell r="ED51">
            <v>0</v>
          </cell>
          <cell r="EE51">
            <v>0</v>
          </cell>
          <cell r="EF51">
            <v>0</v>
          </cell>
          <cell r="EG51">
            <v>0</v>
          </cell>
          <cell r="EH51">
            <v>0</v>
          </cell>
          <cell r="EI51">
            <v>0</v>
          </cell>
          <cell r="EJ51">
            <v>0</v>
          </cell>
          <cell r="EK51">
            <v>0</v>
          </cell>
          <cell r="EL51">
            <v>0</v>
          </cell>
          <cell r="EM51">
            <v>0</v>
          </cell>
          <cell r="EN51">
            <v>0</v>
          </cell>
          <cell r="EO51">
            <v>0</v>
          </cell>
          <cell r="EP51">
            <v>0</v>
          </cell>
          <cell r="EQ51">
            <v>0</v>
          </cell>
          <cell r="ER51">
            <v>0</v>
          </cell>
          <cell r="ES51">
            <v>0</v>
          </cell>
          <cell r="ET51">
            <v>0</v>
          </cell>
          <cell r="EU51">
            <v>0</v>
          </cell>
          <cell r="EV51">
            <v>0</v>
          </cell>
          <cell r="EW51">
            <v>0</v>
          </cell>
          <cell r="EX51">
            <v>0</v>
          </cell>
          <cell r="EY51">
            <v>0</v>
          </cell>
          <cell r="EZ51">
            <v>0</v>
          </cell>
          <cell r="FA51">
            <v>0</v>
          </cell>
          <cell r="FB51">
            <v>0</v>
          </cell>
          <cell r="FC51">
            <v>0</v>
          </cell>
          <cell r="FD51">
            <v>0</v>
          </cell>
          <cell r="FE51">
            <v>0</v>
          </cell>
          <cell r="FF51">
            <v>0</v>
          </cell>
          <cell r="FG51">
            <v>0</v>
          </cell>
          <cell r="FH51">
            <v>0</v>
          </cell>
        </row>
        <row r="52">
          <cell r="D52" t="str">
            <v>FPU - LVTS &gt;50k Non-Residential</v>
          </cell>
          <cell r="E52" t="str">
            <v>Non-Residential</v>
          </cell>
          <cell r="F52" t="str">
            <v>FPU</v>
          </cell>
          <cell r="G52" t="str">
            <v>FPU - LVTS &gt;50k</v>
          </cell>
          <cell r="I52">
            <v>10</v>
          </cell>
          <cell r="J52">
            <v>10</v>
          </cell>
          <cell r="K52">
            <v>10</v>
          </cell>
          <cell r="L52">
            <v>10</v>
          </cell>
          <cell r="M52">
            <v>10</v>
          </cell>
          <cell r="N52">
            <v>0.02</v>
          </cell>
          <cell r="O52">
            <v>-2.8544243577546275E-3</v>
          </cell>
          <cell r="U52">
            <v>922</v>
          </cell>
          <cell r="V52">
            <v>927</v>
          </cell>
          <cell r="W52">
            <v>934</v>
          </cell>
          <cell r="X52">
            <v>943</v>
          </cell>
          <cell r="Y52">
            <v>952</v>
          </cell>
          <cell r="Z52">
            <v>958</v>
          </cell>
          <cell r="AA52">
            <v>965</v>
          </cell>
          <cell r="AB52">
            <v>974</v>
          </cell>
          <cell r="AC52">
            <v>981</v>
          </cell>
          <cell r="AD52">
            <v>991</v>
          </cell>
          <cell r="AE52">
            <v>992</v>
          </cell>
          <cell r="AF52">
            <v>991</v>
          </cell>
          <cell r="AG52">
            <v>993</v>
          </cell>
          <cell r="AH52">
            <v>1002</v>
          </cell>
          <cell r="AI52">
            <v>1009</v>
          </cell>
          <cell r="AJ52">
            <v>1010</v>
          </cell>
          <cell r="AK52">
            <v>1012</v>
          </cell>
          <cell r="AL52">
            <v>1024</v>
          </cell>
          <cell r="AM52">
            <v>1023</v>
          </cell>
          <cell r="AN52">
            <v>1029</v>
          </cell>
          <cell r="AO52">
            <v>1039</v>
          </cell>
          <cell r="AP52">
            <v>1045</v>
          </cell>
          <cell r="AQ52">
            <v>1046</v>
          </cell>
          <cell r="AR52">
            <v>1051</v>
          </cell>
          <cell r="AS52">
            <v>1057</v>
          </cell>
          <cell r="AT52">
            <v>1071</v>
          </cell>
          <cell r="AU52">
            <v>1088</v>
          </cell>
          <cell r="AV52">
            <v>1103</v>
          </cell>
          <cell r="AW52">
            <v>1114</v>
          </cell>
          <cell r="AX52">
            <v>1128</v>
          </cell>
          <cell r="AY52">
            <v>1141</v>
          </cell>
          <cell r="AZ52">
            <v>1147</v>
          </cell>
          <cell r="BA52">
            <v>1157</v>
          </cell>
          <cell r="BB52">
            <v>1161</v>
          </cell>
          <cell r="BC52">
            <v>1162</v>
          </cell>
          <cell r="BD52">
            <v>1177</v>
          </cell>
          <cell r="BE52">
            <v>1188</v>
          </cell>
          <cell r="BF52">
            <v>1191</v>
          </cell>
          <cell r="BG52">
            <v>1198</v>
          </cell>
          <cell r="BH52">
            <v>1202</v>
          </cell>
          <cell r="BI52">
            <v>1196</v>
          </cell>
          <cell r="BJ52">
            <v>1206</v>
          </cell>
          <cell r="BK52">
            <v>1212</v>
          </cell>
          <cell r="BL52">
            <v>1210</v>
          </cell>
          <cell r="BM52">
            <v>1204</v>
          </cell>
          <cell r="BN52">
            <v>1196</v>
          </cell>
          <cell r="BO52">
            <v>1198</v>
          </cell>
          <cell r="BP52">
            <v>1212</v>
          </cell>
          <cell r="BQ52">
            <v>1218</v>
          </cell>
          <cell r="BR52">
            <v>1224</v>
          </cell>
          <cell r="BS52">
            <v>1230</v>
          </cell>
          <cell r="BT52">
            <v>1237</v>
          </cell>
          <cell r="BU52">
            <v>1240</v>
          </cell>
          <cell r="BV52">
            <v>1248</v>
          </cell>
          <cell r="BW52">
            <v>1236</v>
          </cell>
          <cell r="BX52">
            <v>1231</v>
          </cell>
          <cell r="BY52">
            <v>1238</v>
          </cell>
          <cell r="BZ52">
            <v>1240</v>
          </cell>
          <cell r="CA52">
            <v>1248</v>
          </cell>
          <cell r="CB52">
            <v>1249</v>
          </cell>
          <cell r="CC52">
            <v>1258</v>
          </cell>
          <cell r="CD52">
            <v>1258</v>
          </cell>
          <cell r="CE52">
            <v>1255</v>
          </cell>
          <cell r="CF52">
            <v>1265</v>
          </cell>
          <cell r="CG52">
            <v>1270</v>
          </cell>
          <cell r="CH52">
            <v>1272</v>
          </cell>
          <cell r="CI52">
            <v>1267</v>
          </cell>
          <cell r="CJ52">
            <v>1263</v>
          </cell>
          <cell r="CK52">
            <v>1258</v>
          </cell>
          <cell r="CL52">
            <v>1263</v>
          </cell>
          <cell r="CM52">
            <v>1258</v>
          </cell>
          <cell r="CN52">
            <v>1258</v>
          </cell>
          <cell r="CO52">
            <v>1253</v>
          </cell>
          <cell r="CP52">
            <v>1248</v>
          </cell>
          <cell r="CQ52">
            <v>1257</v>
          </cell>
          <cell r="CR52">
            <v>1263</v>
          </cell>
          <cell r="CS52">
            <v>1267</v>
          </cell>
          <cell r="CT52">
            <v>1261</v>
          </cell>
          <cell r="CU52">
            <v>1269</v>
          </cell>
          <cell r="CV52">
            <v>1271</v>
          </cell>
          <cell r="CW52">
            <v>1270</v>
          </cell>
          <cell r="CX52">
            <v>1269</v>
          </cell>
          <cell r="CY52">
            <v>1271</v>
          </cell>
          <cell r="CZ52">
            <v>1272</v>
          </cell>
          <cell r="DA52">
            <v>1262</v>
          </cell>
          <cell r="DB52">
            <v>1266</v>
          </cell>
          <cell r="DC52">
            <v>1268</v>
          </cell>
          <cell r="DD52">
            <v>1276</v>
          </cell>
          <cell r="DE52">
            <v>1279</v>
          </cell>
          <cell r="DF52">
            <v>1284</v>
          </cell>
          <cell r="DG52">
            <v>1277</v>
          </cell>
          <cell r="DH52">
            <v>1273</v>
          </cell>
          <cell r="DI52">
            <v>1273</v>
          </cell>
          <cell r="DJ52">
            <v>1276</v>
          </cell>
          <cell r="DK52">
            <v>1277</v>
          </cell>
          <cell r="DL52">
            <v>1279</v>
          </cell>
          <cell r="DM52">
            <v>1275</v>
          </cell>
          <cell r="DN52">
            <v>1277</v>
          </cell>
          <cell r="DO52">
            <v>1278</v>
          </cell>
          <cell r="DP52">
            <v>1286</v>
          </cell>
          <cell r="DQ52">
            <v>1289</v>
          </cell>
          <cell r="DR52">
            <v>1294</v>
          </cell>
          <cell r="DS52">
            <v>1289</v>
          </cell>
          <cell r="DT52">
            <v>1285</v>
          </cell>
          <cell r="DU52">
            <v>1283</v>
          </cell>
          <cell r="DV52">
            <v>1285</v>
          </cell>
          <cell r="DW52">
            <v>1284</v>
          </cell>
          <cell r="DX52">
            <v>1287</v>
          </cell>
          <cell r="DY52">
            <v>1283</v>
          </cell>
          <cell r="DZ52">
            <v>1286</v>
          </cell>
          <cell r="EA52">
            <v>1288</v>
          </cell>
          <cell r="EB52">
            <v>1296</v>
          </cell>
          <cell r="EC52">
            <v>1298</v>
          </cell>
          <cell r="ED52">
            <v>1304</v>
          </cell>
          <cell r="EE52">
            <v>1299</v>
          </cell>
          <cell r="EF52">
            <v>1295</v>
          </cell>
          <cell r="EG52">
            <v>1294</v>
          </cell>
          <cell r="EH52">
            <v>1295</v>
          </cell>
          <cell r="EI52">
            <v>1296</v>
          </cell>
          <cell r="EJ52">
            <v>1299</v>
          </cell>
          <cell r="EK52">
            <v>1293</v>
          </cell>
          <cell r="EL52">
            <v>1296</v>
          </cell>
          <cell r="EM52">
            <v>1298</v>
          </cell>
          <cell r="EN52">
            <v>1306</v>
          </cell>
          <cell r="EO52">
            <v>1309</v>
          </cell>
          <cell r="EP52">
            <v>1314</v>
          </cell>
          <cell r="EQ52">
            <v>1309</v>
          </cell>
          <cell r="ER52">
            <v>1304</v>
          </cell>
          <cell r="ES52">
            <v>1303</v>
          </cell>
          <cell r="ET52">
            <v>1305</v>
          </cell>
          <cell r="EU52">
            <v>1306</v>
          </cell>
          <cell r="EV52">
            <v>1309</v>
          </cell>
          <cell r="EW52">
            <v>1304</v>
          </cell>
          <cell r="EX52">
            <v>1306</v>
          </cell>
          <cell r="EY52">
            <v>1308</v>
          </cell>
          <cell r="EZ52">
            <v>1316</v>
          </cell>
          <cell r="FA52">
            <v>1319</v>
          </cell>
          <cell r="FB52">
            <v>1324</v>
          </cell>
          <cell r="FC52">
            <v>1319</v>
          </cell>
          <cell r="FD52">
            <v>1315</v>
          </cell>
          <cell r="FE52">
            <v>1313</v>
          </cell>
          <cell r="FF52">
            <v>1315</v>
          </cell>
          <cell r="FG52">
            <v>1315</v>
          </cell>
          <cell r="FH52">
            <v>1318</v>
          </cell>
        </row>
        <row r="53">
          <cell r="D53" t="str">
            <v>FPU - LVTS &gt;50k Large Customers Non-Residential</v>
          </cell>
          <cell r="E53" t="str">
            <v>Non-Residential</v>
          </cell>
          <cell r="F53" t="str">
            <v>FPU</v>
          </cell>
          <cell r="G53" t="str">
            <v>FPU - LVTS &gt;50k Large Customers</v>
          </cell>
          <cell r="I53">
            <v>0</v>
          </cell>
          <cell r="J53">
            <v>0</v>
          </cell>
          <cell r="K53">
            <v>0</v>
          </cell>
          <cell r="L53">
            <v>0</v>
          </cell>
          <cell r="M53">
            <v>0</v>
          </cell>
          <cell r="N53">
            <v>0</v>
          </cell>
          <cell r="U53">
            <v>8</v>
          </cell>
          <cell r="V53">
            <v>8</v>
          </cell>
          <cell r="W53">
            <v>8</v>
          </cell>
          <cell r="X53">
            <v>8</v>
          </cell>
          <cell r="Y53">
            <v>8</v>
          </cell>
          <cell r="Z53">
            <v>8</v>
          </cell>
          <cell r="AA53">
            <v>8</v>
          </cell>
          <cell r="AB53">
            <v>8</v>
          </cell>
          <cell r="AC53">
            <v>8</v>
          </cell>
          <cell r="AD53">
            <v>8</v>
          </cell>
          <cell r="AE53">
            <v>8</v>
          </cell>
          <cell r="AF53">
            <v>8</v>
          </cell>
          <cell r="AG53">
            <v>8</v>
          </cell>
          <cell r="AH53">
            <v>8</v>
          </cell>
          <cell r="AI53">
            <v>8</v>
          </cell>
          <cell r="AJ53">
            <v>8</v>
          </cell>
          <cell r="AK53">
            <v>8</v>
          </cell>
          <cell r="AL53">
            <v>8</v>
          </cell>
          <cell r="AM53">
            <v>8</v>
          </cell>
          <cell r="AN53">
            <v>8</v>
          </cell>
          <cell r="AO53">
            <v>8</v>
          </cell>
          <cell r="AP53">
            <v>8</v>
          </cell>
          <cell r="AQ53">
            <v>8</v>
          </cell>
          <cell r="AR53">
            <v>8</v>
          </cell>
          <cell r="AS53">
            <v>9</v>
          </cell>
          <cell r="AT53">
            <v>9</v>
          </cell>
          <cell r="AU53">
            <v>9</v>
          </cell>
          <cell r="AV53">
            <v>8</v>
          </cell>
          <cell r="AW53">
            <v>8</v>
          </cell>
          <cell r="AX53">
            <v>8</v>
          </cell>
          <cell r="AY53">
            <v>8</v>
          </cell>
          <cell r="AZ53">
            <v>8</v>
          </cell>
          <cell r="BA53">
            <v>8</v>
          </cell>
          <cell r="BB53">
            <v>8</v>
          </cell>
          <cell r="BC53">
            <v>8</v>
          </cell>
          <cell r="BD53">
            <v>8</v>
          </cell>
          <cell r="BE53">
            <v>7</v>
          </cell>
          <cell r="BF53">
            <v>7</v>
          </cell>
          <cell r="BG53">
            <v>7</v>
          </cell>
          <cell r="BH53">
            <v>7</v>
          </cell>
          <cell r="BI53">
            <v>7</v>
          </cell>
          <cell r="BJ53">
            <v>7</v>
          </cell>
          <cell r="BK53">
            <v>7</v>
          </cell>
          <cell r="BL53">
            <v>7</v>
          </cell>
          <cell r="BM53">
            <v>7</v>
          </cell>
          <cell r="BN53">
            <v>7</v>
          </cell>
          <cell r="BO53">
            <v>7</v>
          </cell>
          <cell r="BP53">
            <v>7</v>
          </cell>
          <cell r="BQ53">
            <v>7</v>
          </cell>
          <cell r="BR53">
            <v>7</v>
          </cell>
          <cell r="BS53">
            <v>7</v>
          </cell>
          <cell r="BT53">
            <v>7</v>
          </cell>
          <cell r="BU53">
            <v>7</v>
          </cell>
          <cell r="BV53">
            <v>7</v>
          </cell>
          <cell r="BW53">
            <v>7</v>
          </cell>
          <cell r="BX53">
            <v>7</v>
          </cell>
          <cell r="BY53">
            <v>7</v>
          </cell>
          <cell r="BZ53">
            <v>7</v>
          </cell>
          <cell r="CA53">
            <v>7</v>
          </cell>
          <cell r="CB53">
            <v>7</v>
          </cell>
          <cell r="CC53">
            <v>6</v>
          </cell>
          <cell r="CD53">
            <v>6</v>
          </cell>
          <cell r="CE53">
            <v>6</v>
          </cell>
          <cell r="CF53">
            <v>6</v>
          </cell>
          <cell r="CG53">
            <v>6</v>
          </cell>
          <cell r="CH53">
            <v>6</v>
          </cell>
          <cell r="CI53">
            <v>6</v>
          </cell>
          <cell r="CJ53">
            <v>6</v>
          </cell>
          <cell r="CK53">
            <v>6</v>
          </cell>
          <cell r="CL53">
            <v>6</v>
          </cell>
          <cell r="CM53">
            <v>6</v>
          </cell>
          <cell r="CN53">
            <v>6</v>
          </cell>
          <cell r="CO53">
            <v>6</v>
          </cell>
          <cell r="CP53">
            <v>6</v>
          </cell>
          <cell r="CQ53">
            <v>6</v>
          </cell>
          <cell r="CR53">
            <v>6</v>
          </cell>
          <cell r="CS53">
            <v>6</v>
          </cell>
          <cell r="CT53">
            <v>6</v>
          </cell>
          <cell r="CU53">
            <v>6</v>
          </cell>
          <cell r="CV53">
            <v>6</v>
          </cell>
          <cell r="CW53">
            <v>6</v>
          </cell>
          <cell r="CX53">
            <v>6</v>
          </cell>
          <cell r="CY53">
            <v>6</v>
          </cell>
          <cell r="CZ53">
            <v>6</v>
          </cell>
          <cell r="DA53">
            <v>6</v>
          </cell>
          <cell r="DB53">
            <v>6</v>
          </cell>
          <cell r="DC53">
            <v>6</v>
          </cell>
          <cell r="DD53">
            <v>6</v>
          </cell>
          <cell r="DE53">
            <v>6</v>
          </cell>
          <cell r="DF53">
            <v>6</v>
          </cell>
          <cell r="DG53">
            <v>6</v>
          </cell>
          <cell r="DH53">
            <v>6</v>
          </cell>
          <cell r="DI53">
            <v>6</v>
          </cell>
          <cell r="DJ53">
            <v>6</v>
          </cell>
          <cell r="DK53">
            <v>6</v>
          </cell>
          <cell r="DL53">
            <v>6</v>
          </cell>
          <cell r="DM53">
            <v>6</v>
          </cell>
          <cell r="DN53">
            <v>6</v>
          </cell>
          <cell r="DO53">
            <v>6</v>
          </cell>
          <cell r="DP53">
            <v>6</v>
          </cell>
          <cell r="DQ53">
            <v>6</v>
          </cell>
          <cell r="DR53">
            <v>6</v>
          </cell>
          <cell r="DS53">
            <v>6</v>
          </cell>
          <cell r="DT53">
            <v>6</v>
          </cell>
          <cell r="DU53">
            <v>6</v>
          </cell>
          <cell r="DV53">
            <v>6</v>
          </cell>
          <cell r="DW53">
            <v>6</v>
          </cell>
          <cell r="DX53">
            <v>6</v>
          </cell>
          <cell r="DY53">
            <v>6</v>
          </cell>
          <cell r="DZ53">
            <v>6</v>
          </cell>
          <cell r="EA53">
            <v>6</v>
          </cell>
          <cell r="EB53">
            <v>6</v>
          </cell>
          <cell r="EC53">
            <v>6</v>
          </cell>
          <cell r="ED53">
            <v>6</v>
          </cell>
          <cell r="EE53">
            <v>6</v>
          </cell>
          <cell r="EF53">
            <v>6</v>
          </cell>
          <cell r="EG53">
            <v>6</v>
          </cell>
          <cell r="EH53">
            <v>6</v>
          </cell>
          <cell r="EI53">
            <v>6</v>
          </cell>
          <cell r="EJ53">
            <v>6</v>
          </cell>
          <cell r="EK53">
            <v>6</v>
          </cell>
          <cell r="EL53">
            <v>6</v>
          </cell>
          <cell r="EM53">
            <v>6</v>
          </cell>
          <cell r="EN53">
            <v>6</v>
          </cell>
          <cell r="EO53">
            <v>6</v>
          </cell>
          <cell r="EP53">
            <v>6</v>
          </cell>
          <cell r="EQ53">
            <v>6</v>
          </cell>
          <cell r="ER53">
            <v>6</v>
          </cell>
          <cell r="ES53">
            <v>6</v>
          </cell>
          <cell r="ET53">
            <v>6</v>
          </cell>
          <cell r="EU53">
            <v>6</v>
          </cell>
          <cell r="EV53">
            <v>6</v>
          </cell>
          <cell r="EW53">
            <v>6</v>
          </cell>
          <cell r="EX53">
            <v>6</v>
          </cell>
          <cell r="EY53">
            <v>6</v>
          </cell>
          <cell r="EZ53">
            <v>6</v>
          </cell>
          <cell r="FA53">
            <v>6</v>
          </cell>
          <cell r="FB53">
            <v>6</v>
          </cell>
          <cell r="FC53">
            <v>6</v>
          </cell>
          <cell r="FD53">
            <v>6</v>
          </cell>
          <cell r="FE53">
            <v>6</v>
          </cell>
          <cell r="FF53">
            <v>6</v>
          </cell>
          <cell r="FG53">
            <v>6</v>
          </cell>
          <cell r="FH53">
            <v>6</v>
          </cell>
        </row>
        <row r="54">
          <cell r="D54" t="str">
            <v>FPU - IS Non-Residential</v>
          </cell>
          <cell r="E54" t="str">
            <v>Non-Residential</v>
          </cell>
          <cell r="F54" t="str">
            <v>FPU</v>
          </cell>
          <cell r="G54" t="str">
            <v>FPU - IS</v>
          </cell>
          <cell r="I54">
            <v>0</v>
          </cell>
          <cell r="J54">
            <v>0</v>
          </cell>
          <cell r="K54">
            <v>0</v>
          </cell>
          <cell r="L54">
            <v>0</v>
          </cell>
          <cell r="M54">
            <v>0</v>
          </cell>
          <cell r="N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A54">
            <v>0</v>
          </cell>
          <cell r="CB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B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C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D54">
            <v>0</v>
          </cell>
          <cell r="FE54">
            <v>0</v>
          </cell>
          <cell r="FF54">
            <v>0</v>
          </cell>
          <cell r="FG54">
            <v>0</v>
          </cell>
          <cell r="FH54">
            <v>0</v>
          </cell>
        </row>
        <row r="55">
          <cell r="D55" t="str">
            <v>FPU - ITS Non-Residential</v>
          </cell>
          <cell r="E55" t="str">
            <v>Non-Residential</v>
          </cell>
          <cell r="F55" t="str">
            <v>FPU</v>
          </cell>
          <cell r="G55" t="str">
            <v>FPU - ITS</v>
          </cell>
          <cell r="I55">
            <v>0</v>
          </cell>
          <cell r="J55">
            <v>0</v>
          </cell>
          <cell r="K55">
            <v>0</v>
          </cell>
          <cell r="L55">
            <v>0</v>
          </cell>
          <cell r="M55">
            <v>0</v>
          </cell>
          <cell r="N55">
            <v>0</v>
          </cell>
          <cell r="O55">
            <v>-2.1739130434782532E-2</v>
          </cell>
          <cell r="U55">
            <v>7</v>
          </cell>
          <cell r="V55">
            <v>7</v>
          </cell>
          <cell r="W55">
            <v>7</v>
          </cell>
          <cell r="X55">
            <v>7</v>
          </cell>
          <cell r="Y55">
            <v>7</v>
          </cell>
          <cell r="Z55">
            <v>7</v>
          </cell>
          <cell r="AA55">
            <v>7</v>
          </cell>
          <cell r="AB55">
            <v>7</v>
          </cell>
          <cell r="AC55">
            <v>7</v>
          </cell>
          <cell r="AD55">
            <v>6</v>
          </cell>
          <cell r="AE55">
            <v>7</v>
          </cell>
          <cell r="AF55">
            <v>7</v>
          </cell>
          <cell r="AG55">
            <v>7</v>
          </cell>
          <cell r="AH55">
            <v>7</v>
          </cell>
          <cell r="AI55">
            <v>7</v>
          </cell>
          <cell r="AJ55">
            <v>7</v>
          </cell>
          <cell r="AK55">
            <v>7</v>
          </cell>
          <cell r="AL55">
            <v>7</v>
          </cell>
          <cell r="AM55">
            <v>7</v>
          </cell>
          <cell r="AN55">
            <v>7</v>
          </cell>
          <cell r="AO55">
            <v>7</v>
          </cell>
          <cell r="AP55">
            <v>7</v>
          </cell>
          <cell r="AQ55">
            <v>11</v>
          </cell>
          <cell r="AR55">
            <v>10</v>
          </cell>
          <cell r="AS55">
            <v>10</v>
          </cell>
          <cell r="AT55">
            <v>11</v>
          </cell>
          <cell r="AU55">
            <v>11</v>
          </cell>
          <cell r="AV55">
            <v>11</v>
          </cell>
          <cell r="AW55">
            <v>8</v>
          </cell>
          <cell r="AX55">
            <v>8</v>
          </cell>
          <cell r="AY55">
            <v>8</v>
          </cell>
          <cell r="AZ55">
            <v>8</v>
          </cell>
          <cell r="BA55">
            <v>8</v>
          </cell>
          <cell r="BB55">
            <v>8</v>
          </cell>
          <cell r="BC55">
            <v>8</v>
          </cell>
          <cell r="BD55">
            <v>8</v>
          </cell>
          <cell r="BE55">
            <v>8</v>
          </cell>
          <cell r="BF55">
            <v>8</v>
          </cell>
          <cell r="BG55">
            <v>8</v>
          </cell>
          <cell r="BH55">
            <v>8</v>
          </cell>
          <cell r="BI55">
            <v>8</v>
          </cell>
          <cell r="BJ55">
            <v>8</v>
          </cell>
          <cell r="BK55">
            <v>8</v>
          </cell>
          <cell r="BL55">
            <v>8</v>
          </cell>
          <cell r="BM55">
            <v>9</v>
          </cell>
          <cell r="BN55">
            <v>9</v>
          </cell>
          <cell r="BO55">
            <v>9</v>
          </cell>
          <cell r="BP55">
            <v>8</v>
          </cell>
          <cell r="BQ55">
            <v>9</v>
          </cell>
          <cell r="BR55">
            <v>9</v>
          </cell>
          <cell r="BS55">
            <v>9</v>
          </cell>
          <cell r="BT55">
            <v>9</v>
          </cell>
          <cell r="BU55">
            <v>9</v>
          </cell>
          <cell r="BV55">
            <v>9</v>
          </cell>
          <cell r="BW55">
            <v>9</v>
          </cell>
          <cell r="BX55">
            <v>9</v>
          </cell>
          <cell r="BY55">
            <v>9</v>
          </cell>
          <cell r="BZ55">
            <v>9</v>
          </cell>
          <cell r="CA55">
            <v>9</v>
          </cell>
          <cell r="CB55">
            <v>9</v>
          </cell>
          <cell r="CC55">
            <v>10</v>
          </cell>
          <cell r="CD55">
            <v>9</v>
          </cell>
          <cell r="CE55">
            <v>9</v>
          </cell>
          <cell r="CF55">
            <v>9</v>
          </cell>
          <cell r="CG55">
            <v>9</v>
          </cell>
          <cell r="CH55">
            <v>9</v>
          </cell>
          <cell r="CI55">
            <v>9</v>
          </cell>
          <cell r="CJ55">
            <v>9</v>
          </cell>
          <cell r="CK55">
            <v>9</v>
          </cell>
          <cell r="CL55">
            <v>9</v>
          </cell>
          <cell r="CM55">
            <v>9</v>
          </cell>
          <cell r="CN55">
            <v>9</v>
          </cell>
          <cell r="CO55">
            <v>9</v>
          </cell>
          <cell r="CP55">
            <v>9</v>
          </cell>
          <cell r="CQ55">
            <v>10</v>
          </cell>
          <cell r="CR55">
            <v>8</v>
          </cell>
          <cell r="CS55">
            <v>9</v>
          </cell>
          <cell r="CT55">
            <v>9</v>
          </cell>
          <cell r="CU55">
            <v>9</v>
          </cell>
          <cell r="CV55">
            <v>9</v>
          </cell>
          <cell r="CW55">
            <v>9</v>
          </cell>
          <cell r="CX55">
            <v>9</v>
          </cell>
          <cell r="CY55">
            <v>9</v>
          </cell>
          <cell r="CZ55">
            <v>9</v>
          </cell>
          <cell r="DA55">
            <v>9</v>
          </cell>
          <cell r="DB55">
            <v>9</v>
          </cell>
          <cell r="DC55">
            <v>9</v>
          </cell>
          <cell r="DD55">
            <v>9</v>
          </cell>
          <cell r="DE55">
            <v>9</v>
          </cell>
          <cell r="DF55">
            <v>9</v>
          </cell>
          <cell r="DG55">
            <v>9</v>
          </cell>
          <cell r="DH55">
            <v>9</v>
          </cell>
          <cell r="DI55">
            <v>9</v>
          </cell>
          <cell r="DJ55">
            <v>9</v>
          </cell>
          <cell r="DK55">
            <v>9</v>
          </cell>
          <cell r="DL55">
            <v>9</v>
          </cell>
          <cell r="DM55">
            <v>9</v>
          </cell>
          <cell r="DN55">
            <v>9</v>
          </cell>
          <cell r="DO55">
            <v>9</v>
          </cell>
          <cell r="DP55">
            <v>9</v>
          </cell>
          <cell r="DQ55">
            <v>9</v>
          </cell>
          <cell r="DR55">
            <v>9</v>
          </cell>
          <cell r="DS55">
            <v>9</v>
          </cell>
          <cell r="DT55">
            <v>9</v>
          </cell>
          <cell r="DU55">
            <v>9</v>
          </cell>
          <cell r="DV55">
            <v>9</v>
          </cell>
          <cell r="DW55">
            <v>9</v>
          </cell>
          <cell r="DX55">
            <v>9</v>
          </cell>
          <cell r="DY55">
            <v>9</v>
          </cell>
          <cell r="DZ55">
            <v>9</v>
          </cell>
          <cell r="EA55">
            <v>9</v>
          </cell>
          <cell r="EB55">
            <v>9</v>
          </cell>
          <cell r="EC55">
            <v>9</v>
          </cell>
          <cell r="ED55">
            <v>9</v>
          </cell>
          <cell r="EE55">
            <v>9</v>
          </cell>
          <cell r="EF55">
            <v>9</v>
          </cell>
          <cell r="EG55">
            <v>9</v>
          </cell>
          <cell r="EH55">
            <v>9</v>
          </cell>
          <cell r="EI55">
            <v>9</v>
          </cell>
          <cell r="EJ55">
            <v>9</v>
          </cell>
          <cell r="EK55">
            <v>9</v>
          </cell>
          <cell r="EL55">
            <v>9</v>
          </cell>
          <cell r="EM55">
            <v>9</v>
          </cell>
          <cell r="EN55">
            <v>9</v>
          </cell>
          <cell r="EO55">
            <v>9</v>
          </cell>
          <cell r="EP55">
            <v>9</v>
          </cell>
          <cell r="EQ55">
            <v>9</v>
          </cell>
          <cell r="ER55">
            <v>9</v>
          </cell>
          <cell r="ES55">
            <v>9</v>
          </cell>
          <cell r="ET55">
            <v>9</v>
          </cell>
          <cell r="EU55">
            <v>9</v>
          </cell>
          <cell r="EV55">
            <v>9</v>
          </cell>
          <cell r="EW55">
            <v>9</v>
          </cell>
          <cell r="EX55">
            <v>9</v>
          </cell>
          <cell r="EY55">
            <v>9</v>
          </cell>
          <cell r="EZ55">
            <v>9</v>
          </cell>
          <cell r="FA55">
            <v>9</v>
          </cell>
          <cell r="FB55">
            <v>9</v>
          </cell>
          <cell r="FC55">
            <v>9</v>
          </cell>
          <cell r="FD55">
            <v>9</v>
          </cell>
          <cell r="FE55">
            <v>9</v>
          </cell>
          <cell r="FF55">
            <v>9</v>
          </cell>
          <cell r="FG55">
            <v>9</v>
          </cell>
          <cell r="FH55">
            <v>9</v>
          </cell>
        </row>
        <row r="56">
          <cell r="D56" t="str">
            <v>FPU - ITS Large Customers Non-Residential</v>
          </cell>
          <cell r="E56" t="str">
            <v>Non-Residential</v>
          </cell>
          <cell r="F56" t="str">
            <v>FPU</v>
          </cell>
          <cell r="G56" t="str">
            <v>FPU - ITS Large Customers</v>
          </cell>
          <cell r="I56">
            <v>0</v>
          </cell>
          <cell r="J56">
            <v>0</v>
          </cell>
          <cell r="K56">
            <v>0</v>
          </cell>
          <cell r="L56">
            <v>0</v>
          </cell>
          <cell r="M56">
            <v>0</v>
          </cell>
          <cell r="N56">
            <v>0</v>
          </cell>
          <cell r="U56">
            <v>9</v>
          </cell>
          <cell r="V56">
            <v>9</v>
          </cell>
          <cell r="W56">
            <v>9</v>
          </cell>
          <cell r="X56">
            <v>9</v>
          </cell>
          <cell r="Y56">
            <v>9</v>
          </cell>
          <cell r="Z56">
            <v>9</v>
          </cell>
          <cell r="AA56">
            <v>9</v>
          </cell>
          <cell r="AB56">
            <v>9</v>
          </cell>
          <cell r="AC56">
            <v>9</v>
          </cell>
          <cell r="AD56">
            <v>9</v>
          </cell>
          <cell r="AE56">
            <v>9</v>
          </cell>
          <cell r="AF56">
            <v>9</v>
          </cell>
          <cell r="AG56">
            <v>9</v>
          </cell>
          <cell r="AH56">
            <v>9</v>
          </cell>
          <cell r="AI56">
            <v>9</v>
          </cell>
          <cell r="AJ56">
            <v>9</v>
          </cell>
          <cell r="AK56">
            <v>9</v>
          </cell>
          <cell r="AL56">
            <v>9</v>
          </cell>
          <cell r="AM56">
            <v>9</v>
          </cell>
          <cell r="AN56">
            <v>9</v>
          </cell>
          <cell r="AO56">
            <v>9</v>
          </cell>
          <cell r="AP56">
            <v>9</v>
          </cell>
          <cell r="AQ56">
            <v>9</v>
          </cell>
          <cell r="AR56">
            <v>8</v>
          </cell>
          <cell r="AS56">
            <v>8</v>
          </cell>
          <cell r="AT56">
            <v>8</v>
          </cell>
          <cell r="AU56">
            <v>8</v>
          </cell>
          <cell r="AV56">
            <v>9</v>
          </cell>
          <cell r="AW56">
            <v>9</v>
          </cell>
          <cell r="AX56">
            <v>9</v>
          </cell>
          <cell r="AY56">
            <v>9</v>
          </cell>
          <cell r="AZ56">
            <v>9</v>
          </cell>
          <cell r="BA56">
            <v>9</v>
          </cell>
          <cell r="BB56">
            <v>9</v>
          </cell>
          <cell r="BC56">
            <v>9</v>
          </cell>
          <cell r="BD56">
            <v>9</v>
          </cell>
          <cell r="BE56">
            <v>9</v>
          </cell>
          <cell r="BF56">
            <v>9</v>
          </cell>
          <cell r="BG56">
            <v>9</v>
          </cell>
          <cell r="BH56">
            <v>9</v>
          </cell>
          <cell r="BI56">
            <v>9</v>
          </cell>
          <cell r="BJ56">
            <v>9</v>
          </cell>
          <cell r="BK56">
            <v>9</v>
          </cell>
          <cell r="BL56">
            <v>9</v>
          </cell>
          <cell r="BM56">
            <v>9</v>
          </cell>
          <cell r="BN56">
            <v>9</v>
          </cell>
          <cell r="BO56">
            <v>9</v>
          </cell>
          <cell r="BP56">
            <v>9</v>
          </cell>
          <cell r="BQ56">
            <v>9</v>
          </cell>
          <cell r="BR56">
            <v>9</v>
          </cell>
          <cell r="BS56">
            <v>9</v>
          </cell>
          <cell r="BT56">
            <v>9</v>
          </cell>
          <cell r="BU56">
            <v>9</v>
          </cell>
          <cell r="BV56">
            <v>9</v>
          </cell>
          <cell r="BW56">
            <v>9</v>
          </cell>
          <cell r="BX56">
            <v>9</v>
          </cell>
          <cell r="BY56">
            <v>9</v>
          </cell>
          <cell r="BZ56">
            <v>9</v>
          </cell>
          <cell r="CA56">
            <v>9</v>
          </cell>
          <cell r="CB56">
            <v>9</v>
          </cell>
          <cell r="CC56">
            <v>9</v>
          </cell>
          <cell r="CD56">
            <v>9</v>
          </cell>
          <cell r="CE56">
            <v>9</v>
          </cell>
          <cell r="CF56">
            <v>9</v>
          </cell>
          <cell r="CG56">
            <v>9</v>
          </cell>
          <cell r="CH56">
            <v>9</v>
          </cell>
          <cell r="CI56">
            <v>9</v>
          </cell>
          <cell r="CJ56">
            <v>9</v>
          </cell>
          <cell r="CK56">
            <v>9</v>
          </cell>
          <cell r="CL56">
            <v>9</v>
          </cell>
          <cell r="CM56">
            <v>9</v>
          </cell>
          <cell r="CN56">
            <v>9</v>
          </cell>
          <cell r="CO56">
            <v>9</v>
          </cell>
          <cell r="CP56">
            <v>9</v>
          </cell>
          <cell r="CQ56">
            <v>9</v>
          </cell>
          <cell r="CR56">
            <v>9</v>
          </cell>
          <cell r="CS56">
            <v>9</v>
          </cell>
          <cell r="CT56">
            <v>9</v>
          </cell>
          <cell r="CU56">
            <v>9</v>
          </cell>
          <cell r="CV56">
            <v>9</v>
          </cell>
          <cell r="CW56">
            <v>9</v>
          </cell>
          <cell r="CX56">
            <v>9</v>
          </cell>
          <cell r="CY56">
            <v>9</v>
          </cell>
          <cell r="CZ56">
            <v>9</v>
          </cell>
          <cell r="DA56">
            <v>9</v>
          </cell>
          <cell r="DB56">
            <v>9</v>
          </cell>
          <cell r="DC56">
            <v>9</v>
          </cell>
          <cell r="DD56">
            <v>9</v>
          </cell>
          <cell r="DE56">
            <v>9</v>
          </cell>
          <cell r="DF56">
            <v>9</v>
          </cell>
          <cell r="DG56">
            <v>9</v>
          </cell>
          <cell r="DH56">
            <v>9</v>
          </cell>
          <cell r="DI56">
            <v>9</v>
          </cell>
          <cell r="DJ56">
            <v>9</v>
          </cell>
          <cell r="DK56">
            <v>9</v>
          </cell>
          <cell r="DL56">
            <v>9</v>
          </cell>
          <cell r="DM56">
            <v>9</v>
          </cell>
          <cell r="DN56">
            <v>9</v>
          </cell>
          <cell r="DO56">
            <v>9</v>
          </cell>
          <cell r="DP56">
            <v>9</v>
          </cell>
          <cell r="DQ56">
            <v>9</v>
          </cell>
          <cell r="DR56">
            <v>9</v>
          </cell>
          <cell r="DS56">
            <v>9</v>
          </cell>
          <cell r="DT56">
            <v>9</v>
          </cell>
          <cell r="DU56">
            <v>9</v>
          </cell>
          <cell r="DV56">
            <v>9</v>
          </cell>
          <cell r="DW56">
            <v>9</v>
          </cell>
          <cell r="DX56">
            <v>9</v>
          </cell>
          <cell r="DY56">
            <v>9</v>
          </cell>
          <cell r="DZ56">
            <v>9</v>
          </cell>
          <cell r="EA56">
            <v>9</v>
          </cell>
          <cell r="EB56">
            <v>9</v>
          </cell>
          <cell r="EC56">
            <v>9</v>
          </cell>
          <cell r="ED56">
            <v>9</v>
          </cell>
          <cell r="EE56">
            <v>9</v>
          </cell>
          <cell r="EF56">
            <v>9</v>
          </cell>
          <cell r="EG56">
            <v>9</v>
          </cell>
          <cell r="EH56">
            <v>9</v>
          </cell>
          <cell r="EI56">
            <v>9</v>
          </cell>
          <cell r="EJ56">
            <v>9</v>
          </cell>
          <cell r="EK56">
            <v>9</v>
          </cell>
          <cell r="EL56">
            <v>9</v>
          </cell>
          <cell r="EM56">
            <v>9</v>
          </cell>
          <cell r="EN56">
            <v>9</v>
          </cell>
          <cell r="EO56">
            <v>9</v>
          </cell>
          <cell r="EP56">
            <v>9</v>
          </cell>
          <cell r="EQ56">
            <v>9</v>
          </cell>
          <cell r="ER56">
            <v>9</v>
          </cell>
          <cell r="ES56">
            <v>9</v>
          </cell>
          <cell r="ET56">
            <v>9</v>
          </cell>
          <cell r="EU56">
            <v>9</v>
          </cell>
          <cell r="EV56">
            <v>9</v>
          </cell>
          <cell r="EW56">
            <v>9</v>
          </cell>
          <cell r="EX56">
            <v>9</v>
          </cell>
          <cell r="EY56">
            <v>9</v>
          </cell>
          <cell r="EZ56">
            <v>9</v>
          </cell>
          <cell r="FA56">
            <v>9</v>
          </cell>
          <cell r="FB56">
            <v>9</v>
          </cell>
          <cell r="FC56">
            <v>9</v>
          </cell>
          <cell r="FD56">
            <v>9</v>
          </cell>
          <cell r="FE56">
            <v>9</v>
          </cell>
          <cell r="FF56">
            <v>9</v>
          </cell>
          <cell r="FG56">
            <v>9</v>
          </cell>
          <cell r="FH56">
            <v>9</v>
          </cell>
        </row>
        <row r="57">
          <cell r="D57" t="str">
            <v>FPU - GLS Non-Residential</v>
          </cell>
          <cell r="E57" t="str">
            <v>Non-Residential</v>
          </cell>
          <cell r="F57" t="str">
            <v>FPU</v>
          </cell>
          <cell r="G57" t="str">
            <v>FPU - GLS</v>
          </cell>
          <cell r="I57">
            <v>0</v>
          </cell>
          <cell r="J57">
            <v>0</v>
          </cell>
          <cell r="K57">
            <v>0</v>
          </cell>
          <cell r="L57">
            <v>0</v>
          </cell>
          <cell r="M57">
            <v>0</v>
          </cell>
          <cell r="N57">
            <v>0.02</v>
          </cell>
          <cell r="O57">
            <v>-6.7073170731707196E-2</v>
          </cell>
          <cell r="U57">
            <v>39</v>
          </cell>
          <cell r="V57">
            <v>44</v>
          </cell>
          <cell r="W57">
            <v>82</v>
          </cell>
          <cell r="X57">
            <v>63</v>
          </cell>
          <cell r="Y57">
            <v>63</v>
          </cell>
          <cell r="Z57">
            <v>63</v>
          </cell>
          <cell r="AA57">
            <v>63</v>
          </cell>
          <cell r="AB57">
            <v>64</v>
          </cell>
          <cell r="AC57">
            <v>64</v>
          </cell>
          <cell r="AD57">
            <v>64</v>
          </cell>
          <cell r="AE57">
            <v>64</v>
          </cell>
          <cell r="AF57">
            <v>64</v>
          </cell>
          <cell r="AG57">
            <v>62</v>
          </cell>
          <cell r="AH57">
            <v>64</v>
          </cell>
          <cell r="AI57">
            <v>64</v>
          </cell>
          <cell r="AJ57">
            <v>64</v>
          </cell>
          <cell r="AK57">
            <v>64</v>
          </cell>
          <cell r="AL57">
            <v>64</v>
          </cell>
          <cell r="AM57">
            <v>62</v>
          </cell>
          <cell r="AN57">
            <v>62</v>
          </cell>
          <cell r="AO57">
            <v>62</v>
          </cell>
          <cell r="AP57">
            <v>60</v>
          </cell>
          <cell r="AQ57">
            <v>60</v>
          </cell>
          <cell r="AR57">
            <v>60</v>
          </cell>
          <cell r="AS57">
            <v>60</v>
          </cell>
          <cell r="AT57">
            <v>60</v>
          </cell>
          <cell r="AU57">
            <v>60</v>
          </cell>
          <cell r="AV57">
            <v>56</v>
          </cell>
          <cell r="AW57">
            <v>54</v>
          </cell>
          <cell r="AX57">
            <v>52</v>
          </cell>
          <cell r="AY57">
            <v>52</v>
          </cell>
          <cell r="AZ57">
            <v>52</v>
          </cell>
          <cell r="BA57">
            <v>52</v>
          </cell>
          <cell r="BB57">
            <v>53</v>
          </cell>
          <cell r="BC57">
            <v>52</v>
          </cell>
          <cell r="BD57">
            <v>52</v>
          </cell>
          <cell r="BE57">
            <v>53</v>
          </cell>
          <cell r="BF57">
            <v>51</v>
          </cell>
          <cell r="BG57">
            <v>51</v>
          </cell>
          <cell r="BH57">
            <v>52</v>
          </cell>
          <cell r="BI57">
            <v>50</v>
          </cell>
          <cell r="BJ57">
            <v>50</v>
          </cell>
          <cell r="BK57">
            <v>50</v>
          </cell>
          <cell r="BL57">
            <v>50</v>
          </cell>
          <cell r="BM57">
            <v>49</v>
          </cell>
          <cell r="BN57">
            <v>48</v>
          </cell>
          <cell r="BO57">
            <v>44</v>
          </cell>
          <cell r="BP57">
            <v>40</v>
          </cell>
          <cell r="BQ57">
            <v>40</v>
          </cell>
          <cell r="BR57">
            <v>40</v>
          </cell>
          <cell r="BS57">
            <v>40</v>
          </cell>
          <cell r="BT57">
            <v>42</v>
          </cell>
          <cell r="BU57">
            <v>36</v>
          </cell>
          <cell r="BV57">
            <v>36</v>
          </cell>
          <cell r="BW57">
            <v>35</v>
          </cell>
          <cell r="BX57">
            <v>36</v>
          </cell>
          <cell r="BY57">
            <v>32</v>
          </cell>
          <cell r="BZ57">
            <v>32</v>
          </cell>
          <cell r="CA57">
            <v>32</v>
          </cell>
          <cell r="CB57">
            <v>32</v>
          </cell>
          <cell r="CC57">
            <v>34</v>
          </cell>
          <cell r="CD57">
            <v>34</v>
          </cell>
          <cell r="CE57">
            <v>32</v>
          </cell>
          <cell r="CF57">
            <v>32</v>
          </cell>
          <cell r="CG57">
            <v>32</v>
          </cell>
          <cell r="CH57">
            <v>32</v>
          </cell>
          <cell r="CI57">
            <v>32</v>
          </cell>
          <cell r="CJ57">
            <v>32</v>
          </cell>
          <cell r="CK57">
            <v>32</v>
          </cell>
          <cell r="CL57">
            <v>33</v>
          </cell>
          <cell r="CM57">
            <v>33</v>
          </cell>
          <cell r="CN57">
            <v>31</v>
          </cell>
          <cell r="CO57">
            <v>31</v>
          </cell>
          <cell r="CP57">
            <v>31</v>
          </cell>
          <cell r="CQ57">
            <v>31</v>
          </cell>
          <cell r="CR57">
            <v>31</v>
          </cell>
          <cell r="CS57">
            <v>29</v>
          </cell>
          <cell r="CT57">
            <v>29</v>
          </cell>
          <cell r="CU57">
            <v>29</v>
          </cell>
          <cell r="CV57">
            <v>27</v>
          </cell>
          <cell r="CW57">
            <v>28</v>
          </cell>
          <cell r="CX57">
            <v>29</v>
          </cell>
          <cell r="CY57">
            <v>28</v>
          </cell>
          <cell r="CZ57">
            <v>26</v>
          </cell>
          <cell r="DA57">
            <v>31</v>
          </cell>
          <cell r="DB57">
            <v>31</v>
          </cell>
          <cell r="DC57">
            <v>30</v>
          </cell>
          <cell r="DD57">
            <v>31</v>
          </cell>
          <cell r="DE57">
            <v>29</v>
          </cell>
          <cell r="DF57">
            <v>29</v>
          </cell>
          <cell r="DG57">
            <v>29</v>
          </cell>
          <cell r="DH57">
            <v>29</v>
          </cell>
          <cell r="DI57">
            <v>27</v>
          </cell>
          <cell r="DJ57">
            <v>28</v>
          </cell>
          <cell r="DK57">
            <v>28</v>
          </cell>
          <cell r="DL57">
            <v>26</v>
          </cell>
          <cell r="DM57">
            <v>31</v>
          </cell>
          <cell r="DN57">
            <v>31</v>
          </cell>
          <cell r="DO57">
            <v>30</v>
          </cell>
          <cell r="DP57">
            <v>30</v>
          </cell>
          <cell r="DQ57">
            <v>29</v>
          </cell>
          <cell r="DR57">
            <v>29</v>
          </cell>
          <cell r="DS57">
            <v>29</v>
          </cell>
          <cell r="DT57">
            <v>29</v>
          </cell>
          <cell r="DU57">
            <v>28</v>
          </cell>
          <cell r="DV57">
            <v>28</v>
          </cell>
          <cell r="DW57">
            <v>28</v>
          </cell>
          <cell r="DX57">
            <v>27</v>
          </cell>
          <cell r="DY57">
            <v>31</v>
          </cell>
          <cell r="DZ57">
            <v>31</v>
          </cell>
          <cell r="EA57">
            <v>30</v>
          </cell>
          <cell r="EB57">
            <v>31</v>
          </cell>
          <cell r="EC57">
            <v>29</v>
          </cell>
          <cell r="ED57">
            <v>29</v>
          </cell>
          <cell r="EE57">
            <v>29</v>
          </cell>
          <cell r="EF57">
            <v>29</v>
          </cell>
          <cell r="EG57">
            <v>28</v>
          </cell>
          <cell r="EH57">
            <v>28</v>
          </cell>
          <cell r="EI57">
            <v>28</v>
          </cell>
          <cell r="EJ57">
            <v>26</v>
          </cell>
          <cell r="EK57">
            <v>31</v>
          </cell>
          <cell r="EL57">
            <v>31</v>
          </cell>
          <cell r="EM57">
            <v>30</v>
          </cell>
          <cell r="EN57">
            <v>31</v>
          </cell>
          <cell r="EO57">
            <v>29</v>
          </cell>
          <cell r="EP57">
            <v>29</v>
          </cell>
          <cell r="EQ57">
            <v>29</v>
          </cell>
          <cell r="ER57">
            <v>29</v>
          </cell>
          <cell r="ES57">
            <v>28</v>
          </cell>
          <cell r="ET57">
            <v>28</v>
          </cell>
          <cell r="EU57">
            <v>28</v>
          </cell>
          <cell r="EV57">
            <v>26</v>
          </cell>
          <cell r="EW57">
            <v>31</v>
          </cell>
          <cell r="EX57">
            <v>31</v>
          </cell>
          <cell r="EY57">
            <v>30</v>
          </cell>
          <cell r="EZ57">
            <v>31</v>
          </cell>
          <cell r="FA57">
            <v>29</v>
          </cell>
          <cell r="FB57">
            <v>29</v>
          </cell>
          <cell r="FC57">
            <v>29</v>
          </cell>
          <cell r="FD57">
            <v>29</v>
          </cell>
          <cell r="FE57">
            <v>28</v>
          </cell>
          <cell r="FF57">
            <v>28</v>
          </cell>
          <cell r="FG57">
            <v>28</v>
          </cell>
          <cell r="FH57">
            <v>26</v>
          </cell>
        </row>
        <row r="58">
          <cell r="D58" t="str">
            <v>FPU-NGVS Non-Residential</v>
          </cell>
          <cell r="E58" t="str">
            <v>Non-Residential</v>
          </cell>
          <cell r="F58" t="str">
            <v>FPU</v>
          </cell>
          <cell r="G58" t="str">
            <v>FPU-NGVS</v>
          </cell>
          <cell r="I58">
            <v>0</v>
          </cell>
          <cell r="J58">
            <v>0</v>
          </cell>
          <cell r="K58">
            <v>0</v>
          </cell>
          <cell r="L58">
            <v>0</v>
          </cell>
          <cell r="M58">
            <v>0</v>
          </cell>
          <cell r="N58">
            <v>0</v>
          </cell>
          <cell r="U58">
            <v>0</v>
          </cell>
          <cell r="V58">
            <v>0</v>
          </cell>
          <cell r="W58">
            <v>0</v>
          </cell>
          <cell r="X58">
            <v>0</v>
          </cell>
          <cell r="Y58">
            <v>0</v>
          </cell>
          <cell r="Z58">
            <v>0</v>
          </cell>
          <cell r="AA58">
            <v>0</v>
          </cell>
          <cell r="AB58">
            <v>0</v>
          </cell>
          <cell r="AC58">
            <v>0</v>
          </cell>
          <cell r="AD58">
            <v>0</v>
          </cell>
          <cell r="AE58">
            <v>0</v>
          </cell>
          <cell r="AF58">
            <v>0</v>
          </cell>
          <cell r="AG58">
            <v>1</v>
          </cell>
          <cell r="AH58">
            <v>1</v>
          </cell>
          <cell r="AI58">
            <v>1</v>
          </cell>
          <cell r="AJ58">
            <v>1</v>
          </cell>
          <cell r="AK58">
            <v>1</v>
          </cell>
          <cell r="AL58">
            <v>1</v>
          </cell>
          <cell r="AM58">
            <v>1</v>
          </cell>
          <cell r="AN58">
            <v>1</v>
          </cell>
          <cell r="AO58">
            <v>1</v>
          </cell>
          <cell r="AP58">
            <v>1</v>
          </cell>
          <cell r="AQ58">
            <v>1</v>
          </cell>
          <cell r="AR58">
            <v>2</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0</v>
          </cell>
          <cell r="BO58">
            <v>0</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cell r="CE58">
            <v>0</v>
          </cell>
          <cell r="CF58">
            <v>0</v>
          </cell>
          <cell r="CG58">
            <v>0</v>
          </cell>
          <cell r="CH58">
            <v>0</v>
          </cell>
          <cell r="CI58">
            <v>0</v>
          </cell>
          <cell r="CJ58">
            <v>0</v>
          </cell>
          <cell r="CK58">
            <v>0</v>
          </cell>
          <cell r="CL58">
            <v>0</v>
          </cell>
          <cell r="CM58">
            <v>0</v>
          </cell>
          <cell r="CN58">
            <v>0</v>
          </cell>
          <cell r="CO58">
            <v>0</v>
          </cell>
          <cell r="CP58">
            <v>0</v>
          </cell>
          <cell r="CQ58">
            <v>0</v>
          </cell>
          <cell r="CR58">
            <v>0</v>
          </cell>
          <cell r="CS58">
            <v>0</v>
          </cell>
          <cell r="CT58">
            <v>0</v>
          </cell>
          <cell r="CU58">
            <v>0</v>
          </cell>
          <cell r="CV58">
            <v>0</v>
          </cell>
          <cell r="CW58">
            <v>0</v>
          </cell>
          <cell r="CX58">
            <v>0</v>
          </cell>
          <cell r="CY58">
            <v>0</v>
          </cell>
          <cell r="CZ58">
            <v>0</v>
          </cell>
          <cell r="DA58">
            <v>0</v>
          </cell>
          <cell r="DB58">
            <v>0</v>
          </cell>
          <cell r="DC58">
            <v>0</v>
          </cell>
          <cell r="DD58">
            <v>0</v>
          </cell>
          <cell r="DE58">
            <v>0</v>
          </cell>
          <cell r="DF58">
            <v>0</v>
          </cell>
          <cell r="DG58">
            <v>0</v>
          </cell>
          <cell r="DH58">
            <v>0</v>
          </cell>
          <cell r="DI58">
            <v>0</v>
          </cell>
          <cell r="DJ58">
            <v>0</v>
          </cell>
          <cell r="DK58">
            <v>0</v>
          </cell>
          <cell r="DL58">
            <v>0</v>
          </cell>
          <cell r="DM58">
            <v>0</v>
          </cell>
          <cell r="DN58">
            <v>0</v>
          </cell>
          <cell r="DO58">
            <v>0</v>
          </cell>
          <cell r="DP58">
            <v>0</v>
          </cell>
          <cell r="DQ58">
            <v>0</v>
          </cell>
          <cell r="DR58">
            <v>0</v>
          </cell>
          <cell r="DS58">
            <v>0</v>
          </cell>
          <cell r="DT58">
            <v>0</v>
          </cell>
          <cell r="DU58">
            <v>0</v>
          </cell>
          <cell r="DV58">
            <v>0</v>
          </cell>
          <cell r="DW58">
            <v>0</v>
          </cell>
          <cell r="DX58">
            <v>0</v>
          </cell>
          <cell r="DY58">
            <v>0</v>
          </cell>
          <cell r="DZ58">
            <v>0</v>
          </cell>
          <cell r="EA58">
            <v>0</v>
          </cell>
          <cell r="EB58">
            <v>0</v>
          </cell>
          <cell r="EC58">
            <v>0</v>
          </cell>
          <cell r="ED58">
            <v>0</v>
          </cell>
          <cell r="EE58">
            <v>0</v>
          </cell>
          <cell r="EF58">
            <v>0</v>
          </cell>
          <cell r="EG58">
            <v>0</v>
          </cell>
          <cell r="EH58">
            <v>0</v>
          </cell>
          <cell r="EI58">
            <v>0</v>
          </cell>
          <cell r="EJ58">
            <v>0</v>
          </cell>
          <cell r="EK58">
            <v>0</v>
          </cell>
          <cell r="EL58">
            <v>0</v>
          </cell>
          <cell r="EM58">
            <v>0</v>
          </cell>
          <cell r="EN58">
            <v>0</v>
          </cell>
          <cell r="EO58">
            <v>0</v>
          </cell>
          <cell r="EP58">
            <v>0</v>
          </cell>
          <cell r="EQ58">
            <v>0</v>
          </cell>
          <cell r="ER58">
            <v>0</v>
          </cell>
          <cell r="ES58">
            <v>0</v>
          </cell>
          <cell r="ET58">
            <v>0</v>
          </cell>
          <cell r="EU58">
            <v>0</v>
          </cell>
          <cell r="EV58">
            <v>0</v>
          </cell>
          <cell r="EW58">
            <v>0</v>
          </cell>
          <cell r="EX58">
            <v>0</v>
          </cell>
          <cell r="EY58">
            <v>0</v>
          </cell>
          <cell r="EZ58">
            <v>0</v>
          </cell>
          <cell r="FA58">
            <v>0</v>
          </cell>
          <cell r="FB58">
            <v>0</v>
          </cell>
          <cell r="FC58">
            <v>0</v>
          </cell>
          <cell r="FD58">
            <v>0</v>
          </cell>
          <cell r="FE58">
            <v>0</v>
          </cell>
          <cell r="FF58">
            <v>0</v>
          </cell>
          <cell r="FG58">
            <v>0</v>
          </cell>
          <cell r="FH58">
            <v>0</v>
          </cell>
        </row>
        <row r="59">
          <cell r="D59" t="str">
            <v>FPU- NGVTS Non-Residential</v>
          </cell>
          <cell r="E59" t="str">
            <v>Non-Residential</v>
          </cell>
          <cell r="F59" t="str">
            <v>FPU</v>
          </cell>
          <cell r="G59" t="str">
            <v>FPU- NGVTS</v>
          </cell>
          <cell r="I59">
            <v>0</v>
          </cell>
          <cell r="J59">
            <v>0</v>
          </cell>
          <cell r="K59">
            <v>0</v>
          </cell>
          <cell r="L59">
            <v>0</v>
          </cell>
          <cell r="M59">
            <v>0</v>
          </cell>
          <cell r="N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cell r="AV59">
            <v>1</v>
          </cell>
          <cell r="AW59">
            <v>1</v>
          </cell>
          <cell r="AX59">
            <v>1</v>
          </cell>
          <cell r="AY59">
            <v>1</v>
          </cell>
          <cell r="AZ59">
            <v>1</v>
          </cell>
          <cell r="BA59">
            <v>1</v>
          </cell>
          <cell r="BB59">
            <v>2</v>
          </cell>
          <cell r="BC59">
            <v>2</v>
          </cell>
          <cell r="BD59">
            <v>2</v>
          </cell>
          <cell r="BE59">
            <v>2</v>
          </cell>
          <cell r="BF59">
            <v>2</v>
          </cell>
          <cell r="BG59">
            <v>2</v>
          </cell>
          <cell r="BH59">
            <v>2</v>
          </cell>
          <cell r="BI59">
            <v>2</v>
          </cell>
          <cell r="BJ59">
            <v>2</v>
          </cell>
          <cell r="BK59">
            <v>2</v>
          </cell>
          <cell r="BL59">
            <v>2</v>
          </cell>
          <cell r="BM59">
            <v>2</v>
          </cell>
          <cell r="BN59">
            <v>2</v>
          </cell>
          <cell r="BO59">
            <v>2</v>
          </cell>
          <cell r="BP59">
            <v>2</v>
          </cell>
          <cell r="BQ59">
            <v>2</v>
          </cell>
          <cell r="BR59">
            <v>2</v>
          </cell>
          <cell r="BS59">
            <v>2</v>
          </cell>
          <cell r="BT59">
            <v>2</v>
          </cell>
          <cell r="BU59">
            <v>2</v>
          </cell>
          <cell r="BV59">
            <v>2</v>
          </cell>
          <cell r="BW59">
            <v>2</v>
          </cell>
          <cell r="BX59">
            <v>2</v>
          </cell>
          <cell r="BY59">
            <v>2</v>
          </cell>
          <cell r="BZ59">
            <v>2</v>
          </cell>
          <cell r="CA59">
            <v>2</v>
          </cell>
          <cell r="CB59">
            <v>2</v>
          </cell>
          <cell r="CC59">
            <v>2</v>
          </cell>
          <cell r="CD59">
            <v>2</v>
          </cell>
          <cell r="CE59">
            <v>2</v>
          </cell>
          <cell r="CF59">
            <v>2</v>
          </cell>
          <cell r="CG59">
            <v>2</v>
          </cell>
          <cell r="CH59">
            <v>2</v>
          </cell>
          <cell r="CI59">
            <v>2</v>
          </cell>
          <cell r="CJ59">
            <v>2</v>
          </cell>
          <cell r="CK59">
            <v>2</v>
          </cell>
          <cell r="CL59">
            <v>2</v>
          </cell>
          <cell r="CM59">
            <v>2</v>
          </cell>
          <cell r="CN59">
            <v>2</v>
          </cell>
          <cell r="CO59">
            <v>2</v>
          </cell>
          <cell r="CP59">
            <v>2</v>
          </cell>
          <cell r="CQ59">
            <v>2</v>
          </cell>
          <cell r="CR59">
            <v>2</v>
          </cell>
          <cell r="CS59">
            <v>2</v>
          </cell>
          <cell r="CT59">
            <v>2</v>
          </cell>
          <cell r="CU59">
            <v>2</v>
          </cell>
          <cell r="CV59">
            <v>2</v>
          </cell>
          <cell r="CW59">
            <v>2</v>
          </cell>
          <cell r="CX59">
            <v>2</v>
          </cell>
          <cell r="CY59">
            <v>2</v>
          </cell>
          <cell r="CZ59">
            <v>2</v>
          </cell>
          <cell r="DA59">
            <v>2</v>
          </cell>
          <cell r="DB59">
            <v>2</v>
          </cell>
          <cell r="DC59">
            <v>2</v>
          </cell>
          <cell r="DD59">
            <v>2</v>
          </cell>
          <cell r="DE59">
            <v>2</v>
          </cell>
          <cell r="DF59">
            <v>2</v>
          </cell>
          <cell r="DG59">
            <v>2</v>
          </cell>
          <cell r="DH59">
            <v>2</v>
          </cell>
          <cell r="DI59">
            <v>2</v>
          </cell>
          <cell r="DJ59">
            <v>2</v>
          </cell>
          <cell r="DK59">
            <v>2</v>
          </cell>
          <cell r="DL59">
            <v>2</v>
          </cell>
          <cell r="DM59">
            <v>2</v>
          </cell>
          <cell r="DN59">
            <v>2</v>
          </cell>
          <cell r="DO59">
            <v>2</v>
          </cell>
          <cell r="DP59">
            <v>2</v>
          </cell>
          <cell r="DQ59">
            <v>2</v>
          </cell>
          <cell r="DR59">
            <v>2</v>
          </cell>
          <cell r="DS59">
            <v>2</v>
          </cell>
          <cell r="DT59">
            <v>2</v>
          </cell>
          <cell r="DU59">
            <v>2</v>
          </cell>
          <cell r="DV59">
            <v>2</v>
          </cell>
          <cell r="DW59">
            <v>2</v>
          </cell>
          <cell r="DX59">
            <v>2</v>
          </cell>
          <cell r="DY59">
            <v>2</v>
          </cell>
          <cell r="DZ59">
            <v>2</v>
          </cell>
          <cell r="EA59">
            <v>2</v>
          </cell>
          <cell r="EB59">
            <v>2</v>
          </cell>
          <cell r="EC59">
            <v>2</v>
          </cell>
          <cell r="ED59">
            <v>2</v>
          </cell>
          <cell r="EE59">
            <v>2</v>
          </cell>
          <cell r="EF59">
            <v>2</v>
          </cell>
          <cell r="EG59">
            <v>2</v>
          </cell>
          <cell r="EH59">
            <v>2</v>
          </cell>
          <cell r="EI59">
            <v>2</v>
          </cell>
          <cell r="EJ59">
            <v>2</v>
          </cell>
          <cell r="EK59">
            <v>2</v>
          </cell>
          <cell r="EL59">
            <v>2</v>
          </cell>
          <cell r="EM59">
            <v>2</v>
          </cell>
          <cell r="EN59">
            <v>2</v>
          </cell>
          <cell r="EO59">
            <v>2</v>
          </cell>
          <cell r="EP59">
            <v>2</v>
          </cell>
          <cell r="EQ59">
            <v>2</v>
          </cell>
          <cell r="ER59">
            <v>2</v>
          </cell>
          <cell r="ES59">
            <v>2</v>
          </cell>
          <cell r="ET59">
            <v>2</v>
          </cell>
          <cell r="EU59">
            <v>2</v>
          </cell>
          <cell r="EV59">
            <v>2</v>
          </cell>
          <cell r="EW59">
            <v>2</v>
          </cell>
          <cell r="EX59">
            <v>2</v>
          </cell>
          <cell r="EY59">
            <v>2</v>
          </cell>
          <cell r="EZ59">
            <v>2</v>
          </cell>
          <cell r="FA59">
            <v>2</v>
          </cell>
          <cell r="FB59">
            <v>2</v>
          </cell>
          <cell r="FC59">
            <v>2</v>
          </cell>
          <cell r="FD59">
            <v>2</v>
          </cell>
          <cell r="FE59">
            <v>2</v>
          </cell>
          <cell r="FF59">
            <v>2</v>
          </cell>
          <cell r="FG59">
            <v>2</v>
          </cell>
          <cell r="FH59">
            <v>2</v>
          </cell>
        </row>
        <row r="60">
          <cell r="D60" t="str">
            <v>FT-Comm PA Non-Residential</v>
          </cell>
          <cell r="E60" t="str">
            <v>Non-Residential</v>
          </cell>
          <cell r="F60" t="str">
            <v>FT</v>
          </cell>
          <cell r="G60" t="str">
            <v>FT-Comm PA</v>
          </cell>
          <cell r="I60">
            <v>0</v>
          </cell>
          <cell r="J60">
            <v>0</v>
          </cell>
          <cell r="K60">
            <v>0</v>
          </cell>
          <cell r="L60">
            <v>0</v>
          </cell>
          <cell r="M60">
            <v>0</v>
          </cell>
          <cell r="N60">
            <v>0</v>
          </cell>
          <cell r="U60">
            <v>4</v>
          </cell>
          <cell r="V60">
            <v>4</v>
          </cell>
          <cell r="W60">
            <v>4</v>
          </cell>
          <cell r="X60">
            <v>4</v>
          </cell>
          <cell r="Y60">
            <v>4</v>
          </cell>
          <cell r="Z60">
            <v>4</v>
          </cell>
          <cell r="AA60">
            <v>4</v>
          </cell>
          <cell r="AB60">
            <v>4</v>
          </cell>
          <cell r="AC60">
            <v>4</v>
          </cell>
          <cell r="AD60">
            <v>4</v>
          </cell>
          <cell r="AE60">
            <v>4</v>
          </cell>
          <cell r="AF60">
            <v>4</v>
          </cell>
          <cell r="AG60">
            <v>4</v>
          </cell>
          <cell r="AH60">
            <v>4</v>
          </cell>
          <cell r="AI60">
            <v>4</v>
          </cell>
          <cell r="AJ60">
            <v>4</v>
          </cell>
          <cell r="AK60">
            <v>4</v>
          </cell>
          <cell r="AL60">
            <v>4</v>
          </cell>
          <cell r="AM60">
            <v>4</v>
          </cell>
          <cell r="AN60">
            <v>4</v>
          </cell>
          <cell r="AO60">
            <v>4</v>
          </cell>
          <cell r="AP60">
            <v>4</v>
          </cell>
          <cell r="AQ60">
            <v>4</v>
          </cell>
          <cell r="AR60">
            <v>4</v>
          </cell>
          <cell r="AS60">
            <v>4</v>
          </cell>
          <cell r="AT60">
            <v>4</v>
          </cell>
          <cell r="AU60">
            <v>4</v>
          </cell>
          <cell r="AV60">
            <v>4</v>
          </cell>
          <cell r="AW60">
            <v>4</v>
          </cell>
          <cell r="AX60">
            <v>4</v>
          </cell>
          <cell r="AY60">
            <v>4</v>
          </cell>
          <cell r="AZ60">
            <v>4</v>
          </cell>
          <cell r="BA60">
            <v>4</v>
          </cell>
          <cell r="BB60">
            <v>4</v>
          </cell>
          <cell r="BC60">
            <v>4</v>
          </cell>
          <cell r="BD60">
            <v>4</v>
          </cell>
          <cell r="BE60">
            <v>4</v>
          </cell>
          <cell r="BF60">
            <v>4</v>
          </cell>
          <cell r="BG60">
            <v>4</v>
          </cell>
          <cell r="BH60">
            <v>4</v>
          </cell>
          <cell r="BI60">
            <v>4</v>
          </cell>
          <cell r="BJ60">
            <v>4</v>
          </cell>
          <cell r="BK60">
            <v>4</v>
          </cell>
          <cell r="BL60">
            <v>4</v>
          </cell>
          <cell r="BM60">
            <v>4</v>
          </cell>
          <cell r="BN60">
            <v>4</v>
          </cell>
          <cell r="BO60">
            <v>4</v>
          </cell>
          <cell r="BP60">
            <v>4</v>
          </cell>
          <cell r="BQ60">
            <v>4</v>
          </cell>
          <cell r="BR60">
            <v>4</v>
          </cell>
          <cell r="BS60">
            <v>4</v>
          </cell>
          <cell r="BT60">
            <v>4</v>
          </cell>
          <cell r="BU60">
            <v>4</v>
          </cell>
          <cell r="BV60">
            <v>4</v>
          </cell>
          <cell r="BW60">
            <v>4</v>
          </cell>
          <cell r="BX60">
            <v>4</v>
          </cell>
          <cell r="BY60">
            <v>4</v>
          </cell>
          <cell r="BZ60">
            <v>4</v>
          </cell>
          <cell r="CA60">
            <v>4</v>
          </cell>
          <cell r="CB60">
            <v>4</v>
          </cell>
          <cell r="CC60">
            <v>4</v>
          </cell>
          <cell r="CD60">
            <v>4</v>
          </cell>
          <cell r="CE60">
            <v>4</v>
          </cell>
          <cell r="CF60">
            <v>4</v>
          </cell>
          <cell r="CG60">
            <v>4</v>
          </cell>
          <cell r="CH60">
            <v>4</v>
          </cell>
          <cell r="CI60">
            <v>4</v>
          </cell>
          <cell r="CJ60">
            <v>4</v>
          </cell>
          <cell r="CK60">
            <v>4</v>
          </cell>
          <cell r="CL60">
            <v>4</v>
          </cell>
          <cell r="CM60">
            <v>4</v>
          </cell>
          <cell r="CN60">
            <v>4</v>
          </cell>
          <cell r="CO60">
            <v>4</v>
          </cell>
          <cell r="CP60">
            <v>4</v>
          </cell>
          <cell r="CQ60">
            <v>4</v>
          </cell>
          <cell r="CR60">
            <v>4</v>
          </cell>
          <cell r="CS60">
            <v>4</v>
          </cell>
          <cell r="CT60">
            <v>4</v>
          </cell>
          <cell r="CU60">
            <v>4</v>
          </cell>
          <cell r="CV60">
            <v>4</v>
          </cell>
          <cell r="CW60">
            <v>4</v>
          </cell>
          <cell r="CX60">
            <v>4</v>
          </cell>
          <cell r="CY60">
            <v>4</v>
          </cell>
          <cell r="CZ60">
            <v>4</v>
          </cell>
          <cell r="DA60">
            <v>4</v>
          </cell>
          <cell r="DB60">
            <v>4</v>
          </cell>
          <cell r="DC60">
            <v>4</v>
          </cell>
          <cell r="DD60">
            <v>4</v>
          </cell>
          <cell r="DE60">
            <v>4</v>
          </cell>
          <cell r="DF60">
            <v>4</v>
          </cell>
          <cell r="DG60">
            <v>4</v>
          </cell>
          <cell r="DH60">
            <v>4</v>
          </cell>
          <cell r="DI60">
            <v>4</v>
          </cell>
          <cell r="DJ60">
            <v>4</v>
          </cell>
          <cell r="DK60">
            <v>4</v>
          </cell>
          <cell r="DL60">
            <v>4</v>
          </cell>
          <cell r="DM60">
            <v>4</v>
          </cell>
          <cell r="DN60">
            <v>4</v>
          </cell>
          <cell r="DO60">
            <v>4</v>
          </cell>
          <cell r="DP60">
            <v>4</v>
          </cell>
          <cell r="DQ60">
            <v>4</v>
          </cell>
          <cell r="DR60">
            <v>4</v>
          </cell>
          <cell r="DS60">
            <v>4</v>
          </cell>
          <cell r="DT60">
            <v>4</v>
          </cell>
          <cell r="DU60">
            <v>4</v>
          </cell>
          <cell r="DV60">
            <v>4</v>
          </cell>
          <cell r="DW60">
            <v>4</v>
          </cell>
          <cell r="DX60">
            <v>4</v>
          </cell>
          <cell r="DY60">
            <v>4</v>
          </cell>
          <cell r="DZ60">
            <v>4</v>
          </cell>
          <cell r="EA60">
            <v>4</v>
          </cell>
          <cell r="EB60">
            <v>4</v>
          </cell>
          <cell r="EC60">
            <v>4</v>
          </cell>
          <cell r="ED60">
            <v>4</v>
          </cell>
          <cell r="EE60">
            <v>4</v>
          </cell>
          <cell r="EF60">
            <v>4</v>
          </cell>
          <cell r="EG60">
            <v>4</v>
          </cell>
          <cell r="EH60">
            <v>4</v>
          </cell>
          <cell r="EI60">
            <v>4</v>
          </cell>
          <cell r="EJ60">
            <v>4</v>
          </cell>
          <cell r="EK60">
            <v>4</v>
          </cell>
          <cell r="EL60">
            <v>4</v>
          </cell>
          <cell r="EM60">
            <v>4</v>
          </cell>
          <cell r="EN60">
            <v>4</v>
          </cell>
          <cell r="EO60">
            <v>4</v>
          </cell>
          <cell r="EP60">
            <v>4</v>
          </cell>
          <cell r="EQ60">
            <v>4</v>
          </cell>
          <cell r="ER60">
            <v>4</v>
          </cell>
          <cell r="ES60">
            <v>4</v>
          </cell>
          <cell r="ET60">
            <v>4</v>
          </cell>
          <cell r="EU60">
            <v>4</v>
          </cell>
          <cell r="EV60">
            <v>4</v>
          </cell>
          <cell r="EW60">
            <v>4</v>
          </cell>
          <cell r="EX60">
            <v>4</v>
          </cell>
          <cell r="EY60">
            <v>4</v>
          </cell>
          <cell r="EZ60">
            <v>4</v>
          </cell>
          <cell r="FA60">
            <v>4</v>
          </cell>
          <cell r="FB60">
            <v>4</v>
          </cell>
          <cell r="FC60">
            <v>4</v>
          </cell>
          <cell r="FD60">
            <v>4</v>
          </cell>
          <cell r="FE60">
            <v>4</v>
          </cell>
          <cell r="FF60">
            <v>4</v>
          </cell>
          <cell r="FG60">
            <v>4</v>
          </cell>
          <cell r="FH60">
            <v>4</v>
          </cell>
        </row>
        <row r="61">
          <cell r="D61" t="str">
            <v>FT-Comm Small Non-Residential</v>
          </cell>
          <cell r="E61" t="str">
            <v>Non-Residential</v>
          </cell>
          <cell r="F61" t="str">
            <v>FT</v>
          </cell>
          <cell r="G61" t="str">
            <v>FT-Comm Small</v>
          </cell>
          <cell r="I61">
            <v>0</v>
          </cell>
          <cell r="J61">
            <v>0</v>
          </cell>
          <cell r="K61">
            <v>0</v>
          </cell>
          <cell r="L61">
            <v>0</v>
          </cell>
          <cell r="M61">
            <v>0</v>
          </cell>
          <cell r="N61">
            <v>0</v>
          </cell>
          <cell r="U61">
            <v>16</v>
          </cell>
          <cell r="V61">
            <v>18</v>
          </cell>
          <cell r="W61">
            <v>17</v>
          </cell>
          <cell r="X61">
            <v>16</v>
          </cell>
          <cell r="Y61">
            <v>16</v>
          </cell>
          <cell r="Z61">
            <v>16</v>
          </cell>
          <cell r="AA61">
            <v>16</v>
          </cell>
          <cell r="AB61">
            <v>15</v>
          </cell>
          <cell r="AC61">
            <v>15</v>
          </cell>
          <cell r="AD61">
            <v>15</v>
          </cell>
          <cell r="AE61">
            <v>15</v>
          </cell>
          <cell r="AF61">
            <v>16</v>
          </cell>
          <cell r="AG61">
            <v>15</v>
          </cell>
          <cell r="AH61">
            <v>15</v>
          </cell>
          <cell r="AI61">
            <v>15</v>
          </cell>
          <cell r="AJ61">
            <v>15</v>
          </cell>
          <cell r="AK61">
            <v>15</v>
          </cell>
          <cell r="AL61">
            <v>15</v>
          </cell>
          <cell r="AM61">
            <v>15</v>
          </cell>
          <cell r="AN61">
            <v>15</v>
          </cell>
          <cell r="AO61">
            <v>14</v>
          </cell>
          <cell r="AP61">
            <v>14</v>
          </cell>
          <cell r="AQ61">
            <v>15</v>
          </cell>
          <cell r="AR61">
            <v>15</v>
          </cell>
          <cell r="AS61">
            <v>15</v>
          </cell>
          <cell r="AT61">
            <v>14</v>
          </cell>
          <cell r="AU61">
            <v>14</v>
          </cell>
          <cell r="AV61">
            <v>15</v>
          </cell>
          <cell r="AW61">
            <v>16</v>
          </cell>
          <cell r="AX61">
            <v>15</v>
          </cell>
          <cell r="AY61">
            <v>16</v>
          </cell>
          <cell r="AZ61">
            <v>16</v>
          </cell>
          <cell r="BA61">
            <v>16</v>
          </cell>
          <cell r="BB61">
            <v>16</v>
          </cell>
          <cell r="BC61">
            <v>16</v>
          </cell>
          <cell r="BD61">
            <v>15</v>
          </cell>
          <cell r="BE61">
            <v>15</v>
          </cell>
          <cell r="BF61">
            <v>14</v>
          </cell>
          <cell r="BG61">
            <v>17</v>
          </cell>
          <cell r="BH61">
            <v>17</v>
          </cell>
          <cell r="BI61">
            <v>17</v>
          </cell>
          <cell r="BJ61">
            <v>16</v>
          </cell>
          <cell r="BK61">
            <v>16</v>
          </cell>
          <cell r="BL61">
            <v>16</v>
          </cell>
          <cell r="BM61">
            <v>16</v>
          </cell>
          <cell r="BN61">
            <v>16</v>
          </cell>
          <cell r="BO61">
            <v>16</v>
          </cell>
          <cell r="BP61">
            <v>16</v>
          </cell>
          <cell r="BQ61">
            <v>16</v>
          </cell>
          <cell r="BR61">
            <v>15</v>
          </cell>
          <cell r="BS61">
            <v>15</v>
          </cell>
          <cell r="BT61">
            <v>15</v>
          </cell>
          <cell r="BU61">
            <v>16</v>
          </cell>
          <cell r="BV61">
            <v>17</v>
          </cell>
          <cell r="BW61">
            <v>17</v>
          </cell>
          <cell r="BX61">
            <v>17</v>
          </cell>
          <cell r="BY61">
            <v>17</v>
          </cell>
          <cell r="BZ61">
            <v>17</v>
          </cell>
          <cell r="CA61">
            <v>18</v>
          </cell>
          <cell r="CB61">
            <v>18</v>
          </cell>
          <cell r="CC61">
            <v>29</v>
          </cell>
          <cell r="CD61">
            <v>28</v>
          </cell>
          <cell r="CE61">
            <v>29</v>
          </cell>
          <cell r="CF61">
            <v>29</v>
          </cell>
          <cell r="CG61">
            <v>29</v>
          </cell>
          <cell r="CH61">
            <v>29</v>
          </cell>
          <cell r="CI61">
            <v>29</v>
          </cell>
          <cell r="CJ61">
            <v>29</v>
          </cell>
          <cell r="CK61">
            <v>29</v>
          </cell>
          <cell r="CL61">
            <v>30</v>
          </cell>
          <cell r="CM61">
            <v>30</v>
          </cell>
          <cell r="CN61">
            <v>31</v>
          </cell>
          <cell r="CO61">
            <v>30</v>
          </cell>
          <cell r="CP61">
            <v>30</v>
          </cell>
          <cell r="CQ61">
            <v>30</v>
          </cell>
          <cell r="CR61">
            <v>30</v>
          </cell>
          <cell r="CS61">
            <v>31</v>
          </cell>
          <cell r="CT61">
            <v>31</v>
          </cell>
          <cell r="CU61">
            <v>32</v>
          </cell>
          <cell r="CV61">
            <v>30</v>
          </cell>
          <cell r="CW61">
            <v>29</v>
          </cell>
          <cell r="CX61">
            <v>30</v>
          </cell>
          <cell r="CY61">
            <v>30</v>
          </cell>
          <cell r="CZ61">
            <v>31</v>
          </cell>
          <cell r="DA61">
            <v>30</v>
          </cell>
          <cell r="DB61">
            <v>28</v>
          </cell>
          <cell r="DC61">
            <v>29</v>
          </cell>
          <cell r="DD61">
            <v>29</v>
          </cell>
          <cell r="DE61">
            <v>30</v>
          </cell>
          <cell r="DF61">
            <v>31</v>
          </cell>
          <cell r="DG61">
            <v>31</v>
          </cell>
          <cell r="DH61">
            <v>31</v>
          </cell>
          <cell r="DI61">
            <v>31</v>
          </cell>
          <cell r="DJ61">
            <v>31</v>
          </cell>
          <cell r="DK61">
            <v>32</v>
          </cell>
          <cell r="DL61">
            <v>32</v>
          </cell>
          <cell r="DM61">
            <v>30</v>
          </cell>
          <cell r="DN61">
            <v>28</v>
          </cell>
          <cell r="DO61">
            <v>30</v>
          </cell>
          <cell r="DP61">
            <v>30</v>
          </cell>
          <cell r="DQ61">
            <v>30</v>
          </cell>
          <cell r="DR61">
            <v>31</v>
          </cell>
          <cell r="DS61">
            <v>31</v>
          </cell>
          <cell r="DT61">
            <v>31</v>
          </cell>
          <cell r="DU61">
            <v>31</v>
          </cell>
          <cell r="DV61">
            <v>31</v>
          </cell>
          <cell r="DW61">
            <v>32</v>
          </cell>
          <cell r="DX61">
            <v>32</v>
          </cell>
          <cell r="DY61">
            <v>30</v>
          </cell>
          <cell r="DZ61">
            <v>28</v>
          </cell>
          <cell r="EA61">
            <v>30</v>
          </cell>
          <cell r="EB61">
            <v>30</v>
          </cell>
          <cell r="EC61">
            <v>31</v>
          </cell>
          <cell r="ED61">
            <v>31</v>
          </cell>
          <cell r="EE61">
            <v>31</v>
          </cell>
          <cell r="EF61">
            <v>31</v>
          </cell>
          <cell r="EG61">
            <v>31</v>
          </cell>
          <cell r="EH61">
            <v>31</v>
          </cell>
          <cell r="EI61">
            <v>32</v>
          </cell>
          <cell r="EJ61">
            <v>32</v>
          </cell>
          <cell r="EK61">
            <v>30</v>
          </cell>
          <cell r="EL61">
            <v>28</v>
          </cell>
          <cell r="EM61">
            <v>30</v>
          </cell>
          <cell r="EN61">
            <v>30</v>
          </cell>
          <cell r="EO61">
            <v>31</v>
          </cell>
          <cell r="EP61">
            <v>31</v>
          </cell>
          <cell r="EQ61">
            <v>31</v>
          </cell>
          <cell r="ER61">
            <v>31</v>
          </cell>
          <cell r="ES61">
            <v>31</v>
          </cell>
          <cell r="ET61">
            <v>31</v>
          </cell>
          <cell r="EU61">
            <v>32</v>
          </cell>
          <cell r="EV61">
            <v>33</v>
          </cell>
          <cell r="EW61">
            <v>30</v>
          </cell>
          <cell r="EX61">
            <v>29</v>
          </cell>
          <cell r="EY61">
            <v>30</v>
          </cell>
          <cell r="EZ61">
            <v>30</v>
          </cell>
          <cell r="FA61">
            <v>31</v>
          </cell>
          <cell r="FB61">
            <v>31</v>
          </cell>
          <cell r="FC61">
            <v>31</v>
          </cell>
          <cell r="FD61">
            <v>31</v>
          </cell>
          <cell r="FE61">
            <v>31</v>
          </cell>
          <cell r="FF61">
            <v>31</v>
          </cell>
          <cell r="FG61">
            <v>32</v>
          </cell>
          <cell r="FH61">
            <v>33</v>
          </cell>
        </row>
        <row r="62">
          <cell r="D62" t="str">
            <v>FT-Transportation Non-Residential</v>
          </cell>
          <cell r="E62" t="str">
            <v>Non-Residential</v>
          </cell>
          <cell r="F62" t="str">
            <v>FT</v>
          </cell>
          <cell r="G62" t="str">
            <v>FT-Transportation</v>
          </cell>
          <cell r="I62">
            <v>0</v>
          </cell>
          <cell r="J62">
            <v>0</v>
          </cell>
          <cell r="K62">
            <v>0</v>
          </cell>
          <cell r="L62">
            <v>0</v>
          </cell>
          <cell r="M62">
            <v>0</v>
          </cell>
          <cell r="N62">
            <v>0</v>
          </cell>
          <cell r="U62">
            <v>6</v>
          </cell>
          <cell r="V62">
            <v>6</v>
          </cell>
          <cell r="W62">
            <v>6</v>
          </cell>
          <cell r="X62">
            <v>7</v>
          </cell>
          <cell r="Y62">
            <v>7</v>
          </cell>
          <cell r="Z62">
            <v>7</v>
          </cell>
          <cell r="AA62">
            <v>7</v>
          </cell>
          <cell r="AB62">
            <v>7</v>
          </cell>
          <cell r="AC62">
            <v>7</v>
          </cell>
          <cell r="AD62">
            <v>7</v>
          </cell>
          <cell r="AE62">
            <v>7</v>
          </cell>
          <cell r="AF62">
            <v>7</v>
          </cell>
          <cell r="AG62">
            <v>7</v>
          </cell>
          <cell r="AH62">
            <v>7</v>
          </cell>
          <cell r="AI62">
            <v>7</v>
          </cell>
          <cell r="AJ62">
            <v>7</v>
          </cell>
          <cell r="AK62">
            <v>7</v>
          </cell>
          <cell r="AL62">
            <v>7</v>
          </cell>
          <cell r="AM62">
            <v>7</v>
          </cell>
          <cell r="AN62">
            <v>7</v>
          </cell>
          <cell r="AO62">
            <v>7</v>
          </cell>
          <cell r="AP62">
            <v>7</v>
          </cell>
          <cell r="AQ62">
            <v>7</v>
          </cell>
          <cell r="AR62">
            <v>7</v>
          </cell>
          <cell r="AS62">
            <v>7</v>
          </cell>
          <cell r="AT62">
            <v>7</v>
          </cell>
          <cell r="AU62">
            <v>7</v>
          </cell>
          <cell r="AV62">
            <v>7</v>
          </cell>
          <cell r="AW62">
            <v>7</v>
          </cell>
          <cell r="AX62">
            <v>7</v>
          </cell>
          <cell r="AY62">
            <v>7</v>
          </cell>
          <cell r="AZ62">
            <v>7</v>
          </cell>
          <cell r="BA62">
            <v>7</v>
          </cell>
          <cell r="BB62">
            <v>7</v>
          </cell>
          <cell r="BC62">
            <v>7</v>
          </cell>
          <cell r="BD62">
            <v>7</v>
          </cell>
          <cell r="BE62">
            <v>7</v>
          </cell>
          <cell r="BF62">
            <v>7</v>
          </cell>
          <cell r="BG62">
            <v>7</v>
          </cell>
          <cell r="BH62">
            <v>7</v>
          </cell>
          <cell r="BI62">
            <v>7</v>
          </cell>
          <cell r="BJ62">
            <v>7</v>
          </cell>
          <cell r="BK62">
            <v>7</v>
          </cell>
          <cell r="BL62">
            <v>7</v>
          </cell>
          <cell r="BM62">
            <v>7</v>
          </cell>
          <cell r="BN62">
            <v>7</v>
          </cell>
          <cell r="BO62">
            <v>7</v>
          </cell>
          <cell r="BP62">
            <v>7</v>
          </cell>
          <cell r="BQ62">
            <v>7</v>
          </cell>
          <cell r="BR62">
            <v>7</v>
          </cell>
          <cell r="BS62">
            <v>7</v>
          </cell>
          <cell r="BT62">
            <v>7</v>
          </cell>
          <cell r="BU62">
            <v>7</v>
          </cell>
          <cell r="BV62">
            <v>7</v>
          </cell>
          <cell r="BW62">
            <v>7</v>
          </cell>
          <cell r="BX62">
            <v>7</v>
          </cell>
          <cell r="BY62">
            <v>7</v>
          </cell>
          <cell r="BZ62">
            <v>7</v>
          </cell>
          <cell r="CA62">
            <v>7</v>
          </cell>
          <cell r="CB62">
            <v>7</v>
          </cell>
          <cell r="CC62">
            <v>9</v>
          </cell>
          <cell r="CD62">
            <v>9</v>
          </cell>
          <cell r="CE62">
            <v>9</v>
          </cell>
          <cell r="CF62">
            <v>9</v>
          </cell>
          <cell r="CG62">
            <v>9</v>
          </cell>
          <cell r="CH62">
            <v>9</v>
          </cell>
          <cell r="CI62">
            <v>9</v>
          </cell>
          <cell r="CJ62">
            <v>9</v>
          </cell>
          <cell r="CK62">
            <v>9</v>
          </cell>
          <cell r="CL62">
            <v>10</v>
          </cell>
          <cell r="CM62">
            <v>9</v>
          </cell>
          <cell r="CN62">
            <v>10</v>
          </cell>
          <cell r="CO62">
            <v>10</v>
          </cell>
          <cell r="CP62">
            <v>10</v>
          </cell>
          <cell r="CQ62">
            <v>10</v>
          </cell>
          <cell r="CR62">
            <v>10</v>
          </cell>
          <cell r="CS62">
            <v>10</v>
          </cell>
          <cell r="CT62">
            <v>10</v>
          </cell>
          <cell r="CU62">
            <v>11</v>
          </cell>
          <cell r="CV62">
            <v>11</v>
          </cell>
          <cell r="CW62">
            <v>10</v>
          </cell>
          <cell r="CX62">
            <v>11</v>
          </cell>
          <cell r="CY62">
            <v>10</v>
          </cell>
          <cell r="CZ62">
            <v>11</v>
          </cell>
          <cell r="DA62">
            <v>10</v>
          </cell>
          <cell r="DB62">
            <v>10</v>
          </cell>
          <cell r="DC62">
            <v>10</v>
          </cell>
          <cell r="DD62">
            <v>10</v>
          </cell>
          <cell r="DE62">
            <v>10</v>
          </cell>
          <cell r="DF62">
            <v>10</v>
          </cell>
          <cell r="DG62">
            <v>10</v>
          </cell>
          <cell r="DH62">
            <v>10</v>
          </cell>
          <cell r="DI62">
            <v>10</v>
          </cell>
          <cell r="DJ62">
            <v>11</v>
          </cell>
          <cell r="DK62">
            <v>10</v>
          </cell>
          <cell r="DL62">
            <v>11</v>
          </cell>
          <cell r="DM62">
            <v>10</v>
          </cell>
          <cell r="DN62">
            <v>10</v>
          </cell>
          <cell r="DO62">
            <v>10</v>
          </cell>
          <cell r="DP62">
            <v>10</v>
          </cell>
          <cell r="DQ62">
            <v>10</v>
          </cell>
          <cell r="DR62">
            <v>10</v>
          </cell>
          <cell r="DS62">
            <v>10</v>
          </cell>
          <cell r="DT62">
            <v>10</v>
          </cell>
          <cell r="DU62">
            <v>10</v>
          </cell>
          <cell r="DV62">
            <v>11</v>
          </cell>
          <cell r="DW62">
            <v>10</v>
          </cell>
          <cell r="DX62">
            <v>11</v>
          </cell>
          <cell r="DY62">
            <v>10</v>
          </cell>
          <cell r="DZ62">
            <v>10</v>
          </cell>
          <cell r="EA62">
            <v>10</v>
          </cell>
          <cell r="EB62">
            <v>10</v>
          </cell>
          <cell r="EC62">
            <v>10</v>
          </cell>
          <cell r="ED62">
            <v>10</v>
          </cell>
          <cell r="EE62">
            <v>10</v>
          </cell>
          <cell r="EF62">
            <v>10</v>
          </cell>
          <cell r="EG62">
            <v>10</v>
          </cell>
          <cell r="EH62">
            <v>11</v>
          </cell>
          <cell r="EI62">
            <v>10</v>
          </cell>
          <cell r="EJ62">
            <v>11</v>
          </cell>
          <cell r="EK62">
            <v>10</v>
          </cell>
          <cell r="EL62">
            <v>10</v>
          </cell>
          <cell r="EM62">
            <v>10</v>
          </cell>
          <cell r="EN62">
            <v>10</v>
          </cell>
          <cell r="EO62">
            <v>10</v>
          </cell>
          <cell r="EP62">
            <v>10</v>
          </cell>
          <cell r="EQ62">
            <v>10</v>
          </cell>
          <cell r="ER62">
            <v>10</v>
          </cell>
          <cell r="ES62">
            <v>10</v>
          </cell>
          <cell r="ET62">
            <v>11</v>
          </cell>
          <cell r="EU62">
            <v>10</v>
          </cell>
          <cell r="EV62">
            <v>11</v>
          </cell>
          <cell r="EW62">
            <v>10</v>
          </cell>
          <cell r="EX62">
            <v>10</v>
          </cell>
          <cell r="EY62">
            <v>10</v>
          </cell>
          <cell r="EZ62">
            <v>10</v>
          </cell>
          <cell r="FA62">
            <v>10</v>
          </cell>
          <cell r="FB62">
            <v>10</v>
          </cell>
          <cell r="FC62">
            <v>10</v>
          </cell>
          <cell r="FD62">
            <v>10</v>
          </cell>
          <cell r="FE62">
            <v>10</v>
          </cell>
          <cell r="FF62">
            <v>11</v>
          </cell>
          <cell r="FG62">
            <v>10</v>
          </cell>
          <cell r="FH62">
            <v>11</v>
          </cell>
        </row>
        <row r="63">
          <cell r="D63" t="str">
            <v>IGC - TS2 Non-Residential</v>
          </cell>
          <cell r="E63" t="str">
            <v>Non-Residential</v>
          </cell>
          <cell r="F63" t="str">
            <v>IGC</v>
          </cell>
          <cell r="G63" t="str">
            <v>IGC - TS2</v>
          </cell>
          <cell r="I63">
            <v>0</v>
          </cell>
          <cell r="J63">
            <v>0</v>
          </cell>
          <cell r="K63">
            <v>0</v>
          </cell>
          <cell r="L63">
            <v>0</v>
          </cell>
          <cell r="M63">
            <v>0</v>
          </cell>
          <cell r="N63">
            <v>0</v>
          </cell>
          <cell r="O63">
            <v>-2.7272727272727337E-2</v>
          </cell>
          <cell r="U63">
            <v>24</v>
          </cell>
          <cell r="V63">
            <v>24</v>
          </cell>
          <cell r="W63">
            <v>24</v>
          </cell>
          <cell r="X63">
            <v>24</v>
          </cell>
          <cell r="Y63">
            <v>24</v>
          </cell>
          <cell r="Z63">
            <v>24</v>
          </cell>
          <cell r="AA63">
            <v>24</v>
          </cell>
          <cell r="AB63">
            <v>24</v>
          </cell>
          <cell r="AC63">
            <v>24</v>
          </cell>
          <cell r="AD63">
            <v>24</v>
          </cell>
          <cell r="AE63">
            <v>23</v>
          </cell>
          <cell r="AF63">
            <v>24</v>
          </cell>
          <cell r="AG63">
            <v>24</v>
          </cell>
          <cell r="AH63">
            <v>25</v>
          </cell>
          <cell r="AI63">
            <v>25</v>
          </cell>
          <cell r="AJ63">
            <v>25</v>
          </cell>
          <cell r="AK63">
            <v>25</v>
          </cell>
          <cell r="AL63">
            <v>25</v>
          </cell>
          <cell r="AM63">
            <v>24</v>
          </cell>
          <cell r="AN63">
            <v>24</v>
          </cell>
          <cell r="AO63">
            <v>24</v>
          </cell>
          <cell r="AP63">
            <v>24</v>
          </cell>
          <cell r="AQ63">
            <v>24</v>
          </cell>
          <cell r="AR63">
            <v>25</v>
          </cell>
          <cell r="AS63">
            <v>24</v>
          </cell>
          <cell r="AT63">
            <v>24</v>
          </cell>
          <cell r="AU63">
            <v>24</v>
          </cell>
          <cell r="AV63">
            <v>24</v>
          </cell>
          <cell r="AW63">
            <v>23</v>
          </cell>
          <cell r="AX63">
            <v>23</v>
          </cell>
          <cell r="AY63">
            <v>24</v>
          </cell>
          <cell r="AZ63">
            <v>24</v>
          </cell>
          <cell r="BA63">
            <v>23</v>
          </cell>
          <cell r="BB63">
            <v>23</v>
          </cell>
          <cell r="BC63">
            <v>23</v>
          </cell>
          <cell r="BD63">
            <v>23</v>
          </cell>
          <cell r="BE63">
            <v>23</v>
          </cell>
          <cell r="BF63">
            <v>23</v>
          </cell>
          <cell r="BG63">
            <v>23</v>
          </cell>
          <cell r="BH63">
            <v>24</v>
          </cell>
          <cell r="BI63">
            <v>23</v>
          </cell>
          <cell r="BJ63">
            <v>23</v>
          </cell>
          <cell r="BK63">
            <v>23</v>
          </cell>
          <cell r="BL63">
            <v>23</v>
          </cell>
          <cell r="BM63">
            <v>23</v>
          </cell>
          <cell r="BN63">
            <v>23</v>
          </cell>
          <cell r="BO63">
            <v>23</v>
          </cell>
          <cell r="BP63">
            <v>23</v>
          </cell>
          <cell r="BQ63">
            <v>23</v>
          </cell>
          <cell r="BR63">
            <v>23</v>
          </cell>
          <cell r="BS63">
            <v>23</v>
          </cell>
          <cell r="BT63">
            <v>23</v>
          </cell>
          <cell r="BU63">
            <v>23</v>
          </cell>
          <cell r="BV63">
            <v>23</v>
          </cell>
          <cell r="BW63">
            <v>23</v>
          </cell>
          <cell r="BX63">
            <v>23</v>
          </cell>
          <cell r="BY63">
            <v>22</v>
          </cell>
          <cell r="BZ63">
            <v>22</v>
          </cell>
          <cell r="CA63">
            <v>22</v>
          </cell>
          <cell r="CB63">
            <v>22</v>
          </cell>
          <cell r="CC63">
            <v>22</v>
          </cell>
          <cell r="CD63">
            <v>22</v>
          </cell>
          <cell r="CE63">
            <v>22</v>
          </cell>
          <cell r="CF63">
            <v>22</v>
          </cell>
          <cell r="CG63">
            <v>22</v>
          </cell>
          <cell r="CH63">
            <v>22</v>
          </cell>
          <cell r="CI63">
            <v>22</v>
          </cell>
          <cell r="CJ63">
            <v>22</v>
          </cell>
          <cell r="CK63">
            <v>22</v>
          </cell>
          <cell r="CL63">
            <v>21</v>
          </cell>
          <cell r="CM63">
            <v>21</v>
          </cell>
          <cell r="CN63">
            <v>21</v>
          </cell>
          <cell r="CO63">
            <v>21</v>
          </cell>
          <cell r="CP63">
            <v>21</v>
          </cell>
          <cell r="CQ63">
            <v>21</v>
          </cell>
          <cell r="CR63">
            <v>22</v>
          </cell>
          <cell r="CS63">
            <v>22</v>
          </cell>
          <cell r="CT63">
            <v>22</v>
          </cell>
          <cell r="CU63">
            <v>22</v>
          </cell>
          <cell r="CV63">
            <v>22</v>
          </cell>
          <cell r="CW63">
            <v>21</v>
          </cell>
          <cell r="CX63">
            <v>21</v>
          </cell>
          <cell r="CY63">
            <v>21</v>
          </cell>
          <cell r="CZ63">
            <v>21</v>
          </cell>
          <cell r="DA63">
            <v>22</v>
          </cell>
          <cell r="DB63">
            <v>22</v>
          </cell>
          <cell r="DC63">
            <v>22</v>
          </cell>
          <cell r="DD63">
            <v>22</v>
          </cell>
          <cell r="DE63">
            <v>22</v>
          </cell>
          <cell r="DF63">
            <v>22</v>
          </cell>
          <cell r="DG63">
            <v>22</v>
          </cell>
          <cell r="DH63">
            <v>22</v>
          </cell>
          <cell r="DI63">
            <v>21</v>
          </cell>
          <cell r="DJ63">
            <v>21</v>
          </cell>
          <cell r="DK63">
            <v>21</v>
          </cell>
          <cell r="DL63">
            <v>21</v>
          </cell>
          <cell r="DM63">
            <v>22</v>
          </cell>
          <cell r="DN63">
            <v>22</v>
          </cell>
          <cell r="DO63">
            <v>22</v>
          </cell>
          <cell r="DP63">
            <v>22</v>
          </cell>
          <cell r="DQ63">
            <v>22</v>
          </cell>
          <cell r="DR63">
            <v>22</v>
          </cell>
          <cell r="DS63">
            <v>22</v>
          </cell>
          <cell r="DT63">
            <v>22</v>
          </cell>
          <cell r="DU63">
            <v>22</v>
          </cell>
          <cell r="DV63">
            <v>21</v>
          </cell>
          <cell r="DW63">
            <v>21</v>
          </cell>
          <cell r="DX63">
            <v>21</v>
          </cell>
          <cell r="DY63">
            <v>22</v>
          </cell>
          <cell r="DZ63">
            <v>22</v>
          </cell>
          <cell r="EA63">
            <v>22</v>
          </cell>
          <cell r="EB63">
            <v>22</v>
          </cell>
          <cell r="EC63">
            <v>22</v>
          </cell>
          <cell r="ED63">
            <v>22</v>
          </cell>
          <cell r="EE63">
            <v>22</v>
          </cell>
          <cell r="EF63">
            <v>22</v>
          </cell>
          <cell r="EG63">
            <v>22</v>
          </cell>
          <cell r="EH63">
            <v>21</v>
          </cell>
          <cell r="EI63">
            <v>21</v>
          </cell>
          <cell r="EJ63">
            <v>21</v>
          </cell>
          <cell r="EK63">
            <v>22</v>
          </cell>
          <cell r="EL63">
            <v>22</v>
          </cell>
          <cell r="EM63">
            <v>22</v>
          </cell>
          <cell r="EN63">
            <v>22</v>
          </cell>
          <cell r="EO63">
            <v>22</v>
          </cell>
          <cell r="EP63">
            <v>22</v>
          </cell>
          <cell r="EQ63">
            <v>22</v>
          </cell>
          <cell r="ER63">
            <v>22</v>
          </cell>
          <cell r="ES63">
            <v>22</v>
          </cell>
          <cell r="ET63">
            <v>21</v>
          </cell>
          <cell r="EU63">
            <v>21</v>
          </cell>
          <cell r="EV63">
            <v>21</v>
          </cell>
          <cell r="EW63">
            <v>22</v>
          </cell>
          <cell r="EX63">
            <v>22</v>
          </cell>
          <cell r="EY63">
            <v>22</v>
          </cell>
          <cell r="EZ63">
            <v>22</v>
          </cell>
          <cell r="FA63">
            <v>22</v>
          </cell>
          <cell r="FB63">
            <v>22</v>
          </cell>
          <cell r="FC63">
            <v>22</v>
          </cell>
          <cell r="FD63">
            <v>22</v>
          </cell>
          <cell r="FE63">
            <v>22</v>
          </cell>
          <cell r="FF63">
            <v>21</v>
          </cell>
          <cell r="FG63">
            <v>21</v>
          </cell>
          <cell r="FH63">
            <v>21</v>
          </cell>
        </row>
        <row r="64">
          <cell r="D64" t="str">
            <v>IGC - TS3 Non-Residential</v>
          </cell>
          <cell r="E64" t="str">
            <v>Non-Residential</v>
          </cell>
          <cell r="F64" t="str">
            <v>IGC</v>
          </cell>
          <cell r="G64" t="str">
            <v>IGC - TS3</v>
          </cell>
          <cell r="I64">
            <v>0</v>
          </cell>
          <cell r="J64">
            <v>0</v>
          </cell>
          <cell r="K64">
            <v>0</v>
          </cell>
          <cell r="L64">
            <v>0</v>
          </cell>
          <cell r="M64">
            <v>0</v>
          </cell>
          <cell r="N64">
            <v>0</v>
          </cell>
          <cell r="U64">
            <v>1</v>
          </cell>
          <cell r="V64">
            <v>1</v>
          </cell>
          <cell r="W64">
            <v>1</v>
          </cell>
          <cell r="X64">
            <v>1</v>
          </cell>
          <cell r="Y64">
            <v>1</v>
          </cell>
          <cell r="Z64">
            <v>1</v>
          </cell>
          <cell r="AA64">
            <v>1</v>
          </cell>
          <cell r="AB64">
            <v>1</v>
          </cell>
          <cell r="AC64">
            <v>1</v>
          </cell>
          <cell r="AD64">
            <v>1</v>
          </cell>
          <cell r="AE64">
            <v>1</v>
          </cell>
          <cell r="AF64">
            <v>1</v>
          </cell>
          <cell r="AG64">
            <v>1</v>
          </cell>
          <cell r="AH64">
            <v>1</v>
          </cell>
          <cell r="AI64">
            <v>1</v>
          </cell>
          <cell r="AJ64">
            <v>1</v>
          </cell>
          <cell r="AK64">
            <v>1</v>
          </cell>
          <cell r="AL64">
            <v>1</v>
          </cell>
          <cell r="AM64">
            <v>1</v>
          </cell>
          <cell r="AN64">
            <v>1</v>
          </cell>
          <cell r="AO64">
            <v>1</v>
          </cell>
          <cell r="AP64">
            <v>1</v>
          </cell>
          <cell r="AQ64">
            <v>1</v>
          </cell>
          <cell r="AR64">
            <v>1</v>
          </cell>
          <cell r="AS64">
            <v>1</v>
          </cell>
          <cell r="AT64">
            <v>1</v>
          </cell>
          <cell r="AU64">
            <v>1</v>
          </cell>
          <cell r="AV64">
            <v>1</v>
          </cell>
          <cell r="AW64">
            <v>1</v>
          </cell>
          <cell r="AX64">
            <v>1</v>
          </cell>
          <cell r="AY64">
            <v>1</v>
          </cell>
          <cell r="AZ64">
            <v>1</v>
          </cell>
          <cell r="BA64">
            <v>1</v>
          </cell>
          <cell r="BB64">
            <v>1</v>
          </cell>
          <cell r="BC64">
            <v>1</v>
          </cell>
          <cell r="BD64">
            <v>1</v>
          </cell>
          <cell r="BE64">
            <v>1</v>
          </cell>
          <cell r="BF64">
            <v>1</v>
          </cell>
          <cell r="BG64">
            <v>1</v>
          </cell>
          <cell r="BH64">
            <v>1</v>
          </cell>
          <cell r="BI64">
            <v>1</v>
          </cell>
          <cell r="BJ64">
            <v>1</v>
          </cell>
          <cell r="BK64">
            <v>1</v>
          </cell>
          <cell r="BL64">
            <v>1</v>
          </cell>
          <cell r="BM64">
            <v>1</v>
          </cell>
          <cell r="BN64">
            <v>1</v>
          </cell>
          <cell r="BO64">
            <v>1</v>
          </cell>
          <cell r="BP64">
            <v>1</v>
          </cell>
          <cell r="BQ64">
            <v>1</v>
          </cell>
          <cell r="BR64">
            <v>1</v>
          </cell>
          <cell r="BS64">
            <v>1</v>
          </cell>
          <cell r="BT64">
            <v>1</v>
          </cell>
          <cell r="BU64">
            <v>1</v>
          </cell>
          <cell r="BV64">
            <v>1</v>
          </cell>
          <cell r="BW64">
            <v>1</v>
          </cell>
          <cell r="BX64">
            <v>1</v>
          </cell>
          <cell r="BY64">
            <v>1</v>
          </cell>
          <cell r="BZ64">
            <v>1</v>
          </cell>
          <cell r="CA64">
            <v>1</v>
          </cell>
          <cell r="CB64">
            <v>1</v>
          </cell>
          <cell r="CC64">
            <v>1</v>
          </cell>
          <cell r="CD64">
            <v>1</v>
          </cell>
          <cell r="CE64">
            <v>1</v>
          </cell>
          <cell r="CF64">
            <v>1</v>
          </cell>
          <cell r="CG64">
            <v>1</v>
          </cell>
          <cell r="CH64">
            <v>1</v>
          </cell>
          <cell r="CI64">
            <v>1</v>
          </cell>
          <cell r="CJ64">
            <v>1</v>
          </cell>
          <cell r="CK64">
            <v>1</v>
          </cell>
          <cell r="CL64">
            <v>1</v>
          </cell>
          <cell r="CM64">
            <v>1</v>
          </cell>
          <cell r="CN64">
            <v>1</v>
          </cell>
          <cell r="CO64">
            <v>1</v>
          </cell>
          <cell r="CP64">
            <v>1</v>
          </cell>
          <cell r="CQ64">
            <v>1</v>
          </cell>
          <cell r="CR64">
            <v>1</v>
          </cell>
          <cell r="CS64">
            <v>1</v>
          </cell>
          <cell r="CT64">
            <v>1</v>
          </cell>
          <cell r="CU64">
            <v>1</v>
          </cell>
          <cell r="CV64">
            <v>1</v>
          </cell>
          <cell r="CW64">
            <v>1</v>
          </cell>
          <cell r="CX64">
            <v>1</v>
          </cell>
          <cell r="CY64">
            <v>1</v>
          </cell>
          <cell r="CZ64">
            <v>1</v>
          </cell>
          <cell r="DA64">
            <v>1</v>
          </cell>
          <cell r="DB64">
            <v>1</v>
          </cell>
          <cell r="DC64">
            <v>1</v>
          </cell>
          <cell r="DD64">
            <v>1</v>
          </cell>
          <cell r="DE64">
            <v>1</v>
          </cell>
          <cell r="DF64">
            <v>1</v>
          </cell>
          <cell r="DG64">
            <v>1</v>
          </cell>
          <cell r="DH64">
            <v>1</v>
          </cell>
          <cell r="DI64">
            <v>1</v>
          </cell>
          <cell r="DJ64">
            <v>1</v>
          </cell>
          <cell r="DK64">
            <v>1</v>
          </cell>
          <cell r="DL64">
            <v>1</v>
          </cell>
          <cell r="DM64">
            <v>1</v>
          </cell>
          <cell r="DN64">
            <v>1</v>
          </cell>
          <cell r="DO64">
            <v>1</v>
          </cell>
          <cell r="DP64">
            <v>1</v>
          </cell>
          <cell r="DQ64">
            <v>1</v>
          </cell>
          <cell r="DR64">
            <v>1</v>
          </cell>
          <cell r="DS64">
            <v>1</v>
          </cell>
          <cell r="DT64">
            <v>1</v>
          </cell>
          <cell r="DU64">
            <v>1</v>
          </cell>
          <cell r="DV64">
            <v>1</v>
          </cell>
          <cell r="DW64">
            <v>1</v>
          </cell>
          <cell r="DX64">
            <v>1</v>
          </cell>
          <cell r="DY64">
            <v>1</v>
          </cell>
          <cell r="DZ64">
            <v>1</v>
          </cell>
          <cell r="EA64">
            <v>1</v>
          </cell>
          <cell r="EB64">
            <v>1</v>
          </cell>
          <cell r="EC64">
            <v>1</v>
          </cell>
          <cell r="ED64">
            <v>1</v>
          </cell>
          <cell r="EE64">
            <v>1</v>
          </cell>
          <cell r="EF64">
            <v>1</v>
          </cell>
          <cell r="EG64">
            <v>1</v>
          </cell>
          <cell r="EH64">
            <v>1</v>
          </cell>
          <cell r="EI64">
            <v>1</v>
          </cell>
          <cell r="EJ64">
            <v>1</v>
          </cell>
          <cell r="EK64">
            <v>1</v>
          </cell>
          <cell r="EL64">
            <v>1</v>
          </cell>
          <cell r="EM64">
            <v>1</v>
          </cell>
          <cell r="EN64">
            <v>1</v>
          </cell>
          <cell r="EO64">
            <v>1</v>
          </cell>
          <cell r="EP64">
            <v>1</v>
          </cell>
          <cell r="EQ64">
            <v>1</v>
          </cell>
          <cell r="ER64">
            <v>1</v>
          </cell>
          <cell r="ES64">
            <v>1</v>
          </cell>
          <cell r="ET64">
            <v>1</v>
          </cell>
          <cell r="EU64">
            <v>1</v>
          </cell>
          <cell r="EV64">
            <v>1</v>
          </cell>
          <cell r="EW64">
            <v>1</v>
          </cell>
          <cell r="EX64">
            <v>1</v>
          </cell>
          <cell r="EY64">
            <v>1</v>
          </cell>
          <cell r="EZ64">
            <v>1</v>
          </cell>
          <cell r="FA64">
            <v>1</v>
          </cell>
          <cell r="FB64">
            <v>1</v>
          </cell>
          <cell r="FC64">
            <v>1</v>
          </cell>
          <cell r="FD64">
            <v>1</v>
          </cell>
          <cell r="FE64">
            <v>1</v>
          </cell>
          <cell r="FF64">
            <v>1</v>
          </cell>
          <cell r="FG64">
            <v>1</v>
          </cell>
          <cell r="FH64">
            <v>1</v>
          </cell>
        </row>
        <row r="65">
          <cell r="D65" t="str">
            <v>IGC - TS4 Non-Residential</v>
          </cell>
          <cell r="E65" t="str">
            <v>Non-Residential</v>
          </cell>
          <cell r="F65" t="str">
            <v>IGC</v>
          </cell>
          <cell r="G65" t="str">
            <v>IGC - TS4</v>
          </cell>
          <cell r="I65">
            <v>0</v>
          </cell>
          <cell r="J65">
            <v>0</v>
          </cell>
          <cell r="K65">
            <v>0</v>
          </cell>
          <cell r="L65">
            <v>0</v>
          </cell>
          <cell r="M65">
            <v>0</v>
          </cell>
          <cell r="N65">
            <v>0</v>
          </cell>
          <cell r="U65">
            <v>2</v>
          </cell>
          <cell r="V65">
            <v>2</v>
          </cell>
          <cell r="W65">
            <v>2</v>
          </cell>
          <cell r="X65">
            <v>2</v>
          </cell>
          <cell r="Y65">
            <v>2</v>
          </cell>
          <cell r="Z65">
            <v>2</v>
          </cell>
          <cell r="AA65">
            <v>2</v>
          </cell>
          <cell r="AB65">
            <v>2</v>
          </cell>
          <cell r="AC65">
            <v>2</v>
          </cell>
          <cell r="AD65">
            <v>2</v>
          </cell>
          <cell r="AE65">
            <v>2</v>
          </cell>
          <cell r="AF65">
            <v>2</v>
          </cell>
          <cell r="AG65">
            <v>2</v>
          </cell>
          <cell r="AH65">
            <v>2</v>
          </cell>
          <cell r="AI65">
            <v>2</v>
          </cell>
          <cell r="AJ65">
            <v>2</v>
          </cell>
          <cell r="AK65">
            <v>2</v>
          </cell>
          <cell r="AL65">
            <v>2</v>
          </cell>
          <cell r="AM65">
            <v>2</v>
          </cell>
          <cell r="AN65">
            <v>2</v>
          </cell>
          <cell r="AO65">
            <v>2</v>
          </cell>
          <cell r="AP65">
            <v>2</v>
          </cell>
          <cell r="AQ65">
            <v>2</v>
          </cell>
          <cell r="AR65">
            <v>2</v>
          </cell>
          <cell r="AS65">
            <v>2</v>
          </cell>
          <cell r="AT65">
            <v>2</v>
          </cell>
          <cell r="AU65">
            <v>2</v>
          </cell>
          <cell r="AV65">
            <v>2</v>
          </cell>
          <cell r="AW65">
            <v>1</v>
          </cell>
          <cell r="AX65">
            <v>1</v>
          </cell>
          <cell r="AY65">
            <v>1</v>
          </cell>
          <cell r="AZ65">
            <v>1</v>
          </cell>
          <cell r="BA65">
            <v>2</v>
          </cell>
          <cell r="BB65">
            <v>2</v>
          </cell>
          <cell r="BC65">
            <v>2</v>
          </cell>
          <cell r="BD65">
            <v>2</v>
          </cell>
          <cell r="BE65">
            <v>2</v>
          </cell>
          <cell r="BF65">
            <v>2</v>
          </cell>
          <cell r="BG65">
            <v>2</v>
          </cell>
          <cell r="BH65">
            <v>2</v>
          </cell>
          <cell r="BI65">
            <v>2</v>
          </cell>
          <cell r="BJ65">
            <v>2</v>
          </cell>
          <cell r="BK65">
            <v>2</v>
          </cell>
          <cell r="BL65">
            <v>2</v>
          </cell>
          <cell r="BM65">
            <v>2</v>
          </cell>
          <cell r="BN65">
            <v>2</v>
          </cell>
          <cell r="BO65">
            <v>2</v>
          </cell>
          <cell r="BP65">
            <v>2</v>
          </cell>
          <cell r="BQ65">
            <v>2</v>
          </cell>
          <cell r="BR65">
            <v>2</v>
          </cell>
          <cell r="BS65">
            <v>2</v>
          </cell>
          <cell r="BT65">
            <v>2</v>
          </cell>
          <cell r="BU65">
            <v>2</v>
          </cell>
          <cell r="BV65">
            <v>2</v>
          </cell>
          <cell r="BW65">
            <v>2</v>
          </cell>
          <cell r="BX65">
            <v>2</v>
          </cell>
          <cell r="BY65">
            <v>2</v>
          </cell>
          <cell r="BZ65">
            <v>2</v>
          </cell>
          <cell r="CA65">
            <v>2</v>
          </cell>
          <cell r="CB65">
            <v>2</v>
          </cell>
          <cell r="CC65">
            <v>2</v>
          </cell>
          <cell r="CD65">
            <v>2</v>
          </cell>
          <cell r="CE65">
            <v>2</v>
          </cell>
          <cell r="CF65">
            <v>2</v>
          </cell>
          <cell r="CG65">
            <v>2</v>
          </cell>
          <cell r="CH65">
            <v>2</v>
          </cell>
          <cell r="CI65">
            <v>2</v>
          </cell>
          <cell r="CJ65">
            <v>2</v>
          </cell>
          <cell r="CK65">
            <v>2</v>
          </cell>
          <cell r="CL65">
            <v>2</v>
          </cell>
          <cell r="CM65">
            <v>2</v>
          </cell>
          <cell r="CN65">
            <v>2</v>
          </cell>
          <cell r="CO65">
            <v>2</v>
          </cell>
          <cell r="CP65">
            <v>0</v>
          </cell>
          <cell r="CQ65">
            <v>0</v>
          </cell>
          <cell r="CR65">
            <v>0</v>
          </cell>
          <cell r="CS65">
            <v>0</v>
          </cell>
        </row>
        <row r="66">
          <cell r="D66" t="str">
            <v>TOTAL NON-RESIDENTIAL:Non-Residential</v>
          </cell>
          <cell r="E66" t="str">
            <v>Non-Residential</v>
          </cell>
          <cell r="F66" t="str">
            <v/>
          </cell>
          <cell r="G66" t="str">
            <v>TOTAL NON-RESIDENTIAL:</v>
          </cell>
          <cell r="U66">
            <v>7174</v>
          </cell>
          <cell r="V66">
            <v>7184</v>
          </cell>
          <cell r="W66">
            <v>7224</v>
          </cell>
          <cell r="X66">
            <v>7219</v>
          </cell>
          <cell r="Y66">
            <v>7223</v>
          </cell>
          <cell r="Z66">
            <v>7201</v>
          </cell>
          <cell r="AA66">
            <v>7227</v>
          </cell>
          <cell r="AB66">
            <v>7233</v>
          </cell>
          <cell r="AC66">
            <v>7259</v>
          </cell>
          <cell r="AD66">
            <v>7274</v>
          </cell>
          <cell r="AE66">
            <v>7321</v>
          </cell>
          <cell r="AF66">
            <v>7325</v>
          </cell>
          <cell r="AG66">
            <v>7339</v>
          </cell>
          <cell r="AH66">
            <v>7359</v>
          </cell>
          <cell r="AI66">
            <v>7365</v>
          </cell>
          <cell r="AJ66">
            <v>7387</v>
          </cell>
          <cell r="AK66">
            <v>7400</v>
          </cell>
          <cell r="AL66">
            <v>7411</v>
          </cell>
          <cell r="AM66">
            <v>7413</v>
          </cell>
          <cell r="AN66">
            <v>7423</v>
          </cell>
          <cell r="AO66">
            <v>7439</v>
          </cell>
          <cell r="AP66">
            <v>7439</v>
          </cell>
          <cell r="AQ66">
            <v>7453</v>
          </cell>
          <cell r="AR66">
            <v>7493</v>
          </cell>
          <cell r="AS66">
            <v>7492</v>
          </cell>
          <cell r="AT66">
            <v>7537</v>
          </cell>
          <cell r="AU66">
            <v>7540</v>
          </cell>
          <cell r="AV66">
            <v>7563</v>
          </cell>
          <cell r="AW66">
            <v>7555</v>
          </cell>
          <cell r="AX66">
            <v>7535</v>
          </cell>
          <cell r="AY66">
            <v>7567</v>
          </cell>
          <cell r="AZ66">
            <v>7570</v>
          </cell>
          <cell r="BA66">
            <v>7573</v>
          </cell>
          <cell r="BB66">
            <v>7575</v>
          </cell>
          <cell r="BC66">
            <v>7598</v>
          </cell>
          <cell r="BD66">
            <v>7613</v>
          </cell>
          <cell r="BE66">
            <v>7610</v>
          </cell>
          <cell r="BF66">
            <v>7616</v>
          </cell>
          <cell r="BG66">
            <v>7648</v>
          </cell>
          <cell r="BH66">
            <v>7678</v>
          </cell>
          <cell r="BI66">
            <v>7674</v>
          </cell>
          <cell r="BJ66">
            <v>7673</v>
          </cell>
          <cell r="BK66">
            <v>7663</v>
          </cell>
          <cell r="BL66">
            <v>7674</v>
          </cell>
          <cell r="BM66">
            <v>7730</v>
          </cell>
          <cell r="BN66">
            <v>7696</v>
          </cell>
          <cell r="BO66">
            <v>7747</v>
          </cell>
          <cell r="BP66">
            <v>7827</v>
          </cell>
          <cell r="BQ66">
            <v>7777</v>
          </cell>
          <cell r="BR66">
            <v>7791</v>
          </cell>
          <cell r="BS66">
            <v>7786</v>
          </cell>
          <cell r="BT66">
            <v>7858</v>
          </cell>
          <cell r="BU66">
            <v>7840</v>
          </cell>
          <cell r="BV66">
            <v>7850</v>
          </cell>
          <cell r="BW66">
            <v>7850</v>
          </cell>
          <cell r="BX66">
            <v>7872</v>
          </cell>
          <cell r="BY66">
            <v>7863</v>
          </cell>
          <cell r="BZ66">
            <v>7893</v>
          </cell>
          <cell r="CA66">
            <v>7900</v>
          </cell>
          <cell r="CB66">
            <v>7925</v>
          </cell>
          <cell r="CC66">
            <v>7980</v>
          </cell>
          <cell r="CD66">
            <v>7987</v>
          </cell>
          <cell r="CE66">
            <v>8000</v>
          </cell>
          <cell r="CF66">
            <v>8023</v>
          </cell>
          <cell r="CG66">
            <v>7997</v>
          </cell>
          <cell r="CH66">
            <v>8009</v>
          </cell>
          <cell r="CI66">
            <v>8017</v>
          </cell>
          <cell r="CJ66">
            <v>8008</v>
          </cell>
          <cell r="CK66">
            <v>8009</v>
          </cell>
          <cell r="CL66">
            <v>8050</v>
          </cell>
          <cell r="CM66">
            <v>8051</v>
          </cell>
          <cell r="CN66">
            <v>8058</v>
          </cell>
          <cell r="CO66">
            <v>8109</v>
          </cell>
          <cell r="CP66">
            <v>8099</v>
          </cell>
          <cell r="CQ66">
            <v>8112</v>
          </cell>
          <cell r="CR66">
            <v>8121</v>
          </cell>
          <cell r="CS66">
            <v>8109</v>
          </cell>
          <cell r="CT66">
            <v>8123</v>
          </cell>
          <cell r="CU66">
            <v>8123</v>
          </cell>
          <cell r="CV66">
            <v>8124</v>
          </cell>
          <cell r="CW66">
            <v>8123</v>
          </cell>
          <cell r="CX66">
            <v>8150</v>
          </cell>
          <cell r="CY66">
            <v>8150</v>
          </cell>
          <cell r="CZ66">
            <v>8185</v>
          </cell>
          <cell r="DA66">
            <v>8229</v>
          </cell>
          <cell r="DB66">
            <v>8237</v>
          </cell>
          <cell r="DC66">
            <v>8248</v>
          </cell>
          <cell r="DD66">
            <v>8296</v>
          </cell>
          <cell r="DE66">
            <v>8277</v>
          </cell>
          <cell r="DF66">
            <v>8288</v>
          </cell>
          <cell r="DG66">
            <v>8289</v>
          </cell>
          <cell r="DH66">
            <v>8300</v>
          </cell>
          <cell r="DI66">
            <v>8301</v>
          </cell>
          <cell r="DJ66">
            <v>8334</v>
          </cell>
          <cell r="DK66">
            <v>8344</v>
          </cell>
          <cell r="DL66">
            <v>8368</v>
          </cell>
          <cell r="DM66">
            <v>8394</v>
          </cell>
          <cell r="DN66">
            <v>8404</v>
          </cell>
          <cell r="DO66">
            <v>8418</v>
          </cell>
          <cell r="DP66">
            <v>8456</v>
          </cell>
          <cell r="DQ66">
            <v>8435</v>
          </cell>
          <cell r="DR66">
            <v>8445</v>
          </cell>
          <cell r="DS66">
            <v>8452</v>
          </cell>
          <cell r="DT66">
            <v>8454</v>
          </cell>
          <cell r="DU66">
            <v>8462</v>
          </cell>
          <cell r="DV66">
            <v>8493</v>
          </cell>
          <cell r="DW66">
            <v>8501</v>
          </cell>
          <cell r="DX66">
            <v>8526</v>
          </cell>
          <cell r="DY66">
            <v>8550</v>
          </cell>
          <cell r="DZ66">
            <v>8557</v>
          </cell>
          <cell r="EA66">
            <v>8572</v>
          </cell>
          <cell r="EB66">
            <v>8615</v>
          </cell>
          <cell r="EC66">
            <v>8598</v>
          </cell>
          <cell r="ED66">
            <v>8607</v>
          </cell>
          <cell r="EE66">
            <v>8611</v>
          </cell>
          <cell r="EF66">
            <v>8618</v>
          </cell>
          <cell r="EG66">
            <v>8632</v>
          </cell>
          <cell r="EH66">
            <v>8655</v>
          </cell>
          <cell r="EI66">
            <v>8671</v>
          </cell>
          <cell r="EJ66">
            <v>8704</v>
          </cell>
          <cell r="EK66">
            <v>8707</v>
          </cell>
          <cell r="EL66">
            <v>8719</v>
          </cell>
          <cell r="EM66">
            <v>8732</v>
          </cell>
          <cell r="EN66">
            <v>8775</v>
          </cell>
          <cell r="EO66">
            <v>8757</v>
          </cell>
          <cell r="EP66">
            <v>8766</v>
          </cell>
          <cell r="EQ66">
            <v>8772</v>
          </cell>
          <cell r="ER66">
            <v>8776</v>
          </cell>
          <cell r="ES66">
            <v>8787</v>
          </cell>
          <cell r="ET66">
            <v>8814</v>
          </cell>
          <cell r="EU66">
            <v>8829</v>
          </cell>
          <cell r="EV66">
            <v>8859</v>
          </cell>
          <cell r="EW66">
            <v>8869</v>
          </cell>
          <cell r="EX66">
            <v>8879</v>
          </cell>
          <cell r="EY66">
            <v>8896</v>
          </cell>
          <cell r="EZ66">
            <v>8938</v>
          </cell>
          <cell r="FA66">
            <v>8919</v>
          </cell>
          <cell r="FB66">
            <v>8930</v>
          </cell>
          <cell r="FC66">
            <v>8934</v>
          </cell>
          <cell r="FD66">
            <v>8939</v>
          </cell>
          <cell r="FE66">
            <v>8951</v>
          </cell>
          <cell r="FF66">
            <v>8976</v>
          </cell>
          <cell r="FG66">
            <v>8994</v>
          </cell>
          <cell r="FH66">
            <v>9026</v>
          </cell>
        </row>
        <row r="67">
          <cell r="D67" t="str">
            <v>5/6 - NON-RESIDENTIAL-EXPERIMENTALNon-Residential-Experimental</v>
          </cell>
          <cell r="E67" t="str">
            <v>Non-Residential-Experimental</v>
          </cell>
          <cell r="F67" t="str">
            <v/>
          </cell>
          <cell r="G67" t="str">
            <v>5/6 - NON-RESIDENTIAL-EXPERIMENTAL</v>
          </cell>
        </row>
        <row r="68">
          <cell r="D68" t="str">
            <v>FTS-A Non-Residential-Experimental</v>
          </cell>
          <cell r="E68" t="str">
            <v>Non-Residential-Experimental</v>
          </cell>
          <cell r="F68" t="str">
            <v>CFG</v>
          </cell>
          <cell r="G68" t="str">
            <v>FTS-A</v>
          </cell>
          <cell r="I68">
            <v>0</v>
          </cell>
          <cell r="J68">
            <v>0</v>
          </cell>
          <cell r="K68">
            <v>0</v>
          </cell>
          <cell r="L68">
            <v>0</v>
          </cell>
          <cell r="M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A68">
            <v>0</v>
          </cell>
          <cell r="CB68">
            <v>0</v>
          </cell>
          <cell r="CC68">
            <v>0</v>
          </cell>
          <cell r="CD68">
            <v>0</v>
          </cell>
          <cell r="CE68">
            <v>0</v>
          </cell>
          <cell r="CF68">
            <v>0</v>
          </cell>
          <cell r="CG68">
            <v>0</v>
          </cell>
          <cell r="CO68">
            <v>0</v>
          </cell>
          <cell r="CP68">
            <v>0</v>
          </cell>
          <cell r="CQ68">
            <v>0</v>
          </cell>
          <cell r="CR68">
            <v>0</v>
          </cell>
          <cell r="CS68">
            <v>0</v>
          </cell>
          <cell r="CT68">
            <v>0</v>
          </cell>
          <cell r="CU68">
            <v>0</v>
          </cell>
          <cell r="CV68">
            <v>0</v>
          </cell>
          <cell r="CW68">
            <v>0</v>
          </cell>
          <cell r="CX68">
            <v>0</v>
          </cell>
          <cell r="CY68">
            <v>0</v>
          </cell>
          <cell r="CZ68">
            <v>0</v>
          </cell>
          <cell r="DA68">
            <v>0</v>
          </cell>
          <cell r="DB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C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D68">
            <v>0</v>
          </cell>
          <cell r="FE68">
            <v>0</v>
          </cell>
          <cell r="FF68">
            <v>0</v>
          </cell>
          <cell r="FG68">
            <v>0</v>
          </cell>
          <cell r="FH68">
            <v>0</v>
          </cell>
        </row>
        <row r="69">
          <cell r="D69" t="str">
            <v>FTS-B Non-Residential-Experimental</v>
          </cell>
          <cell r="E69" t="str">
            <v>Non-Residential-Experimental</v>
          </cell>
          <cell r="F69" t="str">
            <v>CFG</v>
          </cell>
          <cell r="G69" t="str">
            <v>FTS-B</v>
          </cell>
          <cell r="I69">
            <v>0</v>
          </cell>
          <cell r="J69">
            <v>0</v>
          </cell>
          <cell r="K69">
            <v>0</v>
          </cell>
          <cell r="L69">
            <v>0</v>
          </cell>
          <cell r="M69">
            <v>0</v>
          </cell>
          <cell r="N69">
            <v>0</v>
          </cell>
          <cell r="U69">
            <v>1</v>
          </cell>
          <cell r="V69">
            <v>1</v>
          </cell>
          <cell r="W69">
            <v>1</v>
          </cell>
          <cell r="X69">
            <v>1</v>
          </cell>
          <cell r="Y69">
            <v>1</v>
          </cell>
          <cell r="Z69">
            <v>1</v>
          </cell>
          <cell r="AA69">
            <v>1</v>
          </cell>
          <cell r="AB69">
            <v>1</v>
          </cell>
          <cell r="AC69">
            <v>1</v>
          </cell>
          <cell r="AD69">
            <v>1</v>
          </cell>
          <cell r="AE69">
            <v>1</v>
          </cell>
          <cell r="AF69">
            <v>1</v>
          </cell>
          <cell r="AG69">
            <v>1</v>
          </cell>
          <cell r="AH69">
            <v>1</v>
          </cell>
          <cell r="AI69">
            <v>1</v>
          </cell>
          <cell r="AJ69">
            <v>1</v>
          </cell>
          <cell r="AK69">
            <v>1</v>
          </cell>
          <cell r="AL69">
            <v>1</v>
          </cell>
          <cell r="AM69">
            <v>1</v>
          </cell>
          <cell r="AN69">
            <v>1</v>
          </cell>
          <cell r="AO69">
            <v>1</v>
          </cell>
          <cell r="AP69">
            <v>1</v>
          </cell>
          <cell r="AQ69">
            <v>2</v>
          </cell>
          <cell r="AR69">
            <v>2</v>
          </cell>
          <cell r="AS69">
            <v>2</v>
          </cell>
          <cell r="AT69">
            <v>2</v>
          </cell>
          <cell r="AU69">
            <v>2</v>
          </cell>
          <cell r="AV69">
            <v>2</v>
          </cell>
          <cell r="AW69">
            <v>2</v>
          </cell>
          <cell r="AX69">
            <v>2</v>
          </cell>
          <cell r="AY69">
            <v>1</v>
          </cell>
          <cell r="AZ69">
            <v>1</v>
          </cell>
          <cell r="BA69">
            <v>1</v>
          </cell>
          <cell r="BB69">
            <v>1</v>
          </cell>
          <cell r="BC69">
            <v>1</v>
          </cell>
          <cell r="BD69">
            <v>1</v>
          </cell>
          <cell r="BE69">
            <v>1</v>
          </cell>
          <cell r="BF69">
            <v>1</v>
          </cell>
          <cell r="BG69">
            <v>1</v>
          </cell>
          <cell r="BH69">
            <v>1</v>
          </cell>
          <cell r="BI69">
            <v>1</v>
          </cell>
          <cell r="BJ69">
            <v>1</v>
          </cell>
          <cell r="BK69">
            <v>1</v>
          </cell>
          <cell r="BL69">
            <v>1</v>
          </cell>
          <cell r="BM69">
            <v>1</v>
          </cell>
          <cell r="BN69">
            <v>1</v>
          </cell>
          <cell r="BO69">
            <v>1</v>
          </cell>
          <cell r="BP69">
            <v>1</v>
          </cell>
          <cell r="BQ69">
            <v>1</v>
          </cell>
          <cell r="BR69">
            <v>1</v>
          </cell>
          <cell r="BS69">
            <v>1</v>
          </cell>
          <cell r="BT69">
            <v>1</v>
          </cell>
          <cell r="BU69">
            <v>1</v>
          </cell>
          <cell r="BV69">
            <v>1</v>
          </cell>
          <cell r="BW69">
            <v>1</v>
          </cell>
          <cell r="BX69">
            <v>1</v>
          </cell>
          <cell r="BY69">
            <v>1</v>
          </cell>
          <cell r="BZ69">
            <v>1</v>
          </cell>
          <cell r="CA69">
            <v>1</v>
          </cell>
          <cell r="CB69">
            <v>1</v>
          </cell>
          <cell r="CC69">
            <v>1</v>
          </cell>
          <cell r="CD69">
            <v>1</v>
          </cell>
          <cell r="CE69">
            <v>1</v>
          </cell>
          <cell r="CF69">
            <v>1</v>
          </cell>
          <cell r="CG69">
            <v>1</v>
          </cell>
          <cell r="CH69">
            <v>1</v>
          </cell>
          <cell r="CI69">
            <v>1</v>
          </cell>
          <cell r="CJ69">
            <v>1</v>
          </cell>
          <cell r="CK69">
            <v>1</v>
          </cell>
          <cell r="CL69">
            <v>1</v>
          </cell>
          <cell r="CM69">
            <v>1</v>
          </cell>
          <cell r="CN69">
            <v>1</v>
          </cell>
          <cell r="CO69">
            <v>1</v>
          </cell>
          <cell r="CP69">
            <v>1</v>
          </cell>
          <cell r="CQ69">
            <v>1</v>
          </cell>
          <cell r="CR69">
            <v>1</v>
          </cell>
          <cell r="CS69">
            <v>1</v>
          </cell>
          <cell r="CT69">
            <v>1</v>
          </cell>
          <cell r="CU69">
            <v>1</v>
          </cell>
          <cell r="CV69">
            <v>1</v>
          </cell>
          <cell r="CW69">
            <v>1</v>
          </cell>
          <cell r="CX69">
            <v>1</v>
          </cell>
          <cell r="CY69">
            <v>1</v>
          </cell>
          <cell r="CZ69">
            <v>1</v>
          </cell>
          <cell r="DA69">
            <v>1</v>
          </cell>
          <cell r="DB69">
            <v>1</v>
          </cell>
          <cell r="DC69">
            <v>1</v>
          </cell>
          <cell r="DD69">
            <v>1</v>
          </cell>
          <cell r="DE69">
            <v>1</v>
          </cell>
          <cell r="DF69">
            <v>1</v>
          </cell>
          <cell r="DG69">
            <v>1</v>
          </cell>
          <cell r="DH69">
            <v>1</v>
          </cell>
          <cell r="DI69">
            <v>1</v>
          </cell>
          <cell r="DJ69">
            <v>1</v>
          </cell>
          <cell r="DK69">
            <v>1</v>
          </cell>
          <cell r="DL69">
            <v>1</v>
          </cell>
          <cell r="DM69">
            <v>1</v>
          </cell>
          <cell r="DN69">
            <v>1</v>
          </cell>
          <cell r="DO69">
            <v>1</v>
          </cell>
          <cell r="DP69">
            <v>1</v>
          </cell>
          <cell r="DQ69">
            <v>1</v>
          </cell>
          <cell r="DR69">
            <v>1</v>
          </cell>
          <cell r="DS69">
            <v>1</v>
          </cell>
          <cell r="DT69">
            <v>1</v>
          </cell>
          <cell r="DU69">
            <v>1</v>
          </cell>
          <cell r="DV69">
            <v>1</v>
          </cell>
          <cell r="DW69">
            <v>1</v>
          </cell>
          <cell r="DX69">
            <v>1</v>
          </cell>
          <cell r="DY69">
            <v>1</v>
          </cell>
          <cell r="DZ69">
            <v>1</v>
          </cell>
          <cell r="EA69">
            <v>1</v>
          </cell>
          <cell r="EB69">
            <v>1</v>
          </cell>
          <cell r="EC69">
            <v>1</v>
          </cell>
          <cell r="ED69">
            <v>1</v>
          </cell>
          <cell r="EE69">
            <v>1</v>
          </cell>
          <cell r="EF69">
            <v>1</v>
          </cell>
          <cell r="EG69">
            <v>1</v>
          </cell>
          <cell r="EH69">
            <v>1</v>
          </cell>
          <cell r="EI69">
            <v>1</v>
          </cell>
          <cell r="EJ69">
            <v>1</v>
          </cell>
          <cell r="EK69">
            <v>1</v>
          </cell>
          <cell r="EL69">
            <v>1</v>
          </cell>
          <cell r="EM69">
            <v>1</v>
          </cell>
          <cell r="EN69">
            <v>1</v>
          </cell>
          <cell r="EO69">
            <v>1</v>
          </cell>
          <cell r="EP69">
            <v>1</v>
          </cell>
          <cell r="EQ69">
            <v>1</v>
          </cell>
          <cell r="ER69">
            <v>1</v>
          </cell>
          <cell r="ES69">
            <v>1</v>
          </cell>
          <cell r="ET69">
            <v>1</v>
          </cell>
          <cell r="EU69">
            <v>1</v>
          </cell>
          <cell r="EV69">
            <v>1</v>
          </cell>
          <cell r="EW69">
            <v>1</v>
          </cell>
          <cell r="EX69">
            <v>1</v>
          </cell>
          <cell r="EY69">
            <v>1</v>
          </cell>
          <cell r="EZ69">
            <v>1</v>
          </cell>
          <cell r="FA69">
            <v>1</v>
          </cell>
          <cell r="FB69">
            <v>1</v>
          </cell>
          <cell r="FC69">
            <v>1</v>
          </cell>
          <cell r="FD69">
            <v>1</v>
          </cell>
          <cell r="FE69">
            <v>1</v>
          </cell>
          <cell r="FF69">
            <v>1</v>
          </cell>
          <cell r="FG69">
            <v>1</v>
          </cell>
          <cell r="FH69">
            <v>1</v>
          </cell>
        </row>
        <row r="70">
          <cell r="D70" t="str">
            <v>FTS-1 Non-Residential-Experimental</v>
          </cell>
          <cell r="E70" t="str">
            <v>Non-Residential-Experimental</v>
          </cell>
          <cell r="F70" t="str">
            <v>CFG</v>
          </cell>
          <cell r="G70" t="str">
            <v>FTS-1</v>
          </cell>
          <cell r="I70">
            <v>0</v>
          </cell>
          <cell r="J70">
            <v>0</v>
          </cell>
          <cell r="K70">
            <v>0</v>
          </cell>
          <cell r="L70">
            <v>0</v>
          </cell>
          <cell r="M70">
            <v>0</v>
          </cell>
          <cell r="N70">
            <v>0</v>
          </cell>
          <cell r="U70">
            <v>6</v>
          </cell>
          <cell r="V70">
            <v>6</v>
          </cell>
          <cell r="W70">
            <v>6</v>
          </cell>
          <cell r="X70">
            <v>6</v>
          </cell>
          <cell r="Y70">
            <v>10</v>
          </cell>
          <cell r="Z70">
            <v>11</v>
          </cell>
          <cell r="AA70">
            <v>11</v>
          </cell>
          <cell r="AB70">
            <v>11</v>
          </cell>
          <cell r="AC70">
            <v>12</v>
          </cell>
          <cell r="AD70">
            <v>13</v>
          </cell>
          <cell r="AE70">
            <v>13</v>
          </cell>
          <cell r="AF70">
            <v>14</v>
          </cell>
          <cell r="AG70">
            <v>14</v>
          </cell>
          <cell r="AH70">
            <v>15</v>
          </cell>
          <cell r="AI70">
            <v>17</v>
          </cell>
          <cell r="AJ70">
            <v>17</v>
          </cell>
          <cell r="AK70">
            <v>17</v>
          </cell>
          <cell r="AL70">
            <v>17</v>
          </cell>
          <cell r="AM70">
            <v>18</v>
          </cell>
          <cell r="AN70">
            <v>18</v>
          </cell>
          <cell r="AO70">
            <v>19</v>
          </cell>
          <cell r="AP70">
            <v>19</v>
          </cell>
          <cell r="AQ70">
            <v>19</v>
          </cell>
          <cell r="AR70">
            <v>21</v>
          </cell>
          <cell r="AS70">
            <v>21</v>
          </cell>
          <cell r="AT70">
            <v>20</v>
          </cell>
          <cell r="AU70">
            <v>21</v>
          </cell>
          <cell r="AV70">
            <v>22</v>
          </cell>
          <cell r="AW70">
            <v>23</v>
          </cell>
          <cell r="AX70">
            <v>23</v>
          </cell>
          <cell r="AY70">
            <v>23</v>
          </cell>
          <cell r="AZ70">
            <v>22</v>
          </cell>
          <cell r="BA70">
            <v>23</v>
          </cell>
          <cell r="BB70">
            <v>23</v>
          </cell>
          <cell r="BC70">
            <v>23</v>
          </cell>
          <cell r="BD70">
            <v>23</v>
          </cell>
          <cell r="BE70">
            <v>22</v>
          </cell>
          <cell r="BF70">
            <v>22</v>
          </cell>
          <cell r="BG70">
            <v>22</v>
          </cell>
          <cell r="BH70">
            <v>22</v>
          </cell>
          <cell r="BI70">
            <v>23</v>
          </cell>
          <cell r="BJ70">
            <v>24</v>
          </cell>
          <cell r="BK70">
            <v>27</v>
          </cell>
          <cell r="BL70">
            <v>27</v>
          </cell>
          <cell r="BM70">
            <v>28</v>
          </cell>
          <cell r="BN70">
            <v>32</v>
          </cell>
          <cell r="BO70">
            <v>32</v>
          </cell>
          <cell r="BP70">
            <v>33</v>
          </cell>
          <cell r="BQ70">
            <v>32</v>
          </cell>
          <cell r="BR70">
            <v>32</v>
          </cell>
          <cell r="BS70">
            <v>32</v>
          </cell>
          <cell r="BT70">
            <v>32</v>
          </cell>
          <cell r="BU70">
            <v>32</v>
          </cell>
          <cell r="BV70">
            <v>32</v>
          </cell>
          <cell r="BW70">
            <v>32</v>
          </cell>
          <cell r="BX70">
            <v>32</v>
          </cell>
          <cell r="BY70">
            <v>32</v>
          </cell>
          <cell r="BZ70">
            <v>33</v>
          </cell>
          <cell r="CA70">
            <v>33</v>
          </cell>
          <cell r="CB70">
            <v>34</v>
          </cell>
          <cell r="CC70">
            <v>37</v>
          </cell>
          <cell r="CD70">
            <v>36</v>
          </cell>
          <cell r="CE70">
            <v>37</v>
          </cell>
          <cell r="CF70">
            <v>38</v>
          </cell>
          <cell r="CG70">
            <v>38</v>
          </cell>
          <cell r="CH70">
            <v>40</v>
          </cell>
          <cell r="CI70">
            <v>41</v>
          </cell>
          <cell r="CJ70">
            <v>42</v>
          </cell>
          <cell r="CK70">
            <v>43</v>
          </cell>
          <cell r="CL70">
            <v>42</v>
          </cell>
          <cell r="CM70">
            <v>43</v>
          </cell>
          <cell r="CN70">
            <v>43</v>
          </cell>
          <cell r="CO70">
            <v>43</v>
          </cell>
          <cell r="CP70">
            <v>43</v>
          </cell>
          <cell r="CQ70">
            <v>44</v>
          </cell>
          <cell r="CR70">
            <v>45</v>
          </cell>
          <cell r="CS70">
            <v>45</v>
          </cell>
          <cell r="CT70">
            <v>45</v>
          </cell>
          <cell r="CU70">
            <v>46</v>
          </cell>
          <cell r="CV70">
            <v>46</v>
          </cell>
          <cell r="CW70">
            <v>46</v>
          </cell>
          <cell r="CX70">
            <v>46</v>
          </cell>
          <cell r="CY70">
            <v>46</v>
          </cell>
          <cell r="CZ70">
            <v>46</v>
          </cell>
          <cell r="DA70">
            <v>43</v>
          </cell>
          <cell r="DB70">
            <v>42</v>
          </cell>
          <cell r="DC70">
            <v>43</v>
          </cell>
          <cell r="DD70">
            <v>43</v>
          </cell>
          <cell r="DE70">
            <v>43</v>
          </cell>
          <cell r="DF70">
            <v>44</v>
          </cell>
          <cell r="DG70">
            <v>46</v>
          </cell>
          <cell r="DH70">
            <v>46</v>
          </cell>
          <cell r="DI70">
            <v>47</v>
          </cell>
          <cell r="DJ70">
            <v>48</v>
          </cell>
          <cell r="DK70">
            <v>48</v>
          </cell>
          <cell r="DL70">
            <v>49</v>
          </cell>
          <cell r="DM70">
            <v>42</v>
          </cell>
          <cell r="DN70">
            <v>41</v>
          </cell>
          <cell r="DO70">
            <v>42</v>
          </cell>
          <cell r="DP70">
            <v>43</v>
          </cell>
          <cell r="DQ70">
            <v>43</v>
          </cell>
          <cell r="DR70">
            <v>44</v>
          </cell>
          <cell r="DS70">
            <v>46</v>
          </cell>
          <cell r="DT70">
            <v>47</v>
          </cell>
          <cell r="DU70">
            <v>48</v>
          </cell>
          <cell r="DV70">
            <v>48</v>
          </cell>
          <cell r="DW70">
            <v>49</v>
          </cell>
          <cell r="DX70">
            <v>50</v>
          </cell>
          <cell r="DY70">
            <v>42</v>
          </cell>
          <cell r="DZ70">
            <v>42</v>
          </cell>
          <cell r="EA70">
            <v>42</v>
          </cell>
          <cell r="EB70">
            <v>43</v>
          </cell>
          <cell r="EC70">
            <v>43</v>
          </cell>
          <cell r="ED70">
            <v>44</v>
          </cell>
          <cell r="EE70">
            <v>46</v>
          </cell>
          <cell r="EF70">
            <v>46</v>
          </cell>
          <cell r="EG70">
            <v>47</v>
          </cell>
          <cell r="EH70">
            <v>49</v>
          </cell>
          <cell r="EI70">
            <v>49</v>
          </cell>
          <cell r="EJ70">
            <v>50</v>
          </cell>
          <cell r="EK70">
            <v>42</v>
          </cell>
          <cell r="EL70">
            <v>42</v>
          </cell>
          <cell r="EM70">
            <v>42</v>
          </cell>
          <cell r="EN70">
            <v>43</v>
          </cell>
          <cell r="EO70">
            <v>43</v>
          </cell>
          <cell r="EP70">
            <v>45</v>
          </cell>
          <cell r="EQ70">
            <v>46</v>
          </cell>
          <cell r="ER70">
            <v>46</v>
          </cell>
          <cell r="ES70">
            <v>47</v>
          </cell>
          <cell r="ET70">
            <v>48</v>
          </cell>
          <cell r="EU70">
            <v>49</v>
          </cell>
          <cell r="EV70">
            <v>50</v>
          </cell>
          <cell r="EW70">
            <v>42</v>
          </cell>
          <cell r="EX70">
            <v>42</v>
          </cell>
          <cell r="EY70">
            <v>42</v>
          </cell>
          <cell r="EZ70">
            <v>43</v>
          </cell>
          <cell r="FA70">
            <v>43</v>
          </cell>
          <cell r="FB70">
            <v>44</v>
          </cell>
          <cell r="FC70">
            <v>46</v>
          </cell>
          <cell r="FD70">
            <v>47</v>
          </cell>
          <cell r="FE70">
            <v>47</v>
          </cell>
          <cell r="FF70">
            <v>48</v>
          </cell>
          <cell r="FG70">
            <v>49</v>
          </cell>
          <cell r="FH70">
            <v>50</v>
          </cell>
        </row>
        <row r="71">
          <cell r="D71" t="str">
            <v>FTS-2 Non-Residential-Experimental</v>
          </cell>
          <cell r="E71" t="str">
            <v>Non-Residential-Experimental</v>
          </cell>
          <cell r="F71" t="str">
            <v>CFG</v>
          </cell>
          <cell r="G71" t="str">
            <v>FTS-2</v>
          </cell>
          <cell r="I71">
            <v>0</v>
          </cell>
          <cell r="J71">
            <v>0</v>
          </cell>
          <cell r="K71">
            <v>0</v>
          </cell>
          <cell r="L71">
            <v>0</v>
          </cell>
          <cell r="M71">
            <v>0</v>
          </cell>
          <cell r="N71">
            <v>0</v>
          </cell>
          <cell r="U71">
            <v>16</v>
          </cell>
          <cell r="V71">
            <v>16</v>
          </cell>
          <cell r="W71">
            <v>16</v>
          </cell>
          <cell r="X71">
            <v>16</v>
          </cell>
          <cell r="Y71">
            <v>8</v>
          </cell>
          <cell r="Z71">
            <v>7</v>
          </cell>
          <cell r="AA71">
            <v>8</v>
          </cell>
          <cell r="AB71">
            <v>8</v>
          </cell>
          <cell r="AC71">
            <v>8</v>
          </cell>
          <cell r="AD71">
            <v>8</v>
          </cell>
          <cell r="AE71">
            <v>7</v>
          </cell>
          <cell r="AF71">
            <v>7</v>
          </cell>
          <cell r="AG71">
            <v>8</v>
          </cell>
          <cell r="AH71">
            <v>7</v>
          </cell>
          <cell r="AI71">
            <v>7</v>
          </cell>
          <cell r="AJ71">
            <v>7</v>
          </cell>
          <cell r="AK71">
            <v>7</v>
          </cell>
          <cell r="AL71">
            <v>7</v>
          </cell>
          <cell r="AM71">
            <v>6</v>
          </cell>
          <cell r="AN71">
            <v>7</v>
          </cell>
          <cell r="AO71">
            <v>6</v>
          </cell>
          <cell r="AP71">
            <v>6</v>
          </cell>
          <cell r="AQ71">
            <v>6</v>
          </cell>
          <cell r="AR71">
            <v>6</v>
          </cell>
          <cell r="AS71">
            <v>6</v>
          </cell>
          <cell r="AT71">
            <v>6</v>
          </cell>
          <cell r="AU71">
            <v>6</v>
          </cell>
          <cell r="AV71">
            <v>5</v>
          </cell>
          <cell r="AW71">
            <v>5</v>
          </cell>
          <cell r="AX71">
            <v>5</v>
          </cell>
          <cell r="AY71">
            <v>5</v>
          </cell>
          <cell r="AZ71">
            <v>5</v>
          </cell>
          <cell r="BA71">
            <v>5</v>
          </cell>
          <cell r="BB71">
            <v>5</v>
          </cell>
          <cell r="BC71">
            <v>5</v>
          </cell>
          <cell r="BD71">
            <v>5</v>
          </cell>
          <cell r="BE71">
            <v>4</v>
          </cell>
          <cell r="BF71">
            <v>4</v>
          </cell>
          <cell r="BG71">
            <v>4</v>
          </cell>
          <cell r="BH71">
            <v>4</v>
          </cell>
          <cell r="BI71">
            <v>4</v>
          </cell>
          <cell r="BJ71">
            <v>4</v>
          </cell>
          <cell r="BK71">
            <v>4</v>
          </cell>
          <cell r="BL71">
            <v>4</v>
          </cell>
          <cell r="BM71">
            <v>5</v>
          </cell>
          <cell r="BN71">
            <v>5</v>
          </cell>
          <cell r="BO71">
            <v>5</v>
          </cell>
          <cell r="BP71">
            <v>5</v>
          </cell>
          <cell r="BQ71">
            <v>5</v>
          </cell>
          <cell r="BR71">
            <v>5</v>
          </cell>
          <cell r="BS71">
            <v>5</v>
          </cell>
          <cell r="BT71">
            <v>5</v>
          </cell>
          <cell r="BU71">
            <v>5</v>
          </cell>
          <cell r="BV71">
            <v>6</v>
          </cell>
          <cell r="BW71">
            <v>6</v>
          </cell>
          <cell r="BX71">
            <v>6</v>
          </cell>
          <cell r="BY71">
            <v>5</v>
          </cell>
          <cell r="BZ71">
            <v>5</v>
          </cell>
          <cell r="CA71">
            <v>5</v>
          </cell>
          <cell r="CB71">
            <v>5</v>
          </cell>
          <cell r="CC71">
            <v>5</v>
          </cell>
          <cell r="CD71">
            <v>6</v>
          </cell>
          <cell r="CE71">
            <v>6</v>
          </cell>
          <cell r="CF71">
            <v>6</v>
          </cell>
          <cell r="CG71">
            <v>6</v>
          </cell>
          <cell r="CH71">
            <v>6</v>
          </cell>
          <cell r="CI71">
            <v>6</v>
          </cell>
          <cell r="CJ71">
            <v>5</v>
          </cell>
          <cell r="CK71">
            <v>5</v>
          </cell>
          <cell r="CL71">
            <v>5</v>
          </cell>
          <cell r="CM71">
            <v>5</v>
          </cell>
          <cell r="CN71">
            <v>6</v>
          </cell>
          <cell r="CO71">
            <v>6</v>
          </cell>
          <cell r="CP71">
            <v>6</v>
          </cell>
          <cell r="CQ71">
            <v>6</v>
          </cell>
          <cell r="CR71">
            <v>6</v>
          </cell>
          <cell r="CS71">
            <v>6</v>
          </cell>
          <cell r="CT71">
            <v>6</v>
          </cell>
          <cell r="CU71">
            <v>6</v>
          </cell>
          <cell r="CV71">
            <v>5</v>
          </cell>
          <cell r="CW71">
            <v>5</v>
          </cell>
          <cell r="CX71">
            <v>5</v>
          </cell>
          <cell r="CY71">
            <v>5</v>
          </cell>
          <cell r="CZ71">
            <v>5</v>
          </cell>
          <cell r="DA71">
            <v>5</v>
          </cell>
          <cell r="DB71">
            <v>6</v>
          </cell>
          <cell r="DC71">
            <v>6</v>
          </cell>
          <cell r="DD71">
            <v>6</v>
          </cell>
          <cell r="DE71">
            <v>6</v>
          </cell>
          <cell r="DF71">
            <v>6</v>
          </cell>
          <cell r="DG71">
            <v>6</v>
          </cell>
          <cell r="DH71">
            <v>6</v>
          </cell>
          <cell r="DI71">
            <v>5</v>
          </cell>
          <cell r="DJ71">
            <v>5</v>
          </cell>
          <cell r="DK71">
            <v>5</v>
          </cell>
          <cell r="DL71">
            <v>6</v>
          </cell>
          <cell r="DM71">
            <v>5</v>
          </cell>
          <cell r="DN71">
            <v>6</v>
          </cell>
          <cell r="DO71">
            <v>6</v>
          </cell>
          <cell r="DP71">
            <v>6</v>
          </cell>
          <cell r="DQ71">
            <v>6</v>
          </cell>
          <cell r="DR71">
            <v>6</v>
          </cell>
          <cell r="DS71">
            <v>6</v>
          </cell>
          <cell r="DT71">
            <v>5</v>
          </cell>
          <cell r="DU71">
            <v>5</v>
          </cell>
          <cell r="DV71">
            <v>5</v>
          </cell>
          <cell r="DW71">
            <v>5</v>
          </cell>
          <cell r="DX71">
            <v>6</v>
          </cell>
          <cell r="DY71">
            <v>5</v>
          </cell>
          <cell r="DZ71">
            <v>6</v>
          </cell>
          <cell r="EA71">
            <v>6</v>
          </cell>
          <cell r="EB71">
            <v>6</v>
          </cell>
          <cell r="EC71">
            <v>6</v>
          </cell>
          <cell r="ED71">
            <v>6</v>
          </cell>
          <cell r="EE71">
            <v>6</v>
          </cell>
          <cell r="EF71">
            <v>6</v>
          </cell>
          <cell r="EG71">
            <v>5</v>
          </cell>
          <cell r="EH71">
            <v>5</v>
          </cell>
          <cell r="EI71">
            <v>5</v>
          </cell>
          <cell r="EJ71">
            <v>6</v>
          </cell>
          <cell r="EK71">
            <v>5</v>
          </cell>
          <cell r="EL71">
            <v>6</v>
          </cell>
          <cell r="EM71">
            <v>6</v>
          </cell>
          <cell r="EN71">
            <v>6</v>
          </cell>
          <cell r="EO71">
            <v>6</v>
          </cell>
          <cell r="EP71">
            <v>6</v>
          </cell>
          <cell r="EQ71">
            <v>6</v>
          </cell>
          <cell r="ER71">
            <v>6</v>
          </cell>
          <cell r="ES71">
            <v>5</v>
          </cell>
          <cell r="ET71">
            <v>5</v>
          </cell>
          <cell r="EU71">
            <v>5</v>
          </cell>
          <cell r="EV71">
            <v>6</v>
          </cell>
          <cell r="EW71">
            <v>5</v>
          </cell>
          <cell r="EX71">
            <v>6</v>
          </cell>
          <cell r="EY71">
            <v>6</v>
          </cell>
          <cell r="EZ71">
            <v>6</v>
          </cell>
          <cell r="FA71">
            <v>6</v>
          </cell>
          <cell r="FB71">
            <v>6</v>
          </cell>
          <cell r="FC71">
            <v>6</v>
          </cell>
          <cell r="FD71">
            <v>6</v>
          </cell>
          <cell r="FE71">
            <v>5</v>
          </cell>
          <cell r="FF71">
            <v>5</v>
          </cell>
          <cell r="FG71">
            <v>5</v>
          </cell>
          <cell r="FH71">
            <v>6</v>
          </cell>
        </row>
        <row r="72">
          <cell r="D72" t="str">
            <v>FTS-2.1 Non-Residential-Experimental</v>
          </cell>
          <cell r="E72" t="str">
            <v>Non-Residential-Experimental</v>
          </cell>
          <cell r="F72" t="str">
            <v>CFG</v>
          </cell>
          <cell r="G72" t="str">
            <v>FTS-2.1</v>
          </cell>
          <cell r="I72">
            <v>0</v>
          </cell>
          <cell r="J72">
            <v>0</v>
          </cell>
          <cell r="K72">
            <v>0</v>
          </cell>
          <cell r="L72">
            <v>0</v>
          </cell>
          <cell r="M72">
            <v>0</v>
          </cell>
          <cell r="N72">
            <v>0</v>
          </cell>
          <cell r="U72">
            <v>5</v>
          </cell>
          <cell r="V72">
            <v>5</v>
          </cell>
          <cell r="W72">
            <v>5</v>
          </cell>
          <cell r="X72">
            <v>5</v>
          </cell>
          <cell r="Y72">
            <v>10</v>
          </cell>
          <cell r="Z72">
            <v>10</v>
          </cell>
          <cell r="AA72">
            <v>10</v>
          </cell>
          <cell r="AB72">
            <v>10</v>
          </cell>
          <cell r="AC72">
            <v>10</v>
          </cell>
          <cell r="AD72">
            <v>10</v>
          </cell>
          <cell r="AE72">
            <v>10</v>
          </cell>
          <cell r="AF72">
            <v>10</v>
          </cell>
          <cell r="AG72">
            <v>10</v>
          </cell>
          <cell r="AH72">
            <v>6</v>
          </cell>
          <cell r="AI72">
            <v>6</v>
          </cell>
          <cell r="AJ72">
            <v>6</v>
          </cell>
          <cell r="AK72">
            <v>6</v>
          </cell>
          <cell r="AL72">
            <v>6</v>
          </cell>
          <cell r="AM72">
            <v>6</v>
          </cell>
          <cell r="AN72">
            <v>6</v>
          </cell>
          <cell r="AO72">
            <v>6</v>
          </cell>
          <cell r="AP72">
            <v>5</v>
          </cell>
          <cell r="AQ72">
            <v>5</v>
          </cell>
          <cell r="AR72">
            <v>5</v>
          </cell>
          <cell r="AS72">
            <v>5</v>
          </cell>
          <cell r="AT72">
            <v>6</v>
          </cell>
          <cell r="AU72">
            <v>6</v>
          </cell>
          <cell r="AV72">
            <v>10</v>
          </cell>
          <cell r="AW72">
            <v>10</v>
          </cell>
          <cell r="AX72">
            <v>10</v>
          </cell>
          <cell r="AY72">
            <v>9</v>
          </cell>
          <cell r="AZ72">
            <v>9</v>
          </cell>
          <cell r="BA72">
            <v>10</v>
          </cell>
          <cell r="BB72">
            <v>10</v>
          </cell>
          <cell r="BC72">
            <v>10</v>
          </cell>
          <cell r="BD72">
            <v>10</v>
          </cell>
          <cell r="BE72">
            <v>10</v>
          </cell>
          <cell r="BF72">
            <v>10</v>
          </cell>
          <cell r="BG72">
            <v>10</v>
          </cell>
          <cell r="BH72">
            <v>11</v>
          </cell>
          <cell r="BI72">
            <v>11</v>
          </cell>
          <cell r="BJ72">
            <v>11</v>
          </cell>
          <cell r="BK72">
            <v>11</v>
          </cell>
          <cell r="BL72">
            <v>11</v>
          </cell>
          <cell r="BM72">
            <v>11</v>
          </cell>
          <cell r="BN72">
            <v>11</v>
          </cell>
          <cell r="BO72">
            <v>11</v>
          </cell>
          <cell r="BP72">
            <v>11</v>
          </cell>
          <cell r="BQ72">
            <v>11</v>
          </cell>
          <cell r="BR72">
            <v>11</v>
          </cell>
          <cell r="BS72">
            <v>11</v>
          </cell>
          <cell r="BT72">
            <v>11</v>
          </cell>
          <cell r="BU72">
            <v>11</v>
          </cell>
          <cell r="BV72">
            <v>11</v>
          </cell>
          <cell r="BW72">
            <v>11</v>
          </cell>
          <cell r="BX72">
            <v>11</v>
          </cell>
          <cell r="BY72">
            <v>10</v>
          </cell>
          <cell r="BZ72">
            <v>10</v>
          </cell>
          <cell r="CA72">
            <v>10</v>
          </cell>
          <cell r="CB72">
            <v>10</v>
          </cell>
          <cell r="CC72">
            <v>10</v>
          </cell>
          <cell r="CD72">
            <v>10</v>
          </cell>
          <cell r="CE72">
            <v>10</v>
          </cell>
          <cell r="CF72">
            <v>10</v>
          </cell>
          <cell r="CG72">
            <v>10</v>
          </cell>
          <cell r="CH72">
            <v>10</v>
          </cell>
          <cell r="CI72">
            <v>10</v>
          </cell>
          <cell r="CJ72">
            <v>10</v>
          </cell>
          <cell r="CK72">
            <v>10</v>
          </cell>
          <cell r="CL72">
            <v>9</v>
          </cell>
          <cell r="CM72">
            <v>10</v>
          </cell>
          <cell r="CN72">
            <v>10</v>
          </cell>
          <cell r="CO72">
            <v>10</v>
          </cell>
          <cell r="CP72">
            <v>10</v>
          </cell>
          <cell r="CQ72">
            <v>11</v>
          </cell>
          <cell r="CR72">
            <v>10</v>
          </cell>
          <cell r="CS72">
            <v>10</v>
          </cell>
          <cell r="CT72">
            <v>10</v>
          </cell>
          <cell r="CU72">
            <v>10</v>
          </cell>
          <cell r="CV72">
            <v>11</v>
          </cell>
          <cell r="CW72">
            <v>11</v>
          </cell>
          <cell r="CX72">
            <v>11</v>
          </cell>
          <cell r="CY72">
            <v>11</v>
          </cell>
          <cell r="CZ72">
            <v>11</v>
          </cell>
          <cell r="DA72">
            <v>11</v>
          </cell>
          <cell r="DB72">
            <v>11</v>
          </cell>
          <cell r="DC72">
            <v>11</v>
          </cell>
          <cell r="DD72">
            <v>11</v>
          </cell>
          <cell r="DE72">
            <v>11</v>
          </cell>
          <cell r="DF72">
            <v>11</v>
          </cell>
          <cell r="DG72">
            <v>11</v>
          </cell>
          <cell r="DH72">
            <v>11</v>
          </cell>
          <cell r="DI72">
            <v>10</v>
          </cell>
          <cell r="DJ72">
            <v>10</v>
          </cell>
          <cell r="DK72">
            <v>10</v>
          </cell>
          <cell r="DL72">
            <v>10</v>
          </cell>
          <cell r="DM72">
            <v>11</v>
          </cell>
          <cell r="DN72">
            <v>11</v>
          </cell>
          <cell r="DO72">
            <v>11</v>
          </cell>
          <cell r="DP72">
            <v>11</v>
          </cell>
          <cell r="DQ72">
            <v>11</v>
          </cell>
          <cell r="DR72">
            <v>11</v>
          </cell>
          <cell r="DS72">
            <v>11</v>
          </cell>
          <cell r="DT72">
            <v>11</v>
          </cell>
          <cell r="DU72">
            <v>11</v>
          </cell>
          <cell r="DV72">
            <v>10</v>
          </cell>
          <cell r="DW72">
            <v>11</v>
          </cell>
          <cell r="DX72">
            <v>11</v>
          </cell>
          <cell r="DY72">
            <v>11</v>
          </cell>
          <cell r="DZ72">
            <v>11</v>
          </cell>
          <cell r="EA72">
            <v>11</v>
          </cell>
          <cell r="EB72">
            <v>11</v>
          </cell>
          <cell r="EC72">
            <v>11</v>
          </cell>
          <cell r="ED72">
            <v>11</v>
          </cell>
          <cell r="EE72">
            <v>11</v>
          </cell>
          <cell r="EF72">
            <v>11</v>
          </cell>
          <cell r="EG72">
            <v>11</v>
          </cell>
          <cell r="EH72">
            <v>10</v>
          </cell>
          <cell r="EI72">
            <v>11</v>
          </cell>
          <cell r="EJ72">
            <v>11</v>
          </cell>
          <cell r="EK72">
            <v>11</v>
          </cell>
          <cell r="EL72">
            <v>11</v>
          </cell>
          <cell r="EM72">
            <v>11</v>
          </cell>
          <cell r="EN72">
            <v>11</v>
          </cell>
          <cell r="EO72">
            <v>11</v>
          </cell>
          <cell r="EP72">
            <v>11</v>
          </cell>
          <cell r="EQ72">
            <v>11</v>
          </cell>
          <cell r="ER72">
            <v>11</v>
          </cell>
          <cell r="ES72">
            <v>11</v>
          </cell>
          <cell r="ET72">
            <v>10</v>
          </cell>
          <cell r="EU72">
            <v>11</v>
          </cell>
          <cell r="EV72">
            <v>11</v>
          </cell>
          <cell r="EW72">
            <v>11</v>
          </cell>
          <cell r="EX72">
            <v>11</v>
          </cell>
          <cell r="EY72">
            <v>11</v>
          </cell>
          <cell r="EZ72">
            <v>11</v>
          </cell>
          <cell r="FA72">
            <v>11</v>
          </cell>
          <cell r="FB72">
            <v>11</v>
          </cell>
          <cell r="FC72">
            <v>11</v>
          </cell>
          <cell r="FD72">
            <v>11</v>
          </cell>
          <cell r="FE72">
            <v>11</v>
          </cell>
          <cell r="FF72">
            <v>10</v>
          </cell>
          <cell r="FG72">
            <v>11</v>
          </cell>
          <cell r="FH72">
            <v>11</v>
          </cell>
        </row>
        <row r="73">
          <cell r="D73" t="str">
            <v>FTS-3 Non-Residential-Experimental</v>
          </cell>
          <cell r="E73" t="str">
            <v>Non-Residential-Experimental</v>
          </cell>
          <cell r="F73" t="str">
            <v>CFG</v>
          </cell>
          <cell r="G73" t="str">
            <v>FTS-3</v>
          </cell>
          <cell r="I73">
            <v>0</v>
          </cell>
          <cell r="J73">
            <v>0</v>
          </cell>
          <cell r="K73">
            <v>0</v>
          </cell>
          <cell r="L73">
            <v>0</v>
          </cell>
          <cell r="M73">
            <v>0</v>
          </cell>
          <cell r="N73">
            <v>0</v>
          </cell>
          <cell r="U73">
            <v>17</v>
          </cell>
          <cell r="V73">
            <v>17</v>
          </cell>
          <cell r="W73">
            <v>18</v>
          </cell>
          <cell r="X73">
            <v>18</v>
          </cell>
          <cell r="Y73">
            <v>21</v>
          </cell>
          <cell r="Z73">
            <v>20</v>
          </cell>
          <cell r="AA73">
            <v>20</v>
          </cell>
          <cell r="AB73">
            <v>21</v>
          </cell>
          <cell r="AC73">
            <v>21</v>
          </cell>
          <cell r="AD73">
            <v>21</v>
          </cell>
          <cell r="AE73">
            <v>20</v>
          </cell>
          <cell r="AF73">
            <v>20</v>
          </cell>
          <cell r="AG73">
            <v>20</v>
          </cell>
          <cell r="AH73">
            <v>22</v>
          </cell>
          <cell r="AI73">
            <v>21</v>
          </cell>
          <cell r="AJ73">
            <v>21</v>
          </cell>
          <cell r="AK73">
            <v>20</v>
          </cell>
          <cell r="AL73">
            <v>21</v>
          </cell>
          <cell r="AM73">
            <v>21</v>
          </cell>
          <cell r="AN73">
            <v>21</v>
          </cell>
          <cell r="AO73">
            <v>21</v>
          </cell>
          <cell r="AP73">
            <v>21</v>
          </cell>
          <cell r="AQ73">
            <v>21</v>
          </cell>
          <cell r="AR73">
            <v>22</v>
          </cell>
          <cell r="AS73">
            <v>21</v>
          </cell>
          <cell r="AT73">
            <v>21</v>
          </cell>
          <cell r="AU73">
            <v>21</v>
          </cell>
          <cell r="AV73">
            <v>17</v>
          </cell>
          <cell r="AW73">
            <v>17</v>
          </cell>
          <cell r="AX73">
            <v>17</v>
          </cell>
          <cell r="AY73">
            <v>16</v>
          </cell>
          <cell r="AZ73">
            <v>16</v>
          </cell>
          <cell r="BA73">
            <v>16</v>
          </cell>
          <cell r="BB73">
            <v>16</v>
          </cell>
          <cell r="BC73">
            <v>16</v>
          </cell>
          <cell r="BD73">
            <v>16</v>
          </cell>
          <cell r="BE73">
            <v>16</v>
          </cell>
          <cell r="BF73">
            <v>16</v>
          </cell>
          <cell r="BG73">
            <v>16</v>
          </cell>
          <cell r="BH73">
            <v>17</v>
          </cell>
          <cell r="BI73">
            <v>18</v>
          </cell>
          <cell r="BJ73">
            <v>17</v>
          </cell>
          <cell r="BK73">
            <v>17</v>
          </cell>
          <cell r="BL73">
            <v>17</v>
          </cell>
          <cell r="BM73">
            <v>17</v>
          </cell>
          <cell r="BN73">
            <v>17</v>
          </cell>
          <cell r="BO73">
            <v>17</v>
          </cell>
          <cell r="BP73">
            <v>17</v>
          </cell>
          <cell r="BQ73">
            <v>16</v>
          </cell>
          <cell r="BR73">
            <v>17</v>
          </cell>
          <cell r="BS73">
            <v>17</v>
          </cell>
          <cell r="BT73">
            <v>17</v>
          </cell>
          <cell r="BU73">
            <v>17</v>
          </cell>
          <cell r="BV73">
            <v>17</v>
          </cell>
          <cell r="BW73">
            <v>18</v>
          </cell>
          <cell r="BX73">
            <v>18</v>
          </cell>
          <cell r="BY73">
            <v>18</v>
          </cell>
          <cell r="BZ73">
            <v>18</v>
          </cell>
          <cell r="CA73">
            <v>19</v>
          </cell>
          <cell r="CB73">
            <v>19</v>
          </cell>
          <cell r="CC73">
            <v>20</v>
          </cell>
          <cell r="CD73">
            <v>19</v>
          </cell>
          <cell r="CE73">
            <v>19</v>
          </cell>
          <cell r="CF73">
            <v>19</v>
          </cell>
          <cell r="CG73">
            <v>18</v>
          </cell>
          <cell r="CH73">
            <v>17</v>
          </cell>
          <cell r="CI73">
            <v>17</v>
          </cell>
          <cell r="CJ73">
            <v>17</v>
          </cell>
          <cell r="CK73">
            <v>17</v>
          </cell>
          <cell r="CL73">
            <v>17</v>
          </cell>
          <cell r="CM73">
            <v>17</v>
          </cell>
          <cell r="CN73">
            <v>17</v>
          </cell>
          <cell r="CO73">
            <v>17</v>
          </cell>
          <cell r="CP73">
            <v>17</v>
          </cell>
          <cell r="CQ73">
            <v>17</v>
          </cell>
          <cell r="CR73">
            <v>17</v>
          </cell>
          <cell r="CS73">
            <v>17</v>
          </cell>
          <cell r="CT73">
            <v>17</v>
          </cell>
          <cell r="CU73">
            <v>17</v>
          </cell>
          <cell r="CV73">
            <v>17</v>
          </cell>
          <cell r="CW73">
            <v>17</v>
          </cell>
          <cell r="CX73">
            <v>17</v>
          </cell>
          <cell r="CY73">
            <v>17</v>
          </cell>
          <cell r="CZ73">
            <v>17</v>
          </cell>
          <cell r="DA73">
            <v>17</v>
          </cell>
          <cell r="DB73">
            <v>17</v>
          </cell>
          <cell r="DC73">
            <v>17</v>
          </cell>
          <cell r="DD73">
            <v>17</v>
          </cell>
          <cell r="DE73">
            <v>17</v>
          </cell>
          <cell r="DF73">
            <v>16</v>
          </cell>
          <cell r="DG73">
            <v>17</v>
          </cell>
          <cell r="DH73">
            <v>17</v>
          </cell>
          <cell r="DI73">
            <v>17</v>
          </cell>
          <cell r="DJ73">
            <v>17</v>
          </cell>
          <cell r="DK73">
            <v>17</v>
          </cell>
          <cell r="DL73">
            <v>17</v>
          </cell>
          <cell r="DM73">
            <v>18</v>
          </cell>
          <cell r="DN73">
            <v>17</v>
          </cell>
          <cell r="DO73">
            <v>17</v>
          </cell>
          <cell r="DP73">
            <v>17</v>
          </cell>
          <cell r="DQ73">
            <v>17</v>
          </cell>
          <cell r="DR73">
            <v>16</v>
          </cell>
          <cell r="DS73">
            <v>17</v>
          </cell>
          <cell r="DT73">
            <v>17</v>
          </cell>
          <cell r="DU73">
            <v>17</v>
          </cell>
          <cell r="DV73">
            <v>17</v>
          </cell>
          <cell r="DW73">
            <v>17</v>
          </cell>
          <cell r="DX73">
            <v>17</v>
          </cell>
          <cell r="DY73">
            <v>17</v>
          </cell>
          <cell r="DZ73">
            <v>17</v>
          </cell>
          <cell r="EA73">
            <v>17</v>
          </cell>
          <cell r="EB73">
            <v>17</v>
          </cell>
          <cell r="EC73">
            <v>17</v>
          </cell>
          <cell r="ED73">
            <v>16</v>
          </cell>
          <cell r="EE73">
            <v>17</v>
          </cell>
          <cell r="EF73">
            <v>17</v>
          </cell>
          <cell r="EG73">
            <v>17</v>
          </cell>
          <cell r="EH73">
            <v>17</v>
          </cell>
          <cell r="EI73">
            <v>17</v>
          </cell>
          <cell r="EJ73">
            <v>17</v>
          </cell>
          <cell r="EK73">
            <v>17</v>
          </cell>
          <cell r="EL73">
            <v>17</v>
          </cell>
          <cell r="EM73">
            <v>17</v>
          </cell>
          <cell r="EN73">
            <v>17</v>
          </cell>
          <cell r="EO73">
            <v>17</v>
          </cell>
          <cell r="EP73">
            <v>16</v>
          </cell>
          <cell r="EQ73">
            <v>17</v>
          </cell>
          <cell r="ER73">
            <v>17</v>
          </cell>
          <cell r="ES73">
            <v>17</v>
          </cell>
          <cell r="ET73">
            <v>17</v>
          </cell>
          <cell r="EU73">
            <v>17</v>
          </cell>
          <cell r="EV73">
            <v>17</v>
          </cell>
          <cell r="EW73">
            <v>17</v>
          </cell>
          <cell r="EX73">
            <v>17</v>
          </cell>
          <cell r="EY73">
            <v>17</v>
          </cell>
          <cell r="EZ73">
            <v>17</v>
          </cell>
          <cell r="FA73">
            <v>17</v>
          </cell>
          <cell r="FB73">
            <v>16</v>
          </cell>
          <cell r="FC73">
            <v>17</v>
          </cell>
          <cell r="FD73">
            <v>17</v>
          </cell>
          <cell r="FE73">
            <v>17</v>
          </cell>
          <cell r="FF73">
            <v>17</v>
          </cell>
          <cell r="FG73">
            <v>17</v>
          </cell>
          <cell r="FH73">
            <v>17</v>
          </cell>
        </row>
        <row r="74">
          <cell r="D74" t="str">
            <v>FTS-3.1 Non-Residential-Experimental</v>
          </cell>
          <cell r="E74" t="str">
            <v>Non-Residential-Experimental</v>
          </cell>
          <cell r="F74" t="str">
            <v>CFG</v>
          </cell>
          <cell r="G74" t="str">
            <v>FTS-3.1</v>
          </cell>
          <cell r="I74">
            <v>0</v>
          </cell>
          <cell r="J74">
            <v>0</v>
          </cell>
          <cell r="K74">
            <v>0</v>
          </cell>
          <cell r="L74">
            <v>0</v>
          </cell>
          <cell r="M74">
            <v>0</v>
          </cell>
          <cell r="N74">
            <v>0</v>
          </cell>
          <cell r="U74">
            <v>9</v>
          </cell>
          <cell r="V74">
            <v>9</v>
          </cell>
          <cell r="W74">
            <v>9</v>
          </cell>
          <cell r="X74">
            <v>9</v>
          </cell>
          <cell r="Y74">
            <v>6</v>
          </cell>
          <cell r="Z74">
            <v>6</v>
          </cell>
          <cell r="AA74">
            <v>6</v>
          </cell>
          <cell r="AB74">
            <v>6</v>
          </cell>
          <cell r="AC74">
            <v>6</v>
          </cell>
          <cell r="AD74">
            <v>6</v>
          </cell>
          <cell r="AE74">
            <v>6</v>
          </cell>
          <cell r="AF74">
            <v>6</v>
          </cell>
          <cell r="AG74">
            <v>6</v>
          </cell>
          <cell r="AH74">
            <v>7</v>
          </cell>
          <cell r="AI74">
            <v>7</v>
          </cell>
          <cell r="AJ74">
            <v>7</v>
          </cell>
          <cell r="AK74">
            <v>7</v>
          </cell>
          <cell r="AL74">
            <v>7</v>
          </cell>
          <cell r="AM74">
            <v>7</v>
          </cell>
          <cell r="AN74">
            <v>7</v>
          </cell>
          <cell r="AO74">
            <v>7</v>
          </cell>
          <cell r="AP74">
            <v>7</v>
          </cell>
          <cell r="AQ74">
            <v>7</v>
          </cell>
          <cell r="AR74">
            <v>7</v>
          </cell>
          <cell r="AS74">
            <v>7</v>
          </cell>
          <cell r="AT74">
            <v>7</v>
          </cell>
          <cell r="AU74">
            <v>7</v>
          </cell>
          <cell r="AV74">
            <v>9</v>
          </cell>
          <cell r="AW74">
            <v>9</v>
          </cell>
          <cell r="AX74">
            <v>9</v>
          </cell>
          <cell r="AY74">
            <v>10</v>
          </cell>
          <cell r="AZ74">
            <v>9</v>
          </cell>
          <cell r="BA74">
            <v>9</v>
          </cell>
          <cell r="BB74">
            <v>9</v>
          </cell>
          <cell r="BC74">
            <v>9</v>
          </cell>
          <cell r="BD74">
            <v>9</v>
          </cell>
          <cell r="BE74">
            <v>9</v>
          </cell>
          <cell r="BF74">
            <v>9</v>
          </cell>
          <cell r="BG74">
            <v>9</v>
          </cell>
          <cell r="BH74">
            <v>7</v>
          </cell>
          <cell r="BI74">
            <v>7</v>
          </cell>
          <cell r="BJ74">
            <v>7</v>
          </cell>
          <cell r="BK74">
            <v>7</v>
          </cell>
          <cell r="BL74">
            <v>7</v>
          </cell>
          <cell r="BM74">
            <v>7</v>
          </cell>
          <cell r="BN74">
            <v>7</v>
          </cell>
          <cell r="BO74">
            <v>7</v>
          </cell>
          <cell r="BP74">
            <v>7</v>
          </cell>
          <cell r="BQ74">
            <v>7</v>
          </cell>
          <cell r="BR74">
            <v>7</v>
          </cell>
          <cell r="BS74">
            <v>7</v>
          </cell>
          <cell r="BT74">
            <v>7</v>
          </cell>
          <cell r="BU74">
            <v>7</v>
          </cell>
          <cell r="BV74">
            <v>7</v>
          </cell>
          <cell r="BW74">
            <v>7</v>
          </cell>
          <cell r="BX74">
            <v>7</v>
          </cell>
          <cell r="BY74">
            <v>7</v>
          </cell>
          <cell r="BZ74">
            <v>7</v>
          </cell>
          <cell r="CA74">
            <v>7</v>
          </cell>
          <cell r="CB74">
            <v>7</v>
          </cell>
          <cell r="CC74">
            <v>7</v>
          </cell>
          <cell r="CD74">
            <v>7</v>
          </cell>
          <cell r="CE74">
            <v>7</v>
          </cell>
          <cell r="CF74">
            <v>7</v>
          </cell>
          <cell r="CG74">
            <v>7</v>
          </cell>
          <cell r="CH74">
            <v>7</v>
          </cell>
          <cell r="CI74">
            <v>7</v>
          </cell>
          <cell r="CJ74">
            <v>7</v>
          </cell>
          <cell r="CK74">
            <v>7</v>
          </cell>
          <cell r="CL74">
            <v>7</v>
          </cell>
          <cell r="CM74">
            <v>7</v>
          </cell>
          <cell r="CN74">
            <v>7</v>
          </cell>
          <cell r="CO74">
            <v>7</v>
          </cell>
          <cell r="CP74">
            <v>7</v>
          </cell>
          <cell r="CQ74">
            <v>7</v>
          </cell>
          <cell r="CR74">
            <v>7</v>
          </cell>
          <cell r="CS74">
            <v>7</v>
          </cell>
          <cell r="CT74">
            <v>7</v>
          </cell>
          <cell r="CU74">
            <v>7</v>
          </cell>
          <cell r="CV74">
            <v>7</v>
          </cell>
          <cell r="CW74">
            <v>7</v>
          </cell>
          <cell r="CX74">
            <v>7</v>
          </cell>
          <cell r="CY74">
            <v>7</v>
          </cell>
          <cell r="CZ74">
            <v>7</v>
          </cell>
          <cell r="DA74">
            <v>7</v>
          </cell>
          <cell r="DB74">
            <v>7</v>
          </cell>
          <cell r="DC74">
            <v>7</v>
          </cell>
          <cell r="DD74">
            <v>7</v>
          </cell>
          <cell r="DE74">
            <v>7</v>
          </cell>
          <cell r="DF74">
            <v>7</v>
          </cell>
          <cell r="DG74">
            <v>7</v>
          </cell>
          <cell r="DH74">
            <v>7</v>
          </cell>
          <cell r="DI74">
            <v>7</v>
          </cell>
          <cell r="DJ74">
            <v>7</v>
          </cell>
          <cell r="DK74">
            <v>7</v>
          </cell>
          <cell r="DL74">
            <v>7</v>
          </cell>
          <cell r="DM74">
            <v>7</v>
          </cell>
          <cell r="DN74">
            <v>7</v>
          </cell>
          <cell r="DO74">
            <v>7</v>
          </cell>
          <cell r="DP74">
            <v>7</v>
          </cell>
          <cell r="DQ74">
            <v>7</v>
          </cell>
          <cell r="DR74">
            <v>7</v>
          </cell>
          <cell r="DS74">
            <v>7</v>
          </cell>
          <cell r="DT74">
            <v>7</v>
          </cell>
          <cell r="DU74">
            <v>7</v>
          </cell>
          <cell r="DV74">
            <v>7</v>
          </cell>
          <cell r="DW74">
            <v>7</v>
          </cell>
          <cell r="DX74">
            <v>7</v>
          </cell>
          <cell r="DY74">
            <v>7</v>
          </cell>
          <cell r="DZ74">
            <v>7</v>
          </cell>
          <cell r="EA74">
            <v>7</v>
          </cell>
          <cell r="EB74">
            <v>7</v>
          </cell>
          <cell r="EC74">
            <v>7</v>
          </cell>
          <cell r="ED74">
            <v>7</v>
          </cell>
          <cell r="EE74">
            <v>7</v>
          </cell>
          <cell r="EF74">
            <v>7</v>
          </cell>
          <cell r="EG74">
            <v>7</v>
          </cell>
          <cell r="EH74">
            <v>7</v>
          </cell>
          <cell r="EI74">
            <v>7</v>
          </cell>
          <cell r="EJ74">
            <v>7</v>
          </cell>
          <cell r="EK74">
            <v>7</v>
          </cell>
          <cell r="EL74">
            <v>7</v>
          </cell>
          <cell r="EM74">
            <v>7</v>
          </cell>
          <cell r="EN74">
            <v>7</v>
          </cell>
          <cell r="EO74">
            <v>7</v>
          </cell>
          <cell r="EP74">
            <v>7</v>
          </cell>
          <cell r="EQ74">
            <v>7</v>
          </cell>
          <cell r="ER74">
            <v>7</v>
          </cell>
          <cell r="ES74">
            <v>7</v>
          </cell>
          <cell r="ET74">
            <v>7</v>
          </cell>
          <cell r="EU74">
            <v>7</v>
          </cell>
          <cell r="EV74">
            <v>7</v>
          </cell>
          <cell r="EW74">
            <v>7</v>
          </cell>
          <cell r="EX74">
            <v>7</v>
          </cell>
          <cell r="EY74">
            <v>7</v>
          </cell>
          <cell r="EZ74">
            <v>7</v>
          </cell>
          <cell r="FA74">
            <v>7</v>
          </cell>
          <cell r="FB74">
            <v>7</v>
          </cell>
          <cell r="FC74">
            <v>7</v>
          </cell>
          <cell r="FD74">
            <v>7</v>
          </cell>
          <cell r="FE74">
            <v>7</v>
          </cell>
          <cell r="FF74">
            <v>7</v>
          </cell>
          <cell r="FG74">
            <v>7</v>
          </cell>
          <cell r="FH74">
            <v>7</v>
          </cell>
        </row>
        <row r="75">
          <cell r="D75" t="str">
            <v>TOTAL NON-RESIDENTIAL - EXPERIMENTAL:Non-Residential-Experimental</v>
          </cell>
          <cell r="E75" t="str">
            <v>Non-Residential-Experimental</v>
          </cell>
          <cell r="F75" t="str">
            <v/>
          </cell>
          <cell r="G75" t="str">
            <v>TOTAL NON-RESIDENTIAL - EXPERIMENTAL:</v>
          </cell>
          <cell r="U75">
            <v>54</v>
          </cell>
          <cell r="V75">
            <v>54</v>
          </cell>
          <cell r="W75">
            <v>55</v>
          </cell>
          <cell r="X75">
            <v>55</v>
          </cell>
          <cell r="Y75">
            <v>56</v>
          </cell>
          <cell r="Z75">
            <v>55</v>
          </cell>
          <cell r="AA75">
            <v>56</v>
          </cell>
          <cell r="AB75">
            <v>57</v>
          </cell>
          <cell r="AC75">
            <v>58</v>
          </cell>
          <cell r="AD75">
            <v>59</v>
          </cell>
          <cell r="AE75">
            <v>57</v>
          </cell>
          <cell r="AF75">
            <v>58</v>
          </cell>
          <cell r="AG75">
            <v>59</v>
          </cell>
          <cell r="AH75">
            <v>58</v>
          </cell>
          <cell r="AI75">
            <v>59</v>
          </cell>
          <cell r="AJ75">
            <v>59</v>
          </cell>
          <cell r="AK75">
            <v>58</v>
          </cell>
          <cell r="AL75">
            <v>59</v>
          </cell>
          <cell r="AM75">
            <v>59</v>
          </cell>
          <cell r="AN75">
            <v>60</v>
          </cell>
          <cell r="AO75">
            <v>60</v>
          </cell>
          <cell r="AP75">
            <v>59</v>
          </cell>
          <cell r="AQ75">
            <v>60</v>
          </cell>
          <cell r="AR75">
            <v>63</v>
          </cell>
          <cell r="AS75">
            <v>62</v>
          </cell>
          <cell r="AT75">
            <v>62</v>
          </cell>
          <cell r="AU75">
            <v>63</v>
          </cell>
          <cell r="AV75">
            <v>65</v>
          </cell>
          <cell r="AW75">
            <v>66</v>
          </cell>
          <cell r="AX75">
            <v>66</v>
          </cell>
          <cell r="AY75">
            <v>64</v>
          </cell>
          <cell r="AZ75">
            <v>62</v>
          </cell>
          <cell r="BA75">
            <v>64</v>
          </cell>
          <cell r="BB75">
            <v>64</v>
          </cell>
          <cell r="BC75">
            <v>64</v>
          </cell>
          <cell r="BD75">
            <v>64</v>
          </cell>
          <cell r="BE75">
            <v>62</v>
          </cell>
          <cell r="BF75">
            <v>62</v>
          </cell>
          <cell r="BG75">
            <v>62</v>
          </cell>
          <cell r="BH75">
            <v>62</v>
          </cell>
          <cell r="BI75">
            <v>64</v>
          </cell>
          <cell r="BJ75">
            <v>64</v>
          </cell>
          <cell r="BK75">
            <v>67</v>
          </cell>
          <cell r="BL75">
            <v>67</v>
          </cell>
          <cell r="BM75">
            <v>69</v>
          </cell>
          <cell r="BN75">
            <v>73</v>
          </cell>
          <cell r="BO75">
            <v>73</v>
          </cell>
          <cell r="BP75">
            <v>74</v>
          </cell>
          <cell r="BQ75">
            <v>72</v>
          </cell>
          <cell r="BR75">
            <v>73</v>
          </cell>
          <cell r="BS75">
            <v>73</v>
          </cell>
          <cell r="BT75">
            <v>73</v>
          </cell>
          <cell r="BU75">
            <v>73</v>
          </cell>
          <cell r="BV75">
            <v>74</v>
          </cell>
          <cell r="BW75">
            <v>75</v>
          </cell>
          <cell r="BX75">
            <v>75</v>
          </cell>
          <cell r="BY75">
            <v>73</v>
          </cell>
          <cell r="BZ75">
            <v>74</v>
          </cell>
          <cell r="CA75">
            <v>75</v>
          </cell>
          <cell r="CB75">
            <v>76</v>
          </cell>
          <cell r="CC75">
            <v>80</v>
          </cell>
          <cell r="CD75">
            <v>79</v>
          </cell>
          <cell r="CE75">
            <v>80</v>
          </cell>
          <cell r="CF75">
            <v>81</v>
          </cell>
          <cell r="CG75">
            <v>80</v>
          </cell>
          <cell r="CH75">
            <v>81</v>
          </cell>
          <cell r="CI75">
            <v>82</v>
          </cell>
          <cell r="CJ75">
            <v>82</v>
          </cell>
          <cell r="CK75">
            <v>83</v>
          </cell>
          <cell r="CL75">
            <v>81</v>
          </cell>
          <cell r="CM75">
            <v>83</v>
          </cell>
          <cell r="CN75">
            <v>84</v>
          </cell>
          <cell r="CO75">
            <v>84</v>
          </cell>
          <cell r="CP75">
            <v>84</v>
          </cell>
          <cell r="CQ75">
            <v>86</v>
          </cell>
          <cell r="CR75">
            <v>86</v>
          </cell>
          <cell r="CS75">
            <v>86</v>
          </cell>
          <cell r="CT75">
            <v>86</v>
          </cell>
          <cell r="CU75">
            <v>87</v>
          </cell>
          <cell r="CV75">
            <v>87</v>
          </cell>
          <cell r="CW75">
            <v>87</v>
          </cell>
          <cell r="CX75">
            <v>87</v>
          </cell>
          <cell r="CY75">
            <v>87</v>
          </cell>
          <cell r="CZ75">
            <v>87</v>
          </cell>
          <cell r="DA75">
            <v>84</v>
          </cell>
          <cell r="DB75">
            <v>84</v>
          </cell>
          <cell r="DC75">
            <v>85</v>
          </cell>
          <cell r="DD75">
            <v>85</v>
          </cell>
          <cell r="DE75">
            <v>85</v>
          </cell>
          <cell r="DF75">
            <v>85</v>
          </cell>
          <cell r="DG75">
            <v>88</v>
          </cell>
          <cell r="DH75">
            <v>88</v>
          </cell>
          <cell r="DI75">
            <v>87</v>
          </cell>
          <cell r="DJ75">
            <v>88</v>
          </cell>
          <cell r="DK75">
            <v>88</v>
          </cell>
          <cell r="DL75">
            <v>90</v>
          </cell>
          <cell r="DM75">
            <v>84</v>
          </cell>
          <cell r="DN75">
            <v>83</v>
          </cell>
          <cell r="DO75">
            <v>84</v>
          </cell>
          <cell r="DP75">
            <v>85</v>
          </cell>
          <cell r="DQ75">
            <v>85</v>
          </cell>
          <cell r="DR75">
            <v>85</v>
          </cell>
          <cell r="DS75">
            <v>88</v>
          </cell>
          <cell r="DT75">
            <v>88</v>
          </cell>
          <cell r="DU75">
            <v>89</v>
          </cell>
          <cell r="DV75">
            <v>88</v>
          </cell>
          <cell r="DW75">
            <v>90</v>
          </cell>
          <cell r="DX75">
            <v>92</v>
          </cell>
          <cell r="DY75">
            <v>83</v>
          </cell>
          <cell r="DZ75">
            <v>84</v>
          </cell>
          <cell r="EA75">
            <v>84</v>
          </cell>
          <cell r="EB75">
            <v>85</v>
          </cell>
          <cell r="EC75">
            <v>85</v>
          </cell>
          <cell r="ED75">
            <v>85</v>
          </cell>
          <cell r="EE75">
            <v>88</v>
          </cell>
          <cell r="EF75">
            <v>88</v>
          </cell>
          <cell r="EG75">
            <v>88</v>
          </cell>
          <cell r="EH75">
            <v>89</v>
          </cell>
          <cell r="EI75">
            <v>90</v>
          </cell>
          <cell r="EJ75">
            <v>92</v>
          </cell>
          <cell r="EK75">
            <v>83</v>
          </cell>
          <cell r="EL75">
            <v>84</v>
          </cell>
          <cell r="EM75">
            <v>84</v>
          </cell>
          <cell r="EN75">
            <v>85</v>
          </cell>
          <cell r="EO75">
            <v>85</v>
          </cell>
          <cell r="EP75">
            <v>86</v>
          </cell>
          <cell r="EQ75">
            <v>88</v>
          </cell>
          <cell r="ER75">
            <v>88</v>
          </cell>
          <cell r="ES75">
            <v>88</v>
          </cell>
          <cell r="ET75">
            <v>88</v>
          </cell>
          <cell r="EU75">
            <v>90</v>
          </cell>
          <cell r="EV75">
            <v>92</v>
          </cell>
          <cell r="EW75">
            <v>83</v>
          </cell>
          <cell r="EX75">
            <v>84</v>
          </cell>
          <cell r="EY75">
            <v>84</v>
          </cell>
          <cell r="EZ75">
            <v>85</v>
          </cell>
          <cell r="FA75">
            <v>85</v>
          </cell>
          <cell r="FB75">
            <v>85</v>
          </cell>
          <cell r="FC75">
            <v>88</v>
          </cell>
          <cell r="FD75">
            <v>89</v>
          </cell>
          <cell r="FE75">
            <v>88</v>
          </cell>
          <cell r="FF75">
            <v>88</v>
          </cell>
          <cell r="FG75">
            <v>90</v>
          </cell>
          <cell r="FH75">
            <v>92</v>
          </cell>
        </row>
        <row r="76">
          <cell r="F76" t="str">
            <v/>
          </cell>
          <cell r="G76" t="str">
            <v>7 - FIXED RATE</v>
          </cell>
        </row>
        <row r="77">
          <cell r="D77" t="str">
            <v>Citrosuco</v>
          </cell>
          <cell r="F77" t="str">
            <v>CFG</v>
          </cell>
          <cell r="G77" t="str">
            <v>Citrosuco</v>
          </cell>
          <cell r="U77">
            <v>2</v>
          </cell>
          <cell r="V77">
            <v>2</v>
          </cell>
          <cell r="W77">
            <v>2</v>
          </cell>
          <cell r="X77">
            <v>2</v>
          </cell>
          <cell r="Y77">
            <v>2</v>
          </cell>
          <cell r="Z77">
            <v>2</v>
          </cell>
          <cell r="AA77">
            <v>2</v>
          </cell>
          <cell r="AB77">
            <v>2</v>
          </cell>
          <cell r="AC77">
            <v>2</v>
          </cell>
          <cell r="AD77">
            <v>2</v>
          </cell>
          <cell r="AE77">
            <v>2</v>
          </cell>
          <cell r="AF77">
            <v>2</v>
          </cell>
          <cell r="AG77">
            <v>2</v>
          </cell>
          <cell r="AH77">
            <v>2</v>
          </cell>
          <cell r="AI77">
            <v>2</v>
          </cell>
          <cell r="AJ77">
            <v>2</v>
          </cell>
          <cell r="AK77">
            <v>2</v>
          </cell>
          <cell r="AL77">
            <v>2</v>
          </cell>
          <cell r="AM77">
            <v>2</v>
          </cell>
          <cell r="AN77">
            <v>2</v>
          </cell>
          <cell r="AO77">
            <v>2</v>
          </cell>
          <cell r="AP77">
            <v>2</v>
          </cell>
          <cell r="AQ77">
            <v>2</v>
          </cell>
          <cell r="AR77">
            <v>2</v>
          </cell>
          <cell r="AS77">
            <v>2</v>
          </cell>
          <cell r="AT77">
            <v>2</v>
          </cell>
          <cell r="AU77">
            <v>2</v>
          </cell>
          <cell r="AV77">
            <v>2</v>
          </cell>
          <cell r="AW77">
            <v>2</v>
          </cell>
          <cell r="AX77">
            <v>2</v>
          </cell>
          <cell r="AY77">
            <v>2</v>
          </cell>
          <cell r="AZ77">
            <v>2</v>
          </cell>
          <cell r="BA77">
            <v>2</v>
          </cell>
          <cell r="BB77">
            <v>2</v>
          </cell>
          <cell r="BC77">
            <v>2</v>
          </cell>
          <cell r="BD77">
            <v>2</v>
          </cell>
          <cell r="BE77">
            <v>2</v>
          </cell>
          <cell r="BF77">
            <v>2</v>
          </cell>
          <cell r="BG77">
            <v>2</v>
          </cell>
          <cell r="BH77">
            <v>2</v>
          </cell>
          <cell r="BI77">
            <v>2</v>
          </cell>
          <cell r="BJ77">
            <v>2</v>
          </cell>
          <cell r="BK77">
            <v>2</v>
          </cell>
          <cell r="BL77">
            <v>2</v>
          </cell>
          <cell r="BM77">
            <v>2</v>
          </cell>
          <cell r="BN77">
            <v>2</v>
          </cell>
          <cell r="BO77">
            <v>2</v>
          </cell>
          <cell r="BP77">
            <v>2</v>
          </cell>
          <cell r="BQ77">
            <v>2</v>
          </cell>
          <cell r="BR77">
            <v>2</v>
          </cell>
          <cell r="BS77">
            <v>2</v>
          </cell>
          <cell r="BT77">
            <v>2</v>
          </cell>
          <cell r="BU77">
            <v>2</v>
          </cell>
          <cell r="BV77">
            <v>2</v>
          </cell>
          <cell r="BW77">
            <v>2</v>
          </cell>
          <cell r="BX77">
            <v>2</v>
          </cell>
          <cell r="BY77">
            <v>2</v>
          </cell>
          <cell r="BZ77">
            <v>2</v>
          </cell>
          <cell r="CA77">
            <v>2</v>
          </cell>
          <cell r="CB77">
            <v>2</v>
          </cell>
          <cell r="CC77">
            <v>2</v>
          </cell>
          <cell r="CD77">
            <v>2</v>
          </cell>
          <cell r="CE77">
            <v>2</v>
          </cell>
          <cell r="CF77">
            <v>2</v>
          </cell>
          <cell r="CG77">
            <v>2</v>
          </cell>
          <cell r="CH77">
            <v>2</v>
          </cell>
          <cell r="CI77">
            <v>2</v>
          </cell>
          <cell r="CJ77">
            <v>2</v>
          </cell>
          <cell r="CK77">
            <v>2</v>
          </cell>
          <cell r="CL77">
            <v>2</v>
          </cell>
          <cell r="CM77">
            <v>2</v>
          </cell>
          <cell r="CN77">
            <v>2</v>
          </cell>
          <cell r="CO77">
            <v>2</v>
          </cell>
          <cell r="CP77">
            <v>2</v>
          </cell>
          <cell r="CQ77">
            <v>2</v>
          </cell>
          <cell r="CR77">
            <v>2</v>
          </cell>
          <cell r="CS77">
            <v>2</v>
          </cell>
          <cell r="CT77">
            <v>2</v>
          </cell>
          <cell r="CU77">
            <v>2</v>
          </cell>
          <cell r="CV77">
            <v>2</v>
          </cell>
          <cell r="CW77">
            <v>2</v>
          </cell>
          <cell r="CX77">
            <v>2</v>
          </cell>
          <cell r="CY77">
            <v>2</v>
          </cell>
          <cell r="CZ77">
            <v>2</v>
          </cell>
          <cell r="DA77">
            <v>2</v>
          </cell>
          <cell r="DB77">
            <v>2</v>
          </cell>
          <cell r="DC77">
            <v>2</v>
          </cell>
          <cell r="DD77">
            <v>2</v>
          </cell>
          <cell r="DE77">
            <v>2</v>
          </cell>
          <cell r="DF77">
            <v>2</v>
          </cell>
          <cell r="DG77">
            <v>2</v>
          </cell>
          <cell r="DH77">
            <v>2</v>
          </cell>
          <cell r="DI77">
            <v>2</v>
          </cell>
          <cell r="DJ77">
            <v>2</v>
          </cell>
          <cell r="DK77">
            <v>2</v>
          </cell>
          <cell r="DL77">
            <v>2</v>
          </cell>
          <cell r="DM77">
            <v>2</v>
          </cell>
          <cell r="DN77">
            <v>2</v>
          </cell>
          <cell r="DO77">
            <v>2</v>
          </cell>
          <cell r="DP77">
            <v>2</v>
          </cell>
          <cell r="DQ77">
            <v>2</v>
          </cell>
          <cell r="DR77">
            <v>2</v>
          </cell>
          <cell r="DS77">
            <v>2</v>
          </cell>
          <cell r="DT77">
            <v>2</v>
          </cell>
          <cell r="DU77">
            <v>2</v>
          </cell>
          <cell r="DV77">
            <v>2</v>
          </cell>
          <cell r="DW77">
            <v>2</v>
          </cell>
          <cell r="DX77">
            <v>2</v>
          </cell>
          <cell r="DY77">
            <v>2</v>
          </cell>
          <cell r="DZ77">
            <v>2</v>
          </cell>
          <cell r="EA77">
            <v>2</v>
          </cell>
          <cell r="EB77">
            <v>2</v>
          </cell>
          <cell r="EC77">
            <v>2</v>
          </cell>
          <cell r="ED77">
            <v>2</v>
          </cell>
          <cell r="EE77">
            <v>2</v>
          </cell>
          <cell r="EF77">
            <v>2</v>
          </cell>
          <cell r="EG77">
            <v>2</v>
          </cell>
          <cell r="EH77">
            <v>2</v>
          </cell>
          <cell r="EI77">
            <v>2</v>
          </cell>
          <cell r="EJ77">
            <v>2</v>
          </cell>
          <cell r="EK77">
            <v>2</v>
          </cell>
          <cell r="EL77">
            <v>2</v>
          </cell>
          <cell r="EM77">
            <v>2</v>
          </cell>
          <cell r="EN77">
            <v>2</v>
          </cell>
          <cell r="EO77">
            <v>2</v>
          </cell>
          <cell r="EP77">
            <v>2</v>
          </cell>
          <cell r="EQ77">
            <v>2</v>
          </cell>
          <cell r="ER77">
            <v>2</v>
          </cell>
          <cell r="ES77">
            <v>2</v>
          </cell>
          <cell r="ET77">
            <v>2</v>
          </cell>
          <cell r="EU77">
            <v>2</v>
          </cell>
          <cell r="EV77">
            <v>2</v>
          </cell>
          <cell r="EW77">
            <v>2</v>
          </cell>
          <cell r="EX77">
            <v>2</v>
          </cell>
          <cell r="EY77">
            <v>2</v>
          </cell>
          <cell r="EZ77">
            <v>2</v>
          </cell>
          <cell r="FA77">
            <v>2</v>
          </cell>
          <cell r="FB77">
            <v>2</v>
          </cell>
          <cell r="FC77">
            <v>2</v>
          </cell>
          <cell r="FD77">
            <v>2</v>
          </cell>
          <cell r="FE77">
            <v>2</v>
          </cell>
          <cell r="FF77">
            <v>2</v>
          </cell>
          <cell r="FG77">
            <v>2</v>
          </cell>
          <cell r="FH77">
            <v>2</v>
          </cell>
        </row>
        <row r="78">
          <cell r="D78" t="str">
            <v>Northwest Florida Reception</v>
          </cell>
          <cell r="F78" t="str">
            <v>CFG</v>
          </cell>
          <cell r="G78" t="str">
            <v>Northwest Florida Reception</v>
          </cell>
          <cell r="U78">
            <v>1</v>
          </cell>
          <cell r="V78">
            <v>1</v>
          </cell>
          <cell r="W78">
            <v>1</v>
          </cell>
          <cell r="X78">
            <v>1</v>
          </cell>
          <cell r="Y78">
            <v>1</v>
          </cell>
          <cell r="Z78">
            <v>1</v>
          </cell>
          <cell r="AA78">
            <v>1</v>
          </cell>
          <cell r="AB78">
            <v>1</v>
          </cell>
          <cell r="AC78">
            <v>1</v>
          </cell>
          <cell r="AD78">
            <v>1</v>
          </cell>
          <cell r="AE78">
            <v>1</v>
          </cell>
          <cell r="AF78">
            <v>1</v>
          </cell>
          <cell r="AG78">
            <v>1</v>
          </cell>
          <cell r="AH78">
            <v>1</v>
          </cell>
          <cell r="AI78">
            <v>1</v>
          </cell>
          <cell r="AJ78">
            <v>1</v>
          </cell>
          <cell r="AK78">
            <v>1</v>
          </cell>
          <cell r="AL78">
            <v>1</v>
          </cell>
          <cell r="AM78">
            <v>1</v>
          </cell>
          <cell r="AN78">
            <v>1</v>
          </cell>
          <cell r="AO78">
            <v>1</v>
          </cell>
          <cell r="AP78">
            <v>1</v>
          </cell>
          <cell r="AQ78">
            <v>1</v>
          </cell>
          <cell r="AR78">
            <v>1</v>
          </cell>
          <cell r="AS78">
            <v>1</v>
          </cell>
          <cell r="AT78">
            <v>1</v>
          </cell>
          <cell r="AU78">
            <v>1</v>
          </cell>
          <cell r="AV78">
            <v>1</v>
          </cell>
          <cell r="AW78">
            <v>1</v>
          </cell>
          <cell r="AX78">
            <v>1</v>
          </cell>
          <cell r="AY78">
            <v>1</v>
          </cell>
          <cell r="AZ78">
            <v>1</v>
          </cell>
          <cell r="BA78">
            <v>1</v>
          </cell>
          <cell r="BB78">
            <v>1</v>
          </cell>
          <cell r="BC78">
            <v>1</v>
          </cell>
          <cell r="BD78">
            <v>1</v>
          </cell>
          <cell r="BE78">
            <v>1</v>
          </cell>
          <cell r="BF78">
            <v>1</v>
          </cell>
          <cell r="BG78">
            <v>1</v>
          </cell>
          <cell r="BH78">
            <v>1</v>
          </cell>
          <cell r="BI78">
            <v>1</v>
          </cell>
          <cell r="BJ78">
            <v>1</v>
          </cell>
          <cell r="BK78">
            <v>1</v>
          </cell>
          <cell r="BL78">
            <v>1</v>
          </cell>
          <cell r="BM78">
            <v>1</v>
          </cell>
          <cell r="BN78">
            <v>1</v>
          </cell>
          <cell r="BO78">
            <v>1</v>
          </cell>
          <cell r="BP78">
            <v>1</v>
          </cell>
          <cell r="BQ78">
            <v>1</v>
          </cell>
          <cell r="BR78">
            <v>1</v>
          </cell>
          <cell r="BS78">
            <v>1</v>
          </cell>
          <cell r="BT78">
            <v>1</v>
          </cell>
          <cell r="BU78">
            <v>1</v>
          </cell>
          <cell r="BV78">
            <v>1</v>
          </cell>
          <cell r="BW78">
            <v>1</v>
          </cell>
          <cell r="BX78">
            <v>1</v>
          </cell>
          <cell r="BY78">
            <v>1</v>
          </cell>
          <cell r="BZ78">
            <v>1</v>
          </cell>
          <cell r="CA78">
            <v>1</v>
          </cell>
          <cell r="CB78">
            <v>1</v>
          </cell>
          <cell r="CC78">
            <v>1</v>
          </cell>
          <cell r="CD78">
            <v>1</v>
          </cell>
          <cell r="CE78">
            <v>1</v>
          </cell>
          <cell r="CF78">
            <v>1</v>
          </cell>
          <cell r="CG78">
            <v>1</v>
          </cell>
          <cell r="CH78">
            <v>1</v>
          </cell>
          <cell r="CI78">
            <v>1</v>
          </cell>
          <cell r="CJ78">
            <v>1</v>
          </cell>
          <cell r="CK78">
            <v>1</v>
          </cell>
          <cell r="CL78">
            <v>1</v>
          </cell>
          <cell r="CM78">
            <v>1</v>
          </cell>
          <cell r="CN78">
            <v>1</v>
          </cell>
          <cell r="CO78">
            <v>1</v>
          </cell>
          <cell r="CP78">
            <v>1</v>
          </cell>
          <cell r="CQ78">
            <v>1</v>
          </cell>
          <cell r="CR78">
            <v>1</v>
          </cell>
          <cell r="CS78">
            <v>1</v>
          </cell>
          <cell r="CT78">
            <v>1</v>
          </cell>
          <cell r="CU78">
            <v>1</v>
          </cell>
          <cell r="CV78">
            <v>1</v>
          </cell>
          <cell r="CW78">
            <v>1</v>
          </cell>
          <cell r="CX78">
            <v>1</v>
          </cell>
          <cell r="CY78">
            <v>1</v>
          </cell>
          <cell r="CZ78">
            <v>1</v>
          </cell>
          <cell r="DA78">
            <v>1</v>
          </cell>
          <cell r="DB78">
            <v>1</v>
          </cell>
          <cell r="DC78">
            <v>1</v>
          </cell>
          <cell r="DD78">
            <v>1</v>
          </cell>
          <cell r="DE78">
            <v>1</v>
          </cell>
          <cell r="DF78">
            <v>1</v>
          </cell>
          <cell r="DG78">
            <v>1</v>
          </cell>
          <cell r="DH78">
            <v>1</v>
          </cell>
          <cell r="DI78">
            <v>1</v>
          </cell>
          <cell r="DJ78">
            <v>1</v>
          </cell>
          <cell r="DK78">
            <v>1</v>
          </cell>
          <cell r="DL78">
            <v>1</v>
          </cell>
          <cell r="DM78">
            <v>1</v>
          </cell>
          <cell r="DN78">
            <v>1</v>
          </cell>
          <cell r="DO78">
            <v>1</v>
          </cell>
          <cell r="DP78">
            <v>1</v>
          </cell>
          <cell r="DQ78">
            <v>1</v>
          </cell>
          <cell r="DR78">
            <v>1</v>
          </cell>
          <cell r="DS78">
            <v>1</v>
          </cell>
          <cell r="DT78">
            <v>1</v>
          </cell>
          <cell r="DU78">
            <v>1</v>
          </cell>
          <cell r="DV78">
            <v>1</v>
          </cell>
          <cell r="DW78">
            <v>1</v>
          </cell>
          <cell r="DX78">
            <v>1</v>
          </cell>
          <cell r="DY78">
            <v>1</v>
          </cell>
          <cell r="DZ78">
            <v>1</v>
          </cell>
          <cell r="EA78">
            <v>1</v>
          </cell>
          <cell r="EB78">
            <v>1</v>
          </cell>
          <cell r="EC78">
            <v>1</v>
          </cell>
          <cell r="ED78">
            <v>1</v>
          </cell>
          <cell r="EE78">
            <v>1</v>
          </cell>
          <cell r="EF78">
            <v>1</v>
          </cell>
          <cell r="EG78">
            <v>1</v>
          </cell>
          <cell r="EH78">
            <v>1</v>
          </cell>
          <cell r="EI78">
            <v>1</v>
          </cell>
          <cell r="EJ78">
            <v>1</v>
          </cell>
          <cell r="EK78">
            <v>1</v>
          </cell>
          <cell r="EL78">
            <v>1</v>
          </cell>
          <cell r="EM78">
            <v>1</v>
          </cell>
          <cell r="EN78">
            <v>1</v>
          </cell>
          <cell r="EO78">
            <v>1</v>
          </cell>
          <cell r="EP78">
            <v>1</v>
          </cell>
          <cell r="EQ78">
            <v>1</v>
          </cell>
          <cell r="ER78">
            <v>1</v>
          </cell>
          <cell r="ES78">
            <v>1</v>
          </cell>
          <cell r="ET78">
            <v>1</v>
          </cell>
          <cell r="EU78">
            <v>1</v>
          </cell>
          <cell r="EV78">
            <v>1</v>
          </cell>
          <cell r="EW78">
            <v>1</v>
          </cell>
          <cell r="EX78">
            <v>1</v>
          </cell>
          <cell r="EY78">
            <v>1</v>
          </cell>
          <cell r="EZ78">
            <v>1</v>
          </cell>
          <cell r="FA78">
            <v>1</v>
          </cell>
          <cell r="FB78">
            <v>1</v>
          </cell>
          <cell r="FC78">
            <v>1</v>
          </cell>
          <cell r="FD78">
            <v>1</v>
          </cell>
          <cell r="FE78">
            <v>1</v>
          </cell>
          <cell r="FF78">
            <v>1</v>
          </cell>
          <cell r="FG78">
            <v>1</v>
          </cell>
          <cell r="FH78">
            <v>1</v>
          </cell>
        </row>
        <row r="79">
          <cell r="D79" t="str">
            <v>Polk Power Partners</v>
          </cell>
          <cell r="F79" t="str">
            <v>CFG</v>
          </cell>
          <cell r="G79" t="str">
            <v>Polk Power Partners</v>
          </cell>
          <cell r="U79">
            <v>1</v>
          </cell>
          <cell r="V79">
            <v>1</v>
          </cell>
          <cell r="W79">
            <v>1</v>
          </cell>
          <cell r="X79">
            <v>1</v>
          </cell>
          <cell r="Y79">
            <v>1</v>
          </cell>
          <cell r="Z79">
            <v>1</v>
          </cell>
          <cell r="AA79">
            <v>1</v>
          </cell>
          <cell r="AB79">
            <v>1</v>
          </cell>
          <cell r="AC79">
            <v>1</v>
          </cell>
          <cell r="AD79">
            <v>1</v>
          </cell>
          <cell r="AE79">
            <v>1</v>
          </cell>
          <cell r="AF79">
            <v>1</v>
          </cell>
          <cell r="AG79">
            <v>1</v>
          </cell>
          <cell r="AH79">
            <v>1</v>
          </cell>
          <cell r="AI79">
            <v>1</v>
          </cell>
          <cell r="AJ79">
            <v>1</v>
          </cell>
          <cell r="AK79">
            <v>1</v>
          </cell>
          <cell r="AL79">
            <v>1</v>
          </cell>
          <cell r="AM79">
            <v>1</v>
          </cell>
          <cell r="AN79">
            <v>1</v>
          </cell>
          <cell r="AO79">
            <v>1</v>
          </cell>
          <cell r="AP79">
            <v>1</v>
          </cell>
          <cell r="AQ79">
            <v>1</v>
          </cell>
          <cell r="AR79">
            <v>1</v>
          </cell>
          <cell r="AS79">
            <v>1</v>
          </cell>
          <cell r="AT79">
            <v>1</v>
          </cell>
          <cell r="AU79">
            <v>1</v>
          </cell>
          <cell r="AV79">
            <v>1</v>
          </cell>
          <cell r="AW79">
            <v>1</v>
          </cell>
          <cell r="AX79">
            <v>1</v>
          </cell>
          <cell r="AY79">
            <v>1</v>
          </cell>
          <cell r="AZ79">
            <v>1</v>
          </cell>
          <cell r="BA79">
            <v>1</v>
          </cell>
          <cell r="BB79">
            <v>1</v>
          </cell>
          <cell r="BC79">
            <v>1</v>
          </cell>
          <cell r="BD79">
            <v>1</v>
          </cell>
          <cell r="BE79">
            <v>1</v>
          </cell>
          <cell r="BF79">
            <v>1</v>
          </cell>
          <cell r="BG79">
            <v>1</v>
          </cell>
          <cell r="BH79">
            <v>1</v>
          </cell>
          <cell r="BI79">
            <v>1</v>
          </cell>
          <cell r="BJ79">
            <v>1</v>
          </cell>
          <cell r="BK79">
            <v>1</v>
          </cell>
          <cell r="BL79">
            <v>1</v>
          </cell>
          <cell r="BM79">
            <v>1</v>
          </cell>
          <cell r="BN79">
            <v>1</v>
          </cell>
          <cell r="BO79">
            <v>1</v>
          </cell>
          <cell r="BP79">
            <v>1</v>
          </cell>
          <cell r="BQ79">
            <v>1</v>
          </cell>
          <cell r="BR79">
            <v>1</v>
          </cell>
          <cell r="BS79">
            <v>1</v>
          </cell>
          <cell r="BT79">
            <v>1</v>
          </cell>
          <cell r="BU79">
            <v>1</v>
          </cell>
          <cell r="BV79">
            <v>1</v>
          </cell>
          <cell r="BW79">
            <v>1</v>
          </cell>
          <cell r="BX79">
            <v>1</v>
          </cell>
          <cell r="BY79">
            <v>1</v>
          </cell>
          <cell r="BZ79">
            <v>1</v>
          </cell>
          <cell r="CA79">
            <v>1</v>
          </cell>
          <cell r="CB79">
            <v>1</v>
          </cell>
          <cell r="CC79">
            <v>1</v>
          </cell>
          <cell r="CD79">
            <v>1</v>
          </cell>
          <cell r="CE79">
            <v>1</v>
          </cell>
          <cell r="CF79">
            <v>1</v>
          </cell>
          <cell r="CG79">
            <v>1</v>
          </cell>
          <cell r="CH79">
            <v>1</v>
          </cell>
          <cell r="CI79">
            <v>1</v>
          </cell>
          <cell r="CJ79">
            <v>1</v>
          </cell>
          <cell r="CK79">
            <v>1</v>
          </cell>
          <cell r="CL79">
            <v>1</v>
          </cell>
          <cell r="CM79">
            <v>1</v>
          </cell>
          <cell r="CN79">
            <v>1</v>
          </cell>
          <cell r="CO79">
            <v>1</v>
          </cell>
          <cell r="CP79">
            <v>1</v>
          </cell>
          <cell r="CQ79">
            <v>1</v>
          </cell>
          <cell r="CR79">
            <v>1</v>
          </cell>
          <cell r="CS79">
            <v>1</v>
          </cell>
          <cell r="CT79">
            <v>1</v>
          </cell>
          <cell r="CU79">
            <v>1</v>
          </cell>
          <cell r="CV79">
            <v>1</v>
          </cell>
          <cell r="CW79">
            <v>1</v>
          </cell>
          <cell r="CX79">
            <v>1</v>
          </cell>
          <cell r="CY79">
            <v>1</v>
          </cell>
          <cell r="CZ79">
            <v>1</v>
          </cell>
          <cell r="DA79">
            <v>1</v>
          </cell>
          <cell r="DB79">
            <v>1</v>
          </cell>
          <cell r="DC79">
            <v>1</v>
          </cell>
          <cell r="DD79">
            <v>1</v>
          </cell>
          <cell r="DE79">
            <v>1</v>
          </cell>
          <cell r="DF79">
            <v>1</v>
          </cell>
          <cell r="DG79">
            <v>1</v>
          </cell>
          <cell r="DH79">
            <v>1</v>
          </cell>
          <cell r="DI79">
            <v>1</v>
          </cell>
          <cell r="DJ79">
            <v>1</v>
          </cell>
          <cell r="DK79">
            <v>1</v>
          </cell>
          <cell r="DL79">
            <v>1</v>
          </cell>
          <cell r="DM79">
            <v>1</v>
          </cell>
          <cell r="DN79">
            <v>1</v>
          </cell>
          <cell r="DO79">
            <v>1</v>
          </cell>
          <cell r="DP79">
            <v>1</v>
          </cell>
          <cell r="DQ79">
            <v>1</v>
          </cell>
          <cell r="DR79">
            <v>1</v>
          </cell>
          <cell r="DS79">
            <v>1</v>
          </cell>
          <cell r="DT79">
            <v>1</v>
          </cell>
          <cell r="DU79">
            <v>1</v>
          </cell>
          <cell r="DV79">
            <v>1</v>
          </cell>
          <cell r="DW79">
            <v>1</v>
          </cell>
          <cell r="DX79">
            <v>1</v>
          </cell>
          <cell r="DY79">
            <v>1</v>
          </cell>
          <cell r="DZ79">
            <v>1</v>
          </cell>
          <cell r="EA79">
            <v>1</v>
          </cell>
          <cell r="EB79">
            <v>1</v>
          </cell>
          <cell r="EC79">
            <v>1</v>
          </cell>
          <cell r="ED79">
            <v>1</v>
          </cell>
          <cell r="EE79">
            <v>1</v>
          </cell>
          <cell r="EF79">
            <v>1</v>
          </cell>
          <cell r="EG79">
            <v>1</v>
          </cell>
          <cell r="EH79">
            <v>1</v>
          </cell>
          <cell r="EI79">
            <v>1</v>
          </cell>
          <cell r="EJ79">
            <v>1</v>
          </cell>
          <cell r="EK79">
            <v>1</v>
          </cell>
          <cell r="EL79">
            <v>1</v>
          </cell>
          <cell r="EM79">
            <v>1</v>
          </cell>
          <cell r="EN79">
            <v>1</v>
          </cell>
          <cell r="EO79">
            <v>1</v>
          </cell>
          <cell r="EP79">
            <v>1</v>
          </cell>
          <cell r="EQ79">
            <v>1</v>
          </cell>
          <cell r="ER79">
            <v>1</v>
          </cell>
          <cell r="ES79">
            <v>1</v>
          </cell>
          <cell r="ET79">
            <v>1</v>
          </cell>
          <cell r="EU79">
            <v>1</v>
          </cell>
          <cell r="EV79">
            <v>1</v>
          </cell>
          <cell r="EW79">
            <v>1</v>
          </cell>
          <cell r="EX79">
            <v>1</v>
          </cell>
          <cell r="EY79">
            <v>1</v>
          </cell>
          <cell r="EZ79">
            <v>1</v>
          </cell>
          <cell r="FA79">
            <v>1</v>
          </cell>
          <cell r="FB79">
            <v>1</v>
          </cell>
          <cell r="FC79">
            <v>1</v>
          </cell>
          <cell r="FD79">
            <v>1</v>
          </cell>
          <cell r="FE79">
            <v>1</v>
          </cell>
          <cell r="FF79">
            <v>1</v>
          </cell>
          <cell r="FG79">
            <v>1</v>
          </cell>
          <cell r="FH79">
            <v>1</v>
          </cell>
        </row>
        <row r="80">
          <cell r="D80" t="str">
            <v>Suwannee American Cement</v>
          </cell>
          <cell r="F80" t="str">
            <v>CFG</v>
          </cell>
          <cell r="G80" t="str">
            <v>Suwannee American Cement</v>
          </cell>
          <cell r="U80">
            <v>1</v>
          </cell>
          <cell r="V80">
            <v>1</v>
          </cell>
          <cell r="W80">
            <v>1</v>
          </cell>
          <cell r="X80">
            <v>1</v>
          </cell>
          <cell r="Y80">
            <v>1</v>
          </cell>
          <cell r="Z80">
            <v>1</v>
          </cell>
          <cell r="AA80">
            <v>1</v>
          </cell>
          <cell r="AB80">
            <v>1</v>
          </cell>
          <cell r="AC80">
            <v>1</v>
          </cell>
          <cell r="AD80">
            <v>1</v>
          </cell>
          <cell r="AE80">
            <v>1</v>
          </cell>
          <cell r="AF80">
            <v>1</v>
          </cell>
          <cell r="AG80">
            <v>1</v>
          </cell>
          <cell r="AH80">
            <v>1</v>
          </cell>
          <cell r="AI80">
            <v>1</v>
          </cell>
          <cell r="AJ80">
            <v>1</v>
          </cell>
          <cell r="AK80">
            <v>1</v>
          </cell>
          <cell r="AL80">
            <v>1</v>
          </cell>
          <cell r="AM80">
            <v>1</v>
          </cell>
          <cell r="AN80">
            <v>1</v>
          </cell>
          <cell r="AO80">
            <v>1</v>
          </cell>
          <cell r="AP80">
            <v>1</v>
          </cell>
          <cell r="AQ80">
            <v>1</v>
          </cell>
          <cell r="AR80">
            <v>1</v>
          </cell>
          <cell r="AS80">
            <v>1</v>
          </cell>
          <cell r="AT80">
            <v>1</v>
          </cell>
          <cell r="AU80">
            <v>1</v>
          </cell>
          <cell r="AV80">
            <v>1</v>
          </cell>
          <cell r="AW80">
            <v>1</v>
          </cell>
          <cell r="AX80">
            <v>1</v>
          </cell>
          <cell r="AY80">
            <v>1</v>
          </cell>
          <cell r="AZ80">
            <v>1</v>
          </cell>
          <cell r="BA80">
            <v>1</v>
          </cell>
          <cell r="BB80">
            <v>1</v>
          </cell>
          <cell r="BC80">
            <v>1</v>
          </cell>
          <cell r="BD80">
            <v>1</v>
          </cell>
          <cell r="BE80">
            <v>1</v>
          </cell>
          <cell r="BF80">
            <v>1</v>
          </cell>
          <cell r="BG80">
            <v>1</v>
          </cell>
          <cell r="BH80">
            <v>1</v>
          </cell>
          <cell r="BI80">
            <v>1</v>
          </cell>
          <cell r="BJ80">
            <v>1</v>
          </cell>
          <cell r="BK80">
            <v>1</v>
          </cell>
          <cell r="BL80">
            <v>1</v>
          </cell>
          <cell r="BM80">
            <v>1</v>
          </cell>
          <cell r="BN80">
            <v>1</v>
          </cell>
          <cell r="BO80">
            <v>1</v>
          </cell>
          <cell r="BP80">
            <v>1</v>
          </cell>
          <cell r="BQ80">
            <v>1</v>
          </cell>
          <cell r="BR80">
            <v>1</v>
          </cell>
          <cell r="BS80">
            <v>1</v>
          </cell>
          <cell r="BT80">
            <v>1</v>
          </cell>
          <cell r="BU80">
            <v>1</v>
          </cell>
          <cell r="BV80">
            <v>1</v>
          </cell>
          <cell r="BW80">
            <v>1</v>
          </cell>
          <cell r="BX80">
            <v>1</v>
          </cell>
          <cell r="BY80">
            <v>1</v>
          </cell>
          <cell r="BZ80">
            <v>1</v>
          </cell>
          <cell r="CA80">
            <v>1</v>
          </cell>
          <cell r="CB80">
            <v>1</v>
          </cell>
          <cell r="CC80">
            <v>1</v>
          </cell>
          <cell r="CD80">
            <v>1</v>
          </cell>
          <cell r="CE80">
            <v>1</v>
          </cell>
          <cell r="CF80">
            <v>1</v>
          </cell>
          <cell r="CG80">
            <v>1</v>
          </cell>
          <cell r="CH80">
            <v>1</v>
          </cell>
          <cell r="CI80">
            <v>1</v>
          </cell>
          <cell r="CJ80">
            <v>1</v>
          </cell>
          <cell r="CK80">
            <v>1</v>
          </cell>
          <cell r="CL80">
            <v>1</v>
          </cell>
          <cell r="CM80">
            <v>1</v>
          </cell>
          <cell r="CN80">
            <v>1</v>
          </cell>
          <cell r="CO80">
            <v>1</v>
          </cell>
          <cell r="CP80">
            <v>1</v>
          </cell>
          <cell r="CQ80">
            <v>1</v>
          </cell>
          <cell r="CR80">
            <v>1</v>
          </cell>
          <cell r="CS80">
            <v>1</v>
          </cell>
          <cell r="CT80">
            <v>1</v>
          </cell>
          <cell r="CU80">
            <v>1</v>
          </cell>
          <cell r="CV80">
            <v>1</v>
          </cell>
          <cell r="CW80">
            <v>1</v>
          </cell>
          <cell r="CX80">
            <v>1</v>
          </cell>
          <cell r="CY80">
            <v>1</v>
          </cell>
          <cell r="CZ80">
            <v>1</v>
          </cell>
          <cell r="DA80">
            <v>1</v>
          </cell>
          <cell r="DB80">
            <v>1</v>
          </cell>
          <cell r="DC80">
            <v>1</v>
          </cell>
          <cell r="DD80">
            <v>1</v>
          </cell>
          <cell r="DE80">
            <v>1</v>
          </cell>
          <cell r="DF80">
            <v>1</v>
          </cell>
          <cell r="DG80">
            <v>1</v>
          </cell>
          <cell r="DH80">
            <v>1</v>
          </cell>
          <cell r="DI80">
            <v>1</v>
          </cell>
          <cell r="DJ80">
            <v>1</v>
          </cell>
          <cell r="DK80">
            <v>1</v>
          </cell>
          <cell r="DL80">
            <v>1</v>
          </cell>
          <cell r="DM80">
            <v>1</v>
          </cell>
          <cell r="DN80">
            <v>1</v>
          </cell>
          <cell r="DO80">
            <v>1</v>
          </cell>
          <cell r="DP80">
            <v>1</v>
          </cell>
          <cell r="DQ80">
            <v>1</v>
          </cell>
          <cell r="DR80">
            <v>1</v>
          </cell>
          <cell r="DS80">
            <v>1</v>
          </cell>
          <cell r="DT80">
            <v>1</v>
          </cell>
          <cell r="DU80">
            <v>1</v>
          </cell>
          <cell r="DV80">
            <v>1</v>
          </cell>
          <cell r="DW80">
            <v>1</v>
          </cell>
          <cell r="DX80">
            <v>1</v>
          </cell>
          <cell r="DY80">
            <v>1</v>
          </cell>
          <cell r="DZ80">
            <v>1</v>
          </cell>
          <cell r="EA80">
            <v>1</v>
          </cell>
          <cell r="EB80">
            <v>1</v>
          </cell>
          <cell r="EC80">
            <v>1</v>
          </cell>
          <cell r="ED80">
            <v>1</v>
          </cell>
          <cell r="EE80">
            <v>1</v>
          </cell>
          <cell r="EF80">
            <v>1</v>
          </cell>
          <cell r="EG80">
            <v>1</v>
          </cell>
          <cell r="EH80">
            <v>1</v>
          </cell>
          <cell r="EI80">
            <v>1</v>
          </cell>
          <cell r="EJ80">
            <v>1</v>
          </cell>
          <cell r="EK80">
            <v>1</v>
          </cell>
          <cell r="EL80">
            <v>1</v>
          </cell>
          <cell r="EM80">
            <v>1</v>
          </cell>
          <cell r="EN80">
            <v>1</v>
          </cell>
          <cell r="EO80">
            <v>1</v>
          </cell>
          <cell r="EP80">
            <v>1</v>
          </cell>
          <cell r="EQ80">
            <v>1</v>
          </cell>
          <cell r="ER80">
            <v>1</v>
          </cell>
          <cell r="ES80">
            <v>1</v>
          </cell>
          <cell r="ET80">
            <v>1</v>
          </cell>
          <cell r="EU80">
            <v>1</v>
          </cell>
          <cell r="EV80">
            <v>1</v>
          </cell>
          <cell r="EW80">
            <v>1</v>
          </cell>
          <cell r="EX80">
            <v>1</v>
          </cell>
          <cell r="EY80">
            <v>1</v>
          </cell>
          <cell r="EZ80">
            <v>1</v>
          </cell>
          <cell r="FA80">
            <v>1</v>
          </cell>
          <cell r="FB80">
            <v>1</v>
          </cell>
          <cell r="FC80">
            <v>1</v>
          </cell>
          <cell r="FD80">
            <v>1</v>
          </cell>
          <cell r="FE80">
            <v>1</v>
          </cell>
          <cell r="FF80">
            <v>1</v>
          </cell>
          <cell r="FG80">
            <v>1</v>
          </cell>
          <cell r="FH80">
            <v>1</v>
          </cell>
        </row>
        <row r="81">
          <cell r="D81" t="str">
            <v>JDC</v>
          </cell>
          <cell r="F81" t="str">
            <v>CFG</v>
          </cell>
          <cell r="G81" t="str">
            <v>JDC</v>
          </cell>
          <cell r="U81">
            <v>1</v>
          </cell>
          <cell r="V81">
            <v>1</v>
          </cell>
          <cell r="W81">
            <v>1</v>
          </cell>
          <cell r="X81">
            <v>1</v>
          </cell>
          <cell r="Y81">
            <v>1</v>
          </cell>
          <cell r="Z81">
            <v>1</v>
          </cell>
          <cell r="AA81">
            <v>1</v>
          </cell>
          <cell r="AB81">
            <v>1</v>
          </cell>
          <cell r="AC81">
            <v>1</v>
          </cell>
          <cell r="AD81">
            <v>1</v>
          </cell>
          <cell r="AE81">
            <v>1</v>
          </cell>
          <cell r="AF81">
            <v>1</v>
          </cell>
          <cell r="AG81">
            <v>1</v>
          </cell>
          <cell r="AH81">
            <v>1</v>
          </cell>
          <cell r="AI81">
            <v>1</v>
          </cell>
          <cell r="AJ81">
            <v>1</v>
          </cell>
          <cell r="AK81">
            <v>1</v>
          </cell>
          <cell r="AL81">
            <v>1</v>
          </cell>
          <cell r="AM81">
            <v>1</v>
          </cell>
          <cell r="AN81">
            <v>1</v>
          </cell>
          <cell r="AO81">
            <v>1</v>
          </cell>
          <cell r="AP81">
            <v>1</v>
          </cell>
          <cell r="AQ81">
            <v>1</v>
          </cell>
          <cell r="AR81">
            <v>1</v>
          </cell>
          <cell r="AS81">
            <v>1</v>
          </cell>
          <cell r="AT81">
            <v>1</v>
          </cell>
          <cell r="AU81">
            <v>1</v>
          </cell>
          <cell r="AV81">
            <v>1</v>
          </cell>
          <cell r="AW81">
            <v>1</v>
          </cell>
          <cell r="AX81">
            <v>0</v>
          </cell>
          <cell r="AY81">
            <v>0</v>
          </cell>
          <cell r="AZ81">
            <v>0</v>
          </cell>
          <cell r="BA81">
            <v>0</v>
          </cell>
          <cell r="BB81">
            <v>0</v>
          </cell>
          <cell r="BC81">
            <v>1</v>
          </cell>
          <cell r="BD81">
            <v>1</v>
          </cell>
          <cell r="BE81">
            <v>1</v>
          </cell>
          <cell r="BF81">
            <v>1</v>
          </cell>
          <cell r="BG81">
            <v>1</v>
          </cell>
          <cell r="BH81">
            <v>1</v>
          </cell>
          <cell r="BI81">
            <v>1</v>
          </cell>
          <cell r="BJ81">
            <v>1</v>
          </cell>
          <cell r="BK81">
            <v>1</v>
          </cell>
          <cell r="BL81">
            <v>1</v>
          </cell>
          <cell r="BM81">
            <v>1</v>
          </cell>
          <cell r="BN81">
            <v>1</v>
          </cell>
          <cell r="BO81">
            <v>1</v>
          </cell>
          <cell r="BP81">
            <v>1</v>
          </cell>
          <cell r="BQ81">
            <v>1</v>
          </cell>
          <cell r="BR81">
            <v>1</v>
          </cell>
          <cell r="BS81">
            <v>1</v>
          </cell>
          <cell r="BT81">
            <v>1</v>
          </cell>
          <cell r="BU81">
            <v>1</v>
          </cell>
          <cell r="BV81">
            <v>1</v>
          </cell>
          <cell r="BW81">
            <v>1</v>
          </cell>
          <cell r="BX81">
            <v>1</v>
          </cell>
          <cell r="BY81">
            <v>0</v>
          </cell>
          <cell r="BZ81">
            <v>0</v>
          </cell>
          <cell r="CA81">
            <v>0</v>
          </cell>
          <cell r="CB81">
            <v>0</v>
          </cell>
          <cell r="CC81">
            <v>0</v>
          </cell>
          <cell r="CD81">
            <v>0</v>
          </cell>
          <cell r="CE81">
            <v>0</v>
          </cell>
          <cell r="CF81">
            <v>0</v>
          </cell>
          <cell r="CG81">
            <v>0</v>
          </cell>
          <cell r="CH81">
            <v>0</v>
          </cell>
          <cell r="CI81">
            <v>0</v>
          </cell>
          <cell r="CJ81">
            <v>0</v>
          </cell>
          <cell r="CK81">
            <v>0</v>
          </cell>
          <cell r="CL81">
            <v>0</v>
          </cell>
          <cell r="CM81">
            <v>0</v>
          </cell>
          <cell r="CN81">
            <v>0</v>
          </cell>
          <cell r="CO81">
            <v>0</v>
          </cell>
          <cell r="CP81">
            <v>0</v>
          </cell>
          <cell r="CQ81">
            <v>0</v>
          </cell>
          <cell r="CR81">
            <v>0</v>
          </cell>
          <cell r="CS81">
            <v>0</v>
          </cell>
          <cell r="CT81">
            <v>0</v>
          </cell>
          <cell r="CU81">
            <v>0</v>
          </cell>
          <cell r="CV81">
            <v>0</v>
          </cell>
          <cell r="CW81">
            <v>0</v>
          </cell>
          <cell r="CX81">
            <v>0</v>
          </cell>
          <cell r="CY81">
            <v>0</v>
          </cell>
          <cell r="CZ81">
            <v>0</v>
          </cell>
          <cell r="DA81">
            <v>0</v>
          </cell>
          <cell r="DB81">
            <v>0</v>
          </cell>
          <cell r="DC81">
            <v>0</v>
          </cell>
          <cell r="DD81">
            <v>0</v>
          </cell>
          <cell r="DE81">
            <v>0</v>
          </cell>
          <cell r="DF81">
            <v>0</v>
          </cell>
          <cell r="DG81">
            <v>0</v>
          </cell>
          <cell r="DH81">
            <v>0</v>
          </cell>
          <cell r="DI81">
            <v>0</v>
          </cell>
          <cell r="DJ81">
            <v>0</v>
          </cell>
          <cell r="DK81">
            <v>0</v>
          </cell>
          <cell r="DL81">
            <v>0</v>
          </cell>
          <cell r="DM81">
            <v>0</v>
          </cell>
          <cell r="DN81">
            <v>0</v>
          </cell>
          <cell r="DO81">
            <v>0</v>
          </cell>
          <cell r="DP81">
            <v>0</v>
          </cell>
          <cell r="DQ81">
            <v>0</v>
          </cell>
          <cell r="DR81">
            <v>0</v>
          </cell>
          <cell r="DS81">
            <v>0</v>
          </cell>
          <cell r="DT81">
            <v>0</v>
          </cell>
          <cell r="DU81">
            <v>0</v>
          </cell>
          <cell r="DV81">
            <v>0</v>
          </cell>
          <cell r="DW81">
            <v>0</v>
          </cell>
          <cell r="DX81">
            <v>0</v>
          </cell>
          <cell r="DY81">
            <v>0</v>
          </cell>
          <cell r="DZ81">
            <v>0</v>
          </cell>
          <cell r="EA81">
            <v>0</v>
          </cell>
          <cell r="EB81">
            <v>0</v>
          </cell>
          <cell r="EC81">
            <v>0</v>
          </cell>
          <cell r="ED81">
            <v>0</v>
          </cell>
          <cell r="EE81">
            <v>0</v>
          </cell>
          <cell r="EF81">
            <v>0</v>
          </cell>
          <cell r="EG81">
            <v>0</v>
          </cell>
          <cell r="EH81">
            <v>0</v>
          </cell>
          <cell r="EI81">
            <v>0</v>
          </cell>
          <cell r="EJ81">
            <v>0</v>
          </cell>
          <cell r="EK81">
            <v>0</v>
          </cell>
          <cell r="EL81">
            <v>0</v>
          </cell>
          <cell r="EM81">
            <v>0</v>
          </cell>
          <cell r="EN81">
            <v>0</v>
          </cell>
          <cell r="EO81">
            <v>0</v>
          </cell>
          <cell r="EP81">
            <v>0</v>
          </cell>
          <cell r="EQ81">
            <v>0</v>
          </cell>
          <cell r="ER81">
            <v>0</v>
          </cell>
          <cell r="ES81">
            <v>0</v>
          </cell>
          <cell r="ET81">
            <v>0</v>
          </cell>
          <cell r="EU81">
            <v>0</v>
          </cell>
          <cell r="EV81">
            <v>0</v>
          </cell>
          <cell r="EW81">
            <v>0</v>
          </cell>
          <cell r="EX81">
            <v>0</v>
          </cell>
          <cell r="EY81">
            <v>0</v>
          </cell>
          <cell r="EZ81">
            <v>0</v>
          </cell>
          <cell r="FA81">
            <v>0</v>
          </cell>
          <cell r="FB81">
            <v>0</v>
          </cell>
          <cell r="FC81">
            <v>0</v>
          </cell>
          <cell r="FD81">
            <v>0</v>
          </cell>
          <cell r="FE81">
            <v>0</v>
          </cell>
          <cell r="FF81">
            <v>0</v>
          </cell>
          <cell r="FG81">
            <v>0</v>
          </cell>
          <cell r="FH81">
            <v>0</v>
          </cell>
        </row>
        <row r="82">
          <cell r="D82" t="str">
            <v>Mosaic</v>
          </cell>
          <cell r="F82" t="str">
            <v>CFG</v>
          </cell>
          <cell r="G82" t="str">
            <v>Mosaic</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1</v>
          </cell>
          <cell r="BB82">
            <v>1</v>
          </cell>
          <cell r="BC82">
            <v>1</v>
          </cell>
          <cell r="BD82">
            <v>1</v>
          </cell>
          <cell r="BE82">
            <v>1</v>
          </cell>
          <cell r="BF82">
            <v>1</v>
          </cell>
          <cell r="BG82">
            <v>1</v>
          </cell>
          <cell r="BH82">
            <v>1</v>
          </cell>
          <cell r="BI82">
            <v>1</v>
          </cell>
          <cell r="BJ82">
            <v>1</v>
          </cell>
          <cell r="BK82">
            <v>1</v>
          </cell>
          <cell r="BL82">
            <v>1</v>
          </cell>
          <cell r="BM82">
            <v>1</v>
          </cell>
          <cell r="BN82">
            <v>1</v>
          </cell>
          <cell r="BO82">
            <v>1</v>
          </cell>
          <cell r="BP82">
            <v>1</v>
          </cell>
          <cell r="BQ82">
            <v>1</v>
          </cell>
          <cell r="BR82">
            <v>1</v>
          </cell>
          <cell r="BS82">
            <v>1</v>
          </cell>
          <cell r="BT82">
            <v>1</v>
          </cell>
          <cell r="BU82">
            <v>1</v>
          </cell>
          <cell r="BV82">
            <v>1</v>
          </cell>
          <cell r="BW82">
            <v>1</v>
          </cell>
          <cell r="BX82">
            <v>1</v>
          </cell>
          <cell r="BY82">
            <v>1</v>
          </cell>
          <cell r="BZ82">
            <v>1</v>
          </cell>
          <cell r="CA82">
            <v>1</v>
          </cell>
          <cell r="CB82">
            <v>1</v>
          </cell>
          <cell r="CC82">
            <v>1</v>
          </cell>
          <cell r="CD82">
            <v>1</v>
          </cell>
          <cell r="CE82">
            <v>1</v>
          </cell>
          <cell r="CF82">
            <v>1</v>
          </cell>
          <cell r="CG82">
            <v>1</v>
          </cell>
          <cell r="CH82">
            <v>1</v>
          </cell>
          <cell r="CI82">
            <v>1</v>
          </cell>
          <cell r="CJ82">
            <v>1</v>
          </cell>
          <cell r="CK82">
            <v>1</v>
          </cell>
          <cell r="CL82">
            <v>1</v>
          </cell>
          <cell r="CM82">
            <v>1</v>
          </cell>
          <cell r="CN82">
            <v>1</v>
          </cell>
          <cell r="CO82">
            <v>1</v>
          </cell>
          <cell r="CP82">
            <v>1</v>
          </cell>
          <cell r="CQ82">
            <v>1</v>
          </cell>
          <cell r="CR82">
            <v>1</v>
          </cell>
          <cell r="CS82">
            <v>1</v>
          </cell>
          <cell r="CT82">
            <v>1</v>
          </cell>
          <cell r="CU82">
            <v>1</v>
          </cell>
          <cell r="CV82">
            <v>1</v>
          </cell>
          <cell r="CW82">
            <v>1</v>
          </cell>
          <cell r="CX82">
            <v>1</v>
          </cell>
          <cell r="CY82">
            <v>1</v>
          </cell>
          <cell r="CZ82">
            <v>1</v>
          </cell>
          <cell r="DA82">
            <v>1</v>
          </cell>
          <cell r="DB82">
            <v>1</v>
          </cell>
          <cell r="DC82">
            <v>1</v>
          </cell>
          <cell r="DD82">
            <v>1</v>
          </cell>
          <cell r="DE82">
            <v>1</v>
          </cell>
          <cell r="DF82">
            <v>1</v>
          </cell>
          <cell r="DG82">
            <v>1</v>
          </cell>
          <cell r="DH82">
            <v>1</v>
          </cell>
          <cell r="DI82">
            <v>1</v>
          </cell>
          <cell r="DJ82">
            <v>1</v>
          </cell>
          <cell r="DK82">
            <v>1</v>
          </cell>
          <cell r="DL82">
            <v>1</v>
          </cell>
          <cell r="DM82">
            <v>1</v>
          </cell>
          <cell r="DN82">
            <v>1</v>
          </cell>
          <cell r="DO82">
            <v>1</v>
          </cell>
          <cell r="DP82">
            <v>1</v>
          </cell>
          <cell r="DQ82">
            <v>1</v>
          </cell>
          <cell r="DR82">
            <v>1</v>
          </cell>
          <cell r="DS82">
            <v>1</v>
          </cell>
          <cell r="DT82">
            <v>1</v>
          </cell>
          <cell r="DU82">
            <v>1</v>
          </cell>
          <cell r="DV82">
            <v>1</v>
          </cell>
          <cell r="DW82">
            <v>1</v>
          </cell>
          <cell r="DX82">
            <v>1</v>
          </cell>
          <cell r="DY82">
            <v>1</v>
          </cell>
          <cell r="DZ82">
            <v>1</v>
          </cell>
          <cell r="EA82">
            <v>1</v>
          </cell>
          <cell r="EB82">
            <v>1</v>
          </cell>
          <cell r="EC82">
            <v>1</v>
          </cell>
          <cell r="ED82">
            <v>1</v>
          </cell>
          <cell r="EE82">
            <v>1</v>
          </cell>
          <cell r="EF82">
            <v>1</v>
          </cell>
          <cell r="EG82">
            <v>1</v>
          </cell>
          <cell r="EH82">
            <v>1</v>
          </cell>
          <cell r="EI82">
            <v>1</v>
          </cell>
          <cell r="EJ82">
            <v>1</v>
          </cell>
          <cell r="EK82">
            <v>1</v>
          </cell>
          <cell r="EL82">
            <v>1</v>
          </cell>
          <cell r="EM82">
            <v>1</v>
          </cell>
          <cell r="EN82">
            <v>1</v>
          </cell>
          <cell r="EO82">
            <v>1</v>
          </cell>
          <cell r="EP82">
            <v>1</v>
          </cell>
          <cell r="EQ82">
            <v>1</v>
          </cell>
          <cell r="ER82">
            <v>1</v>
          </cell>
          <cell r="ES82">
            <v>1</v>
          </cell>
          <cell r="ET82">
            <v>1</v>
          </cell>
          <cell r="EU82">
            <v>1</v>
          </cell>
          <cell r="EV82">
            <v>1</v>
          </cell>
          <cell r="EW82">
            <v>1</v>
          </cell>
          <cell r="EX82">
            <v>1</v>
          </cell>
          <cell r="EY82">
            <v>1</v>
          </cell>
          <cell r="EZ82">
            <v>1</v>
          </cell>
          <cell r="FA82">
            <v>1</v>
          </cell>
          <cell r="FB82">
            <v>1</v>
          </cell>
          <cell r="FC82">
            <v>1</v>
          </cell>
          <cell r="FD82">
            <v>1</v>
          </cell>
          <cell r="FE82">
            <v>1</v>
          </cell>
          <cell r="FF82">
            <v>1</v>
          </cell>
          <cell r="FG82">
            <v>1</v>
          </cell>
          <cell r="FH82">
            <v>1</v>
          </cell>
        </row>
        <row r="83">
          <cell r="D83" t="str">
            <v>Peace River</v>
          </cell>
          <cell r="F83" t="str">
            <v>CFG</v>
          </cell>
          <cell r="G83" t="str">
            <v>Peace River</v>
          </cell>
          <cell r="U83">
            <v>1</v>
          </cell>
          <cell r="V83">
            <v>1</v>
          </cell>
          <cell r="W83">
            <v>1</v>
          </cell>
          <cell r="X83">
            <v>1</v>
          </cell>
          <cell r="Y83">
            <v>1</v>
          </cell>
          <cell r="Z83">
            <v>1</v>
          </cell>
          <cell r="AA83">
            <v>1</v>
          </cell>
          <cell r="AB83">
            <v>1</v>
          </cell>
          <cell r="AC83">
            <v>1</v>
          </cell>
          <cell r="AD83">
            <v>1</v>
          </cell>
          <cell r="AE83">
            <v>1</v>
          </cell>
          <cell r="AF83">
            <v>1</v>
          </cell>
          <cell r="AG83">
            <v>1</v>
          </cell>
          <cell r="AH83">
            <v>1</v>
          </cell>
          <cell r="AI83">
            <v>1</v>
          </cell>
          <cell r="AJ83">
            <v>1</v>
          </cell>
          <cell r="AK83">
            <v>1</v>
          </cell>
          <cell r="AL83">
            <v>1</v>
          </cell>
          <cell r="AM83">
            <v>1</v>
          </cell>
          <cell r="AN83">
            <v>1</v>
          </cell>
          <cell r="AO83">
            <v>1</v>
          </cell>
          <cell r="AP83">
            <v>1</v>
          </cell>
          <cell r="AQ83">
            <v>1</v>
          </cell>
          <cell r="AR83">
            <v>1</v>
          </cell>
          <cell r="AS83">
            <v>1</v>
          </cell>
          <cell r="AT83">
            <v>1</v>
          </cell>
          <cell r="AU83">
            <v>1</v>
          </cell>
          <cell r="AV83">
            <v>1</v>
          </cell>
          <cell r="AW83">
            <v>1</v>
          </cell>
          <cell r="AX83">
            <v>1</v>
          </cell>
          <cell r="AY83">
            <v>1</v>
          </cell>
          <cell r="AZ83">
            <v>1</v>
          </cell>
          <cell r="BA83">
            <v>1</v>
          </cell>
          <cell r="BB83">
            <v>1</v>
          </cell>
          <cell r="BC83">
            <v>1</v>
          </cell>
          <cell r="BD83">
            <v>1</v>
          </cell>
          <cell r="BE83">
            <v>1</v>
          </cell>
          <cell r="BF83">
            <v>1</v>
          </cell>
          <cell r="BG83">
            <v>1</v>
          </cell>
          <cell r="BH83">
            <v>1</v>
          </cell>
          <cell r="BI83">
            <v>1</v>
          </cell>
          <cell r="BJ83">
            <v>1</v>
          </cell>
          <cell r="BK83">
            <v>1</v>
          </cell>
          <cell r="BL83">
            <v>1</v>
          </cell>
          <cell r="BM83">
            <v>1</v>
          </cell>
          <cell r="BN83">
            <v>1</v>
          </cell>
          <cell r="BO83">
            <v>1</v>
          </cell>
          <cell r="BP83">
            <v>1</v>
          </cell>
          <cell r="BQ83">
            <v>1</v>
          </cell>
          <cell r="BR83">
            <v>1</v>
          </cell>
          <cell r="BS83">
            <v>1</v>
          </cell>
          <cell r="BT83">
            <v>1</v>
          </cell>
          <cell r="BU83">
            <v>1</v>
          </cell>
          <cell r="BV83">
            <v>1</v>
          </cell>
          <cell r="BW83">
            <v>1</v>
          </cell>
          <cell r="BX83">
            <v>1</v>
          </cell>
          <cell r="BY83">
            <v>1</v>
          </cell>
          <cell r="BZ83">
            <v>1</v>
          </cell>
          <cell r="CA83">
            <v>1</v>
          </cell>
          <cell r="CB83">
            <v>1</v>
          </cell>
          <cell r="CC83">
            <v>1</v>
          </cell>
          <cell r="CD83">
            <v>1</v>
          </cell>
          <cell r="CE83">
            <v>1</v>
          </cell>
          <cell r="CF83">
            <v>1</v>
          </cell>
          <cell r="CG83">
            <v>1</v>
          </cell>
          <cell r="CH83">
            <v>1</v>
          </cell>
          <cell r="CI83">
            <v>1</v>
          </cell>
          <cell r="CJ83">
            <v>1</v>
          </cell>
          <cell r="CK83">
            <v>1</v>
          </cell>
          <cell r="CL83">
            <v>1</v>
          </cell>
          <cell r="CM83">
            <v>1</v>
          </cell>
          <cell r="CN83">
            <v>1</v>
          </cell>
          <cell r="CO83">
            <v>1</v>
          </cell>
          <cell r="CP83">
            <v>1</v>
          </cell>
          <cell r="CQ83">
            <v>1</v>
          </cell>
          <cell r="CR83">
            <v>1</v>
          </cell>
          <cell r="CS83">
            <v>1</v>
          </cell>
          <cell r="CT83">
            <v>1</v>
          </cell>
          <cell r="CU83">
            <v>1</v>
          </cell>
          <cell r="CV83">
            <v>1</v>
          </cell>
          <cell r="CW83">
            <v>1</v>
          </cell>
          <cell r="CX83">
            <v>1</v>
          </cell>
          <cell r="CY83">
            <v>1</v>
          </cell>
          <cell r="CZ83">
            <v>1</v>
          </cell>
          <cell r="DA83">
            <v>1</v>
          </cell>
          <cell r="DB83">
            <v>1</v>
          </cell>
          <cell r="DC83">
            <v>1</v>
          </cell>
          <cell r="DD83">
            <v>1</v>
          </cell>
          <cell r="DE83">
            <v>1</v>
          </cell>
          <cell r="DF83">
            <v>1</v>
          </cell>
          <cell r="DG83">
            <v>1</v>
          </cell>
          <cell r="DH83">
            <v>1</v>
          </cell>
          <cell r="DI83">
            <v>1</v>
          </cell>
          <cell r="DJ83">
            <v>1</v>
          </cell>
          <cell r="DK83">
            <v>1</v>
          </cell>
          <cell r="DL83">
            <v>1</v>
          </cell>
          <cell r="DM83">
            <v>1</v>
          </cell>
          <cell r="DN83">
            <v>1</v>
          </cell>
          <cell r="DO83">
            <v>1</v>
          </cell>
          <cell r="DP83">
            <v>1</v>
          </cell>
          <cell r="DQ83">
            <v>1</v>
          </cell>
          <cell r="DR83">
            <v>1</v>
          </cell>
          <cell r="DS83">
            <v>1</v>
          </cell>
          <cell r="DT83">
            <v>1</v>
          </cell>
          <cell r="DU83">
            <v>1</v>
          </cell>
          <cell r="DV83">
            <v>1</v>
          </cell>
          <cell r="DW83">
            <v>1</v>
          </cell>
          <cell r="DX83">
            <v>1</v>
          </cell>
          <cell r="DY83">
            <v>1</v>
          </cell>
          <cell r="DZ83">
            <v>1</v>
          </cell>
          <cell r="EA83">
            <v>1</v>
          </cell>
          <cell r="EB83">
            <v>1</v>
          </cell>
          <cell r="EC83">
            <v>1</v>
          </cell>
          <cell r="ED83">
            <v>1</v>
          </cell>
          <cell r="EE83">
            <v>1</v>
          </cell>
          <cell r="EF83">
            <v>1</v>
          </cell>
          <cell r="EG83">
            <v>1</v>
          </cell>
          <cell r="EH83">
            <v>1</v>
          </cell>
          <cell r="EI83">
            <v>1</v>
          </cell>
          <cell r="EJ83">
            <v>1</v>
          </cell>
          <cell r="EK83">
            <v>1</v>
          </cell>
          <cell r="EL83">
            <v>1</v>
          </cell>
          <cell r="EM83">
            <v>1</v>
          </cell>
          <cell r="EN83">
            <v>1</v>
          </cell>
          <cell r="EO83">
            <v>1</v>
          </cell>
          <cell r="EP83">
            <v>1</v>
          </cell>
          <cell r="EQ83">
            <v>1</v>
          </cell>
          <cell r="ER83">
            <v>1</v>
          </cell>
          <cell r="ES83">
            <v>1</v>
          </cell>
          <cell r="ET83">
            <v>1</v>
          </cell>
          <cell r="EU83">
            <v>1</v>
          </cell>
          <cell r="EV83">
            <v>1</v>
          </cell>
          <cell r="EW83">
            <v>1</v>
          </cell>
          <cell r="EX83">
            <v>1</v>
          </cell>
          <cell r="EY83">
            <v>1</v>
          </cell>
          <cell r="EZ83">
            <v>1</v>
          </cell>
          <cell r="FA83">
            <v>1</v>
          </cell>
          <cell r="FB83">
            <v>1</v>
          </cell>
          <cell r="FC83">
            <v>1</v>
          </cell>
          <cell r="FD83">
            <v>1</v>
          </cell>
          <cell r="FE83">
            <v>1</v>
          </cell>
          <cell r="FF83">
            <v>1</v>
          </cell>
          <cell r="FG83">
            <v>1</v>
          </cell>
          <cell r="FH83">
            <v>1</v>
          </cell>
        </row>
        <row r="84">
          <cell r="D84" t="str">
            <v>Lake Worth - FPU</v>
          </cell>
          <cell r="F84" t="str">
            <v>FPU</v>
          </cell>
          <cell r="G84" t="str">
            <v>Lake Worth - FPU</v>
          </cell>
          <cell r="U84">
            <v>1</v>
          </cell>
          <cell r="V84">
            <v>1</v>
          </cell>
          <cell r="W84">
            <v>1</v>
          </cell>
          <cell r="X84">
            <v>1</v>
          </cell>
          <cell r="Y84">
            <v>1</v>
          </cell>
          <cell r="Z84">
            <v>1</v>
          </cell>
          <cell r="AA84">
            <v>1</v>
          </cell>
          <cell r="AB84">
            <v>1</v>
          </cell>
          <cell r="AC84">
            <v>1</v>
          </cell>
          <cell r="AD84">
            <v>1</v>
          </cell>
          <cell r="AE84">
            <v>1</v>
          </cell>
          <cell r="AF84">
            <v>1</v>
          </cell>
          <cell r="AG84">
            <v>1</v>
          </cell>
          <cell r="AH84">
            <v>1</v>
          </cell>
          <cell r="AI84">
            <v>1</v>
          </cell>
          <cell r="AJ84">
            <v>1</v>
          </cell>
          <cell r="AK84">
            <v>1</v>
          </cell>
          <cell r="AL84">
            <v>1</v>
          </cell>
          <cell r="AM84">
            <v>1</v>
          </cell>
          <cell r="AN84">
            <v>1</v>
          </cell>
          <cell r="AO84">
            <v>1</v>
          </cell>
          <cell r="AP84">
            <v>1</v>
          </cell>
          <cell r="AQ84">
            <v>1</v>
          </cell>
          <cell r="AR84">
            <v>1</v>
          </cell>
          <cell r="AS84">
            <v>1</v>
          </cell>
          <cell r="AT84">
            <v>1</v>
          </cell>
          <cell r="AU84">
            <v>1</v>
          </cell>
          <cell r="AV84">
            <v>1</v>
          </cell>
          <cell r="AW84">
            <v>1</v>
          </cell>
          <cell r="AX84">
            <v>1</v>
          </cell>
          <cell r="AY84">
            <v>1</v>
          </cell>
          <cell r="AZ84">
            <v>1</v>
          </cell>
          <cell r="BA84">
            <v>1</v>
          </cell>
          <cell r="BB84">
            <v>1</v>
          </cell>
          <cell r="BC84">
            <v>1</v>
          </cell>
          <cell r="BD84">
            <v>1</v>
          </cell>
          <cell r="BE84">
            <v>1</v>
          </cell>
          <cell r="BF84">
            <v>1</v>
          </cell>
          <cell r="BG84">
            <v>1</v>
          </cell>
          <cell r="BH84">
            <v>1</v>
          </cell>
          <cell r="BI84">
            <v>1</v>
          </cell>
          <cell r="BJ84">
            <v>1</v>
          </cell>
          <cell r="BK84">
            <v>1</v>
          </cell>
          <cell r="BL84">
            <v>1</v>
          </cell>
          <cell r="BM84">
            <v>1</v>
          </cell>
          <cell r="BN84">
            <v>1</v>
          </cell>
          <cell r="BO84">
            <v>1</v>
          </cell>
          <cell r="BP84">
            <v>1</v>
          </cell>
          <cell r="BQ84">
            <v>1</v>
          </cell>
          <cell r="BR84">
            <v>1</v>
          </cell>
          <cell r="BS84">
            <v>1</v>
          </cell>
          <cell r="BT84">
            <v>1</v>
          </cell>
          <cell r="BU84">
            <v>1</v>
          </cell>
          <cell r="BV84">
            <v>1</v>
          </cell>
          <cell r="BW84">
            <v>1</v>
          </cell>
          <cell r="BX84">
            <v>1</v>
          </cell>
          <cell r="BY84">
            <v>1</v>
          </cell>
          <cell r="BZ84">
            <v>1</v>
          </cell>
          <cell r="CA84">
            <v>1</v>
          </cell>
          <cell r="CB84">
            <v>1</v>
          </cell>
          <cell r="CC84">
            <v>1</v>
          </cell>
          <cell r="CD84">
            <v>1</v>
          </cell>
          <cell r="CE84">
            <v>1</v>
          </cell>
          <cell r="CF84">
            <v>1</v>
          </cell>
          <cell r="CG84">
            <v>1</v>
          </cell>
          <cell r="CH84">
            <v>1</v>
          </cell>
          <cell r="CI84">
            <v>1</v>
          </cell>
          <cell r="CJ84">
            <v>1</v>
          </cell>
          <cell r="CK84">
            <v>1</v>
          </cell>
          <cell r="CL84">
            <v>1</v>
          </cell>
          <cell r="CM84">
            <v>1</v>
          </cell>
          <cell r="CN84">
            <v>1</v>
          </cell>
          <cell r="CO84">
            <v>1</v>
          </cell>
          <cell r="CP84">
            <v>1</v>
          </cell>
          <cell r="CQ84">
            <v>1</v>
          </cell>
          <cell r="CR84">
            <v>1</v>
          </cell>
          <cell r="CS84">
            <v>1</v>
          </cell>
          <cell r="CT84">
            <v>1</v>
          </cell>
          <cell r="CU84">
            <v>1</v>
          </cell>
          <cell r="CV84">
            <v>1</v>
          </cell>
          <cell r="CW84">
            <v>1</v>
          </cell>
          <cell r="CX84">
            <v>1</v>
          </cell>
          <cell r="CY84">
            <v>1</v>
          </cell>
          <cell r="CZ84">
            <v>1</v>
          </cell>
          <cell r="DA84">
            <v>1</v>
          </cell>
          <cell r="DB84">
            <v>1</v>
          </cell>
          <cell r="DC84">
            <v>1</v>
          </cell>
          <cell r="DD84">
            <v>1</v>
          </cell>
          <cell r="DE84">
            <v>1</v>
          </cell>
          <cell r="DF84">
            <v>1</v>
          </cell>
          <cell r="DG84">
            <v>1</v>
          </cell>
          <cell r="DH84">
            <v>1</v>
          </cell>
          <cell r="DI84">
            <v>1</v>
          </cell>
          <cell r="DJ84">
            <v>1</v>
          </cell>
          <cell r="DK84">
            <v>1</v>
          </cell>
          <cell r="DL84">
            <v>1</v>
          </cell>
          <cell r="DM84">
            <v>1</v>
          </cell>
          <cell r="DN84">
            <v>1</v>
          </cell>
          <cell r="DO84">
            <v>1</v>
          </cell>
          <cell r="DP84">
            <v>1</v>
          </cell>
          <cell r="DQ84">
            <v>1</v>
          </cell>
          <cell r="DR84">
            <v>1</v>
          </cell>
          <cell r="DS84">
            <v>1</v>
          </cell>
          <cell r="DT84">
            <v>1</v>
          </cell>
          <cell r="DU84">
            <v>1</v>
          </cell>
          <cell r="DV84">
            <v>1</v>
          </cell>
          <cell r="DW84">
            <v>1</v>
          </cell>
          <cell r="DX84">
            <v>1</v>
          </cell>
          <cell r="DY84">
            <v>1</v>
          </cell>
          <cell r="DZ84">
            <v>1</v>
          </cell>
          <cell r="EA84">
            <v>1</v>
          </cell>
          <cell r="EB84">
            <v>1</v>
          </cell>
          <cell r="EC84">
            <v>1</v>
          </cell>
          <cell r="ED84">
            <v>1</v>
          </cell>
          <cell r="EE84">
            <v>1</v>
          </cell>
          <cell r="EF84">
            <v>1</v>
          </cell>
          <cell r="EG84">
            <v>1</v>
          </cell>
          <cell r="EH84">
            <v>1</v>
          </cell>
          <cell r="EI84">
            <v>1</v>
          </cell>
          <cell r="EJ84">
            <v>1</v>
          </cell>
          <cell r="EK84">
            <v>1</v>
          </cell>
          <cell r="EL84">
            <v>1</v>
          </cell>
          <cell r="EM84">
            <v>1</v>
          </cell>
          <cell r="EN84">
            <v>1</v>
          </cell>
          <cell r="EO84">
            <v>1</v>
          </cell>
          <cell r="EP84">
            <v>1</v>
          </cell>
          <cell r="EQ84">
            <v>1</v>
          </cell>
          <cell r="ER84">
            <v>1</v>
          </cell>
          <cell r="ES84">
            <v>1</v>
          </cell>
          <cell r="ET84">
            <v>1</v>
          </cell>
          <cell r="EU84">
            <v>1</v>
          </cell>
          <cell r="EV84">
            <v>1</v>
          </cell>
          <cell r="EW84">
            <v>1</v>
          </cell>
          <cell r="EX84">
            <v>1</v>
          </cell>
          <cell r="EY84">
            <v>1</v>
          </cell>
          <cell r="EZ84">
            <v>1</v>
          </cell>
          <cell r="FA84">
            <v>1</v>
          </cell>
          <cell r="FB84">
            <v>1</v>
          </cell>
          <cell r="FC84">
            <v>1</v>
          </cell>
          <cell r="FD84">
            <v>1</v>
          </cell>
          <cell r="FE84">
            <v>1</v>
          </cell>
          <cell r="FF84">
            <v>1</v>
          </cell>
          <cell r="FG84">
            <v>1</v>
          </cell>
          <cell r="FH84">
            <v>1</v>
          </cell>
        </row>
        <row r="85">
          <cell r="D85" t="str">
            <v>Orange Cogen LP</v>
          </cell>
          <cell r="F85" t="str">
            <v>CFG</v>
          </cell>
          <cell r="G85" t="str">
            <v>Orange Cogen LP</v>
          </cell>
          <cell r="U85">
            <v>0</v>
          </cell>
          <cell r="V85">
            <v>0</v>
          </cell>
          <cell r="W85">
            <v>0</v>
          </cell>
          <cell r="X85">
            <v>0</v>
          </cell>
          <cell r="Y85">
            <v>0</v>
          </cell>
          <cell r="Z85">
            <v>0</v>
          </cell>
          <cell r="AA85">
            <v>0</v>
          </cell>
          <cell r="AB85">
            <v>0</v>
          </cell>
          <cell r="AC85">
            <v>0</v>
          </cell>
          <cell r="AD85">
            <v>0</v>
          </cell>
          <cell r="AE85">
            <v>0</v>
          </cell>
          <cell r="AF85">
            <v>0</v>
          </cell>
          <cell r="AG85">
            <v>1</v>
          </cell>
          <cell r="AH85">
            <v>1</v>
          </cell>
          <cell r="AI85">
            <v>1</v>
          </cell>
          <cell r="AJ85">
            <v>1</v>
          </cell>
          <cell r="AK85">
            <v>1</v>
          </cell>
          <cell r="AL85">
            <v>1</v>
          </cell>
          <cell r="AM85">
            <v>1</v>
          </cell>
          <cell r="AN85">
            <v>1</v>
          </cell>
          <cell r="AO85">
            <v>1</v>
          </cell>
          <cell r="AP85">
            <v>1</v>
          </cell>
          <cell r="AQ85">
            <v>1</v>
          </cell>
          <cell r="AR85">
            <v>1</v>
          </cell>
          <cell r="AS85">
            <v>1</v>
          </cell>
          <cell r="AT85">
            <v>1</v>
          </cell>
          <cell r="AU85">
            <v>1</v>
          </cell>
          <cell r="AV85">
            <v>1</v>
          </cell>
          <cell r="AW85">
            <v>1</v>
          </cell>
          <cell r="AX85">
            <v>1</v>
          </cell>
          <cell r="AY85">
            <v>1</v>
          </cell>
          <cell r="AZ85">
            <v>1</v>
          </cell>
          <cell r="BA85">
            <v>1</v>
          </cell>
          <cell r="BB85">
            <v>1</v>
          </cell>
          <cell r="BC85">
            <v>1</v>
          </cell>
          <cell r="BD85">
            <v>1</v>
          </cell>
          <cell r="BE85">
            <v>1</v>
          </cell>
          <cell r="BF85">
            <v>1</v>
          </cell>
          <cell r="BG85">
            <v>1</v>
          </cell>
          <cell r="BH85">
            <v>1</v>
          </cell>
          <cell r="BI85">
            <v>1</v>
          </cell>
          <cell r="BJ85">
            <v>1</v>
          </cell>
          <cell r="BK85">
            <v>1</v>
          </cell>
          <cell r="BL85">
            <v>1</v>
          </cell>
          <cell r="BM85">
            <v>1</v>
          </cell>
          <cell r="BN85">
            <v>1</v>
          </cell>
          <cell r="BO85">
            <v>1</v>
          </cell>
          <cell r="BP85">
            <v>1</v>
          </cell>
          <cell r="BQ85">
            <v>1</v>
          </cell>
          <cell r="BR85">
            <v>1</v>
          </cell>
          <cell r="BS85">
            <v>1</v>
          </cell>
          <cell r="BT85">
            <v>1</v>
          </cell>
          <cell r="BU85">
            <v>1</v>
          </cell>
          <cell r="BV85">
            <v>1</v>
          </cell>
          <cell r="BW85">
            <v>1</v>
          </cell>
          <cell r="BX85">
            <v>1</v>
          </cell>
          <cell r="BY85">
            <v>1</v>
          </cell>
          <cell r="BZ85">
            <v>1</v>
          </cell>
          <cell r="CA85">
            <v>1</v>
          </cell>
          <cell r="CB85">
            <v>1</v>
          </cell>
          <cell r="CC85">
            <v>1</v>
          </cell>
          <cell r="CD85">
            <v>1</v>
          </cell>
          <cell r="CE85">
            <v>1</v>
          </cell>
          <cell r="CF85">
            <v>1</v>
          </cell>
          <cell r="CG85">
            <v>1</v>
          </cell>
          <cell r="CH85">
            <v>1</v>
          </cell>
          <cell r="CI85">
            <v>1</v>
          </cell>
          <cell r="CJ85">
            <v>1</v>
          </cell>
          <cell r="CK85">
            <v>1</v>
          </cell>
          <cell r="CL85">
            <v>1</v>
          </cell>
          <cell r="CM85">
            <v>1</v>
          </cell>
          <cell r="CN85">
            <v>1</v>
          </cell>
          <cell r="CO85">
            <v>1</v>
          </cell>
          <cell r="CP85">
            <v>1</v>
          </cell>
          <cell r="CQ85">
            <v>1</v>
          </cell>
          <cell r="CR85">
            <v>1</v>
          </cell>
          <cell r="CS85">
            <v>1</v>
          </cell>
          <cell r="CT85">
            <v>1</v>
          </cell>
          <cell r="CU85">
            <v>1</v>
          </cell>
          <cell r="CV85">
            <v>1</v>
          </cell>
          <cell r="CW85">
            <v>1</v>
          </cell>
          <cell r="CX85">
            <v>1</v>
          </cell>
          <cell r="CY85">
            <v>1</v>
          </cell>
          <cell r="CZ85">
            <v>1</v>
          </cell>
          <cell r="DA85">
            <v>1</v>
          </cell>
          <cell r="DB85">
            <v>1</v>
          </cell>
          <cell r="DC85">
            <v>1</v>
          </cell>
          <cell r="DD85">
            <v>1</v>
          </cell>
          <cell r="DE85">
            <v>1</v>
          </cell>
          <cell r="DF85">
            <v>1</v>
          </cell>
          <cell r="DG85">
            <v>1</v>
          </cell>
          <cell r="DH85">
            <v>1</v>
          </cell>
          <cell r="DI85">
            <v>1</v>
          </cell>
          <cell r="DJ85">
            <v>1</v>
          </cell>
          <cell r="DK85">
            <v>1</v>
          </cell>
          <cell r="DL85">
            <v>1</v>
          </cell>
          <cell r="DM85">
            <v>1</v>
          </cell>
          <cell r="DN85">
            <v>1</v>
          </cell>
          <cell r="DO85">
            <v>1</v>
          </cell>
          <cell r="DP85">
            <v>1</v>
          </cell>
          <cell r="DQ85">
            <v>1</v>
          </cell>
          <cell r="DR85">
            <v>1</v>
          </cell>
          <cell r="DS85">
            <v>1</v>
          </cell>
          <cell r="DT85">
            <v>1</v>
          </cell>
          <cell r="DU85">
            <v>1</v>
          </cell>
          <cell r="DV85">
            <v>1</v>
          </cell>
          <cell r="DW85">
            <v>1</v>
          </cell>
          <cell r="DX85">
            <v>1</v>
          </cell>
          <cell r="DY85">
            <v>1</v>
          </cell>
          <cell r="DZ85">
            <v>1</v>
          </cell>
          <cell r="EA85">
            <v>1</v>
          </cell>
          <cell r="EB85">
            <v>1</v>
          </cell>
          <cell r="EC85">
            <v>1</v>
          </cell>
          <cell r="ED85">
            <v>1</v>
          </cell>
          <cell r="EE85">
            <v>1</v>
          </cell>
          <cell r="EF85">
            <v>1</v>
          </cell>
          <cell r="EG85">
            <v>1</v>
          </cell>
          <cell r="EH85">
            <v>1</v>
          </cell>
          <cell r="EI85">
            <v>1</v>
          </cell>
          <cell r="EJ85">
            <v>1</v>
          </cell>
          <cell r="EK85">
            <v>1</v>
          </cell>
          <cell r="EL85">
            <v>1</v>
          </cell>
          <cell r="EM85">
            <v>1</v>
          </cell>
          <cell r="EN85">
            <v>1</v>
          </cell>
          <cell r="EO85">
            <v>1</v>
          </cell>
          <cell r="EP85">
            <v>1</v>
          </cell>
          <cell r="EQ85">
            <v>1</v>
          </cell>
          <cell r="ER85">
            <v>1</v>
          </cell>
          <cell r="ES85">
            <v>1</v>
          </cell>
          <cell r="ET85">
            <v>1</v>
          </cell>
          <cell r="EU85">
            <v>1</v>
          </cell>
          <cell r="EV85">
            <v>1</v>
          </cell>
          <cell r="EW85">
            <v>1</v>
          </cell>
          <cell r="EX85">
            <v>1</v>
          </cell>
          <cell r="EY85">
            <v>1</v>
          </cell>
          <cell r="EZ85">
            <v>1</v>
          </cell>
          <cell r="FA85">
            <v>1</v>
          </cell>
          <cell r="FB85">
            <v>1</v>
          </cell>
          <cell r="FC85">
            <v>1</v>
          </cell>
          <cell r="FD85">
            <v>1</v>
          </cell>
          <cell r="FE85">
            <v>1</v>
          </cell>
          <cell r="FF85">
            <v>1</v>
          </cell>
          <cell r="FG85">
            <v>1</v>
          </cell>
          <cell r="FH85">
            <v>1</v>
          </cell>
        </row>
        <row r="86">
          <cell r="D86" t="str">
            <v>Pensacola (NW Pipeline)</v>
          </cell>
          <cell r="F86" t="str">
            <v>CFG</v>
          </cell>
          <cell r="G86" t="str">
            <v>Pensacola (NW Pipeline)</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1</v>
          </cell>
          <cell r="BJ86">
            <v>1</v>
          </cell>
          <cell r="BK86">
            <v>1</v>
          </cell>
          <cell r="BL86">
            <v>1</v>
          </cell>
          <cell r="BM86">
            <v>1</v>
          </cell>
          <cell r="BN86">
            <v>1</v>
          </cell>
          <cell r="BO86">
            <v>1</v>
          </cell>
          <cell r="BP86">
            <v>1</v>
          </cell>
          <cell r="BQ86">
            <v>1</v>
          </cell>
          <cell r="BR86">
            <v>1</v>
          </cell>
          <cell r="BS86">
            <v>1</v>
          </cell>
          <cell r="BT86">
            <v>1</v>
          </cell>
          <cell r="BU86">
            <v>1</v>
          </cell>
          <cell r="BV86">
            <v>1</v>
          </cell>
          <cell r="BW86">
            <v>1</v>
          </cell>
          <cell r="BX86">
            <v>1</v>
          </cell>
          <cell r="BY86">
            <v>1</v>
          </cell>
          <cell r="BZ86">
            <v>1</v>
          </cell>
          <cell r="CA86">
            <v>1</v>
          </cell>
          <cell r="CB86">
            <v>1</v>
          </cell>
          <cell r="CC86">
            <v>1</v>
          </cell>
          <cell r="CD86">
            <v>1</v>
          </cell>
          <cell r="CE86">
            <v>1</v>
          </cell>
          <cell r="CF86">
            <v>1</v>
          </cell>
          <cell r="CG86">
            <v>1</v>
          </cell>
          <cell r="CH86">
            <v>1</v>
          </cell>
          <cell r="CI86">
            <v>1</v>
          </cell>
          <cell r="CJ86">
            <v>1</v>
          </cell>
          <cell r="CK86">
            <v>1</v>
          </cell>
          <cell r="CL86">
            <v>1</v>
          </cell>
          <cell r="CM86">
            <v>1</v>
          </cell>
          <cell r="CN86">
            <v>1</v>
          </cell>
          <cell r="CO86">
            <v>1</v>
          </cell>
          <cell r="CP86">
            <v>1</v>
          </cell>
          <cell r="CQ86">
            <v>1</v>
          </cell>
          <cell r="CR86">
            <v>1</v>
          </cell>
          <cell r="CS86">
            <v>1</v>
          </cell>
          <cell r="CT86">
            <v>1</v>
          </cell>
          <cell r="CU86">
            <v>1</v>
          </cell>
          <cell r="CV86">
            <v>1</v>
          </cell>
          <cell r="CW86">
            <v>1</v>
          </cell>
          <cell r="CX86">
            <v>1</v>
          </cell>
          <cell r="CY86">
            <v>1</v>
          </cell>
          <cell r="CZ86">
            <v>1</v>
          </cell>
          <cell r="DA86">
            <v>1</v>
          </cell>
          <cell r="DB86">
            <v>1</v>
          </cell>
          <cell r="DC86">
            <v>1</v>
          </cell>
          <cell r="DD86">
            <v>1</v>
          </cell>
          <cell r="DE86">
            <v>1</v>
          </cell>
          <cell r="DF86">
            <v>1</v>
          </cell>
          <cell r="DG86">
            <v>1</v>
          </cell>
          <cell r="DH86">
            <v>1</v>
          </cell>
          <cell r="DI86">
            <v>1</v>
          </cell>
          <cell r="DJ86">
            <v>1</v>
          </cell>
          <cell r="DK86">
            <v>1</v>
          </cell>
          <cell r="DL86">
            <v>1</v>
          </cell>
          <cell r="DM86">
            <v>1</v>
          </cell>
          <cell r="DN86">
            <v>1</v>
          </cell>
          <cell r="DO86">
            <v>1</v>
          </cell>
          <cell r="DP86">
            <v>1</v>
          </cell>
          <cell r="DQ86">
            <v>1</v>
          </cell>
          <cell r="DR86">
            <v>1</v>
          </cell>
          <cell r="DS86">
            <v>1</v>
          </cell>
          <cell r="DT86">
            <v>1</v>
          </cell>
          <cell r="DU86">
            <v>1</v>
          </cell>
          <cell r="DV86">
            <v>1</v>
          </cell>
          <cell r="DW86">
            <v>1</v>
          </cell>
          <cell r="DX86">
            <v>1</v>
          </cell>
          <cell r="DY86">
            <v>1</v>
          </cell>
          <cell r="DZ86">
            <v>1</v>
          </cell>
          <cell r="EA86">
            <v>1</v>
          </cell>
          <cell r="EB86">
            <v>1</v>
          </cell>
          <cell r="EC86">
            <v>1</v>
          </cell>
          <cell r="ED86">
            <v>1</v>
          </cell>
          <cell r="EE86">
            <v>1</v>
          </cell>
          <cell r="EF86">
            <v>1</v>
          </cell>
          <cell r="EG86">
            <v>1</v>
          </cell>
          <cell r="EH86">
            <v>1</v>
          </cell>
          <cell r="EI86">
            <v>1</v>
          </cell>
          <cell r="EJ86">
            <v>1</v>
          </cell>
          <cell r="EK86">
            <v>1</v>
          </cell>
          <cell r="EL86">
            <v>1</v>
          </cell>
          <cell r="EM86">
            <v>1</v>
          </cell>
          <cell r="EN86">
            <v>1</v>
          </cell>
          <cell r="EO86">
            <v>1</v>
          </cell>
          <cell r="EP86">
            <v>1</v>
          </cell>
          <cell r="EQ86">
            <v>1</v>
          </cell>
          <cell r="ER86">
            <v>1</v>
          </cell>
          <cell r="ES86">
            <v>1</v>
          </cell>
          <cell r="ET86">
            <v>1</v>
          </cell>
          <cell r="EU86">
            <v>1</v>
          </cell>
          <cell r="EV86">
            <v>1</v>
          </cell>
          <cell r="EW86">
            <v>1</v>
          </cell>
          <cell r="EX86">
            <v>1</v>
          </cell>
          <cell r="EY86">
            <v>1</v>
          </cell>
          <cell r="EZ86">
            <v>1</v>
          </cell>
          <cell r="FA86">
            <v>1</v>
          </cell>
          <cell r="FB86">
            <v>1</v>
          </cell>
          <cell r="FC86">
            <v>1</v>
          </cell>
          <cell r="FD86">
            <v>1</v>
          </cell>
          <cell r="FE86">
            <v>1</v>
          </cell>
          <cell r="FF86">
            <v>1</v>
          </cell>
          <cell r="FG86">
            <v>1</v>
          </cell>
          <cell r="FH86">
            <v>1</v>
          </cell>
        </row>
        <row r="87">
          <cell r="D87" t="str">
            <v>Ascend (NW Pipeline)</v>
          </cell>
          <cell r="F87" t="str">
            <v>CFG</v>
          </cell>
          <cell r="G87" t="str">
            <v>Ascend (NW Pipeline)</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1</v>
          </cell>
          <cell r="BJ87">
            <v>1</v>
          </cell>
          <cell r="BK87">
            <v>1</v>
          </cell>
          <cell r="BL87">
            <v>1</v>
          </cell>
          <cell r="BM87">
            <v>1</v>
          </cell>
          <cell r="BN87">
            <v>1</v>
          </cell>
          <cell r="BO87">
            <v>1</v>
          </cell>
          <cell r="BP87">
            <v>1</v>
          </cell>
          <cell r="BQ87">
            <v>1</v>
          </cell>
          <cell r="BR87">
            <v>1</v>
          </cell>
          <cell r="BS87">
            <v>1</v>
          </cell>
          <cell r="BT87">
            <v>1</v>
          </cell>
          <cell r="BU87">
            <v>1</v>
          </cell>
          <cell r="BV87">
            <v>1</v>
          </cell>
          <cell r="BW87">
            <v>1</v>
          </cell>
          <cell r="BX87">
            <v>1</v>
          </cell>
          <cell r="BY87">
            <v>1</v>
          </cell>
          <cell r="BZ87">
            <v>1</v>
          </cell>
          <cell r="CA87">
            <v>1</v>
          </cell>
          <cell r="CB87">
            <v>1</v>
          </cell>
          <cell r="CC87">
            <v>1</v>
          </cell>
          <cell r="CD87">
            <v>1</v>
          </cell>
          <cell r="CE87">
            <v>1</v>
          </cell>
          <cell r="CF87">
            <v>1</v>
          </cell>
          <cell r="CG87">
            <v>1</v>
          </cell>
          <cell r="CH87">
            <v>1</v>
          </cell>
          <cell r="CI87">
            <v>1</v>
          </cell>
          <cell r="CJ87">
            <v>1</v>
          </cell>
          <cell r="CK87">
            <v>1</v>
          </cell>
          <cell r="CL87">
            <v>1</v>
          </cell>
          <cell r="CM87">
            <v>1</v>
          </cell>
          <cell r="CN87">
            <v>1</v>
          </cell>
          <cell r="CO87">
            <v>1</v>
          </cell>
          <cell r="CP87">
            <v>1</v>
          </cell>
          <cell r="CQ87">
            <v>1</v>
          </cell>
          <cell r="CR87">
            <v>1</v>
          </cell>
          <cell r="CS87">
            <v>1</v>
          </cell>
          <cell r="CT87">
            <v>1</v>
          </cell>
          <cell r="CU87">
            <v>1</v>
          </cell>
          <cell r="CV87">
            <v>1</v>
          </cell>
          <cell r="CW87">
            <v>1</v>
          </cell>
          <cell r="CX87">
            <v>1</v>
          </cell>
          <cell r="CY87">
            <v>1</v>
          </cell>
          <cell r="CZ87">
            <v>1</v>
          </cell>
          <cell r="DA87">
            <v>1</v>
          </cell>
          <cell r="DB87">
            <v>1</v>
          </cell>
          <cell r="DC87">
            <v>1</v>
          </cell>
          <cell r="DD87">
            <v>1</v>
          </cell>
          <cell r="DE87">
            <v>1</v>
          </cell>
          <cell r="DF87">
            <v>1</v>
          </cell>
          <cell r="DG87">
            <v>1</v>
          </cell>
          <cell r="DH87">
            <v>1</v>
          </cell>
          <cell r="DI87">
            <v>1</v>
          </cell>
          <cell r="DJ87">
            <v>1</v>
          </cell>
          <cell r="DK87">
            <v>1</v>
          </cell>
          <cell r="DL87">
            <v>1</v>
          </cell>
          <cell r="DM87">
            <v>1</v>
          </cell>
          <cell r="DN87">
            <v>1</v>
          </cell>
          <cell r="DO87">
            <v>1</v>
          </cell>
          <cell r="DP87">
            <v>1</v>
          </cell>
          <cell r="DQ87">
            <v>1</v>
          </cell>
          <cell r="DR87">
            <v>1</v>
          </cell>
          <cell r="DS87">
            <v>1</v>
          </cell>
          <cell r="DT87">
            <v>1</v>
          </cell>
          <cell r="DU87">
            <v>1</v>
          </cell>
          <cell r="DV87">
            <v>1</v>
          </cell>
          <cell r="DW87">
            <v>1</v>
          </cell>
          <cell r="DX87">
            <v>1</v>
          </cell>
          <cell r="DY87">
            <v>1</v>
          </cell>
          <cell r="DZ87">
            <v>1</v>
          </cell>
          <cell r="EA87">
            <v>1</v>
          </cell>
          <cell r="EB87">
            <v>1</v>
          </cell>
          <cell r="EC87">
            <v>1</v>
          </cell>
          <cell r="ED87">
            <v>1</v>
          </cell>
          <cell r="EE87">
            <v>1</v>
          </cell>
          <cell r="EF87">
            <v>1</v>
          </cell>
          <cell r="EG87">
            <v>1</v>
          </cell>
          <cell r="EH87">
            <v>1</v>
          </cell>
          <cell r="EI87">
            <v>1</v>
          </cell>
          <cell r="EJ87">
            <v>1</v>
          </cell>
          <cell r="EK87">
            <v>1</v>
          </cell>
          <cell r="EL87">
            <v>1</v>
          </cell>
          <cell r="EM87">
            <v>1</v>
          </cell>
          <cell r="EN87">
            <v>1</v>
          </cell>
          <cell r="EO87">
            <v>1</v>
          </cell>
          <cell r="EP87">
            <v>1</v>
          </cell>
          <cell r="EQ87">
            <v>1</v>
          </cell>
          <cell r="ER87">
            <v>1</v>
          </cell>
          <cell r="ES87">
            <v>1</v>
          </cell>
          <cell r="ET87">
            <v>1</v>
          </cell>
          <cell r="EU87">
            <v>1</v>
          </cell>
          <cell r="EV87">
            <v>1</v>
          </cell>
          <cell r="EW87">
            <v>1</v>
          </cell>
          <cell r="EX87">
            <v>1</v>
          </cell>
          <cell r="EY87">
            <v>1</v>
          </cell>
          <cell r="EZ87">
            <v>1</v>
          </cell>
          <cell r="FA87">
            <v>1</v>
          </cell>
          <cell r="FB87">
            <v>1</v>
          </cell>
          <cell r="FC87">
            <v>1</v>
          </cell>
          <cell r="FD87">
            <v>1</v>
          </cell>
          <cell r="FE87">
            <v>1</v>
          </cell>
          <cell r="FF87">
            <v>1</v>
          </cell>
          <cell r="FG87">
            <v>1</v>
          </cell>
          <cell r="FH87">
            <v>1</v>
          </cell>
        </row>
        <row r="88">
          <cell r="D88" t="str">
            <v>Ascend 2 (NW Pipeline)</v>
          </cell>
          <cell r="F88" t="str">
            <v>CFG</v>
          </cell>
          <cell r="G88" t="str">
            <v>Ascend 2 (NW Pipeline)</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row>
        <row r="89">
          <cell r="D89" t="str">
            <v>Lignotech - FPU</v>
          </cell>
          <cell r="F89" t="str">
            <v>FPU</v>
          </cell>
          <cell r="G89" t="str">
            <v>Lignotech - FPU</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1</v>
          </cell>
          <cell r="BJ89">
            <v>1</v>
          </cell>
          <cell r="BK89">
            <v>1</v>
          </cell>
          <cell r="BL89">
            <v>1</v>
          </cell>
          <cell r="BM89">
            <v>1</v>
          </cell>
          <cell r="BN89">
            <v>1</v>
          </cell>
          <cell r="BO89">
            <v>1</v>
          </cell>
          <cell r="BP89">
            <v>1</v>
          </cell>
          <cell r="BQ89">
            <v>1</v>
          </cell>
          <cell r="BR89">
            <v>1</v>
          </cell>
          <cell r="BS89">
            <v>1</v>
          </cell>
          <cell r="BT89">
            <v>1</v>
          </cell>
          <cell r="BU89">
            <v>1</v>
          </cell>
          <cell r="BV89">
            <v>1</v>
          </cell>
          <cell r="BW89">
            <v>1</v>
          </cell>
          <cell r="BX89">
            <v>1</v>
          </cell>
          <cell r="BY89">
            <v>1</v>
          </cell>
          <cell r="BZ89">
            <v>1</v>
          </cell>
          <cell r="CA89">
            <v>1</v>
          </cell>
          <cell r="CB89">
            <v>1</v>
          </cell>
          <cell r="CC89">
            <v>1</v>
          </cell>
          <cell r="CD89">
            <v>1</v>
          </cell>
          <cell r="CE89">
            <v>1</v>
          </cell>
          <cell r="CF89">
            <v>1</v>
          </cell>
          <cell r="CG89">
            <v>1</v>
          </cell>
          <cell r="CH89">
            <v>1</v>
          </cell>
          <cell r="CI89">
            <v>1</v>
          </cell>
          <cell r="CJ89">
            <v>1</v>
          </cell>
          <cell r="CK89">
            <v>1</v>
          </cell>
          <cell r="CL89">
            <v>1</v>
          </cell>
          <cell r="CM89">
            <v>1</v>
          </cell>
          <cell r="CN89">
            <v>1</v>
          </cell>
          <cell r="CO89">
            <v>1</v>
          </cell>
          <cell r="CP89">
            <v>1</v>
          </cell>
          <cell r="CQ89">
            <v>1</v>
          </cell>
          <cell r="CR89">
            <v>1</v>
          </cell>
          <cell r="CS89">
            <v>1</v>
          </cell>
          <cell r="CT89">
            <v>1</v>
          </cell>
          <cell r="CU89">
            <v>1</v>
          </cell>
          <cell r="CV89">
            <v>1</v>
          </cell>
          <cell r="CW89">
            <v>1</v>
          </cell>
          <cell r="CX89">
            <v>1</v>
          </cell>
          <cell r="CY89">
            <v>1</v>
          </cell>
          <cell r="CZ89">
            <v>1</v>
          </cell>
          <cell r="DA89">
            <v>1</v>
          </cell>
          <cell r="DB89">
            <v>1</v>
          </cell>
          <cell r="DC89">
            <v>1</v>
          </cell>
          <cell r="DD89">
            <v>1</v>
          </cell>
          <cell r="DE89">
            <v>1</v>
          </cell>
          <cell r="DF89">
            <v>1</v>
          </cell>
          <cell r="DG89">
            <v>1</v>
          </cell>
          <cell r="DH89">
            <v>1</v>
          </cell>
          <cell r="DI89">
            <v>1</v>
          </cell>
          <cell r="DJ89">
            <v>1</v>
          </cell>
          <cell r="DK89">
            <v>1</v>
          </cell>
          <cell r="DL89">
            <v>1</v>
          </cell>
          <cell r="DM89">
            <v>1</v>
          </cell>
          <cell r="DN89">
            <v>1</v>
          </cell>
          <cell r="DO89">
            <v>1</v>
          </cell>
          <cell r="DP89">
            <v>1</v>
          </cell>
          <cell r="DQ89">
            <v>1</v>
          </cell>
          <cell r="DR89">
            <v>1</v>
          </cell>
          <cell r="DS89">
            <v>1</v>
          </cell>
          <cell r="DT89">
            <v>1</v>
          </cell>
          <cell r="DU89">
            <v>1</v>
          </cell>
          <cell r="DV89">
            <v>1</v>
          </cell>
          <cell r="DW89">
            <v>1</v>
          </cell>
          <cell r="DX89">
            <v>1</v>
          </cell>
          <cell r="DY89">
            <v>1</v>
          </cell>
          <cell r="DZ89">
            <v>1</v>
          </cell>
          <cell r="EA89">
            <v>1</v>
          </cell>
          <cell r="EB89">
            <v>1</v>
          </cell>
          <cell r="EC89">
            <v>1</v>
          </cell>
          <cell r="ED89">
            <v>1</v>
          </cell>
          <cell r="EE89">
            <v>1</v>
          </cell>
          <cell r="EF89">
            <v>1</v>
          </cell>
          <cell r="EG89">
            <v>1</v>
          </cell>
          <cell r="EH89">
            <v>1</v>
          </cell>
          <cell r="EI89">
            <v>1</v>
          </cell>
          <cell r="EJ89">
            <v>1</v>
          </cell>
          <cell r="EK89">
            <v>1</v>
          </cell>
          <cell r="EL89">
            <v>1</v>
          </cell>
          <cell r="EM89">
            <v>1</v>
          </cell>
          <cell r="EN89">
            <v>1</v>
          </cell>
          <cell r="EO89">
            <v>1</v>
          </cell>
          <cell r="EP89">
            <v>1</v>
          </cell>
          <cell r="EQ89">
            <v>1</v>
          </cell>
          <cell r="ER89">
            <v>1</v>
          </cell>
          <cell r="ES89">
            <v>1</v>
          </cell>
          <cell r="ET89">
            <v>1</v>
          </cell>
          <cell r="EU89">
            <v>1</v>
          </cell>
          <cell r="EV89">
            <v>1</v>
          </cell>
          <cell r="EW89">
            <v>1</v>
          </cell>
          <cell r="EX89">
            <v>1</v>
          </cell>
          <cell r="EY89">
            <v>1</v>
          </cell>
          <cell r="EZ89">
            <v>1</v>
          </cell>
          <cell r="FA89">
            <v>1</v>
          </cell>
          <cell r="FB89">
            <v>1</v>
          </cell>
          <cell r="FC89">
            <v>1</v>
          </cell>
          <cell r="FD89">
            <v>1</v>
          </cell>
          <cell r="FE89">
            <v>1</v>
          </cell>
          <cell r="FF89">
            <v>1</v>
          </cell>
          <cell r="FG89">
            <v>1</v>
          </cell>
          <cell r="FH89">
            <v>1</v>
          </cell>
        </row>
        <row r="90">
          <cell r="D90" t="str">
            <v>Rayonier Recovery Boiler - FPU</v>
          </cell>
          <cell r="F90" t="str">
            <v>FPU</v>
          </cell>
          <cell r="G90" t="str">
            <v>Rayonier Recovery Boiler - FPU</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1</v>
          </cell>
          <cell r="BJ90">
            <v>1</v>
          </cell>
          <cell r="BK90">
            <v>1</v>
          </cell>
          <cell r="BL90">
            <v>1</v>
          </cell>
          <cell r="BM90">
            <v>1</v>
          </cell>
          <cell r="BN90">
            <v>1</v>
          </cell>
          <cell r="BO90">
            <v>1</v>
          </cell>
          <cell r="BP90">
            <v>1</v>
          </cell>
          <cell r="BQ90">
            <v>1</v>
          </cell>
          <cell r="BR90">
            <v>1</v>
          </cell>
          <cell r="BS90">
            <v>1</v>
          </cell>
          <cell r="BT90">
            <v>1</v>
          </cell>
          <cell r="BU90">
            <v>1</v>
          </cell>
          <cell r="BV90">
            <v>1</v>
          </cell>
          <cell r="BW90">
            <v>1</v>
          </cell>
          <cell r="BX90">
            <v>1</v>
          </cell>
          <cell r="BY90">
            <v>1</v>
          </cell>
          <cell r="BZ90">
            <v>1</v>
          </cell>
          <cell r="CA90">
            <v>1</v>
          </cell>
          <cell r="CB90">
            <v>1</v>
          </cell>
          <cell r="CC90">
            <v>1</v>
          </cell>
          <cell r="CD90">
            <v>1</v>
          </cell>
          <cell r="CE90">
            <v>1</v>
          </cell>
          <cell r="CF90">
            <v>1</v>
          </cell>
          <cell r="CG90">
            <v>1</v>
          </cell>
          <cell r="CH90">
            <v>1</v>
          </cell>
          <cell r="CI90">
            <v>1</v>
          </cell>
          <cell r="CJ90">
            <v>1</v>
          </cell>
          <cell r="CK90">
            <v>1</v>
          </cell>
          <cell r="CL90">
            <v>1</v>
          </cell>
          <cell r="CM90">
            <v>1</v>
          </cell>
          <cell r="CN90">
            <v>1</v>
          </cell>
          <cell r="CO90">
            <v>1</v>
          </cell>
          <cell r="CP90">
            <v>1</v>
          </cell>
          <cell r="CQ90">
            <v>1</v>
          </cell>
          <cell r="CR90">
            <v>1</v>
          </cell>
          <cell r="CS90">
            <v>1</v>
          </cell>
          <cell r="CT90">
            <v>1</v>
          </cell>
          <cell r="CU90">
            <v>1</v>
          </cell>
          <cell r="CV90">
            <v>1</v>
          </cell>
          <cell r="CW90">
            <v>1</v>
          </cell>
          <cell r="CX90">
            <v>1</v>
          </cell>
          <cell r="CY90">
            <v>1</v>
          </cell>
          <cell r="CZ90">
            <v>1</v>
          </cell>
          <cell r="DA90">
            <v>1</v>
          </cell>
          <cell r="DB90">
            <v>1</v>
          </cell>
          <cell r="DC90">
            <v>1</v>
          </cell>
          <cell r="DD90">
            <v>1</v>
          </cell>
          <cell r="DE90">
            <v>1</v>
          </cell>
          <cell r="DF90">
            <v>1</v>
          </cell>
          <cell r="DG90">
            <v>1</v>
          </cell>
          <cell r="DH90">
            <v>1</v>
          </cell>
          <cell r="DI90">
            <v>1</v>
          </cell>
          <cell r="DJ90">
            <v>1</v>
          </cell>
          <cell r="DK90">
            <v>1</v>
          </cell>
          <cell r="DL90">
            <v>1</v>
          </cell>
          <cell r="DM90">
            <v>1</v>
          </cell>
          <cell r="DN90">
            <v>1</v>
          </cell>
          <cell r="DO90">
            <v>1</v>
          </cell>
          <cell r="DP90">
            <v>1</v>
          </cell>
          <cell r="DQ90">
            <v>1</v>
          </cell>
          <cell r="DR90">
            <v>1</v>
          </cell>
          <cell r="DS90">
            <v>1</v>
          </cell>
          <cell r="DT90">
            <v>1</v>
          </cell>
          <cell r="DU90">
            <v>1</v>
          </cell>
          <cell r="DV90">
            <v>1</v>
          </cell>
          <cell r="DW90">
            <v>1</v>
          </cell>
          <cell r="DX90">
            <v>1</v>
          </cell>
          <cell r="DY90">
            <v>1</v>
          </cell>
          <cell r="DZ90">
            <v>1</v>
          </cell>
          <cell r="EA90">
            <v>1</v>
          </cell>
          <cell r="EB90">
            <v>1</v>
          </cell>
          <cell r="EC90">
            <v>1</v>
          </cell>
          <cell r="ED90">
            <v>1</v>
          </cell>
          <cell r="EE90">
            <v>1</v>
          </cell>
          <cell r="EF90">
            <v>1</v>
          </cell>
          <cell r="EG90">
            <v>1</v>
          </cell>
          <cell r="EH90">
            <v>1</v>
          </cell>
          <cell r="EI90">
            <v>1</v>
          </cell>
          <cell r="EJ90">
            <v>1</v>
          </cell>
          <cell r="EK90">
            <v>1</v>
          </cell>
          <cell r="EL90">
            <v>1</v>
          </cell>
          <cell r="EM90">
            <v>1</v>
          </cell>
          <cell r="EN90">
            <v>1</v>
          </cell>
          <cell r="EO90">
            <v>1</v>
          </cell>
          <cell r="EP90">
            <v>1</v>
          </cell>
          <cell r="EQ90">
            <v>1</v>
          </cell>
          <cell r="ER90">
            <v>1</v>
          </cell>
          <cell r="ES90">
            <v>1</v>
          </cell>
          <cell r="ET90">
            <v>1</v>
          </cell>
          <cell r="EU90">
            <v>1</v>
          </cell>
          <cell r="EV90">
            <v>1</v>
          </cell>
          <cell r="EW90">
            <v>1</v>
          </cell>
          <cell r="EX90">
            <v>1</v>
          </cell>
          <cell r="EY90">
            <v>1</v>
          </cell>
          <cell r="EZ90">
            <v>1</v>
          </cell>
          <cell r="FA90">
            <v>1</v>
          </cell>
          <cell r="FB90">
            <v>1</v>
          </cell>
          <cell r="FC90">
            <v>1</v>
          </cell>
          <cell r="FD90">
            <v>1</v>
          </cell>
          <cell r="FE90">
            <v>1</v>
          </cell>
          <cell r="FF90">
            <v>1</v>
          </cell>
          <cell r="FG90">
            <v>1</v>
          </cell>
          <cell r="FH90">
            <v>1</v>
          </cell>
        </row>
        <row r="91">
          <cell r="D91" t="str">
            <v>Arcadia/Sebring</v>
          </cell>
          <cell r="F91" t="str">
            <v>CFG</v>
          </cell>
          <cell r="G91" t="str">
            <v>Arcadia/Sebring</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1</v>
          </cell>
          <cell r="BF91">
            <v>1</v>
          </cell>
          <cell r="BG91">
            <v>1</v>
          </cell>
          <cell r="BH91">
            <v>1</v>
          </cell>
          <cell r="BI91">
            <v>1</v>
          </cell>
          <cell r="BJ91">
            <v>1</v>
          </cell>
          <cell r="BK91">
            <v>1</v>
          </cell>
          <cell r="BL91">
            <v>1</v>
          </cell>
          <cell r="BM91">
            <v>1</v>
          </cell>
          <cell r="BN91">
            <v>1</v>
          </cell>
          <cell r="BO91">
            <v>1</v>
          </cell>
          <cell r="BP91">
            <v>1</v>
          </cell>
          <cell r="BQ91">
            <v>1</v>
          </cell>
          <cell r="BR91">
            <v>1</v>
          </cell>
          <cell r="BS91">
            <v>1</v>
          </cell>
          <cell r="BT91">
            <v>1</v>
          </cell>
          <cell r="BU91">
            <v>1</v>
          </cell>
          <cell r="BV91">
            <v>1</v>
          </cell>
          <cell r="BW91">
            <v>1</v>
          </cell>
          <cell r="BX91">
            <v>1</v>
          </cell>
          <cell r="BY91">
            <v>1</v>
          </cell>
          <cell r="BZ91">
            <v>1</v>
          </cell>
          <cell r="CA91">
            <v>1</v>
          </cell>
          <cell r="CB91">
            <v>1</v>
          </cell>
          <cell r="CC91">
            <v>1</v>
          </cell>
          <cell r="CD91">
            <v>1</v>
          </cell>
          <cell r="CE91">
            <v>1</v>
          </cell>
          <cell r="CF91">
            <v>1</v>
          </cell>
          <cell r="CG91">
            <v>1</v>
          </cell>
          <cell r="CH91">
            <v>1</v>
          </cell>
          <cell r="CI91">
            <v>1</v>
          </cell>
          <cell r="CJ91">
            <v>1</v>
          </cell>
          <cell r="CK91">
            <v>1</v>
          </cell>
          <cell r="CL91">
            <v>1</v>
          </cell>
          <cell r="CM91">
            <v>1</v>
          </cell>
          <cell r="CN91">
            <v>1</v>
          </cell>
          <cell r="CO91">
            <v>1</v>
          </cell>
          <cell r="CP91">
            <v>1</v>
          </cell>
          <cell r="CQ91">
            <v>1</v>
          </cell>
          <cell r="CR91">
            <v>1</v>
          </cell>
          <cell r="CS91">
            <v>1</v>
          </cell>
          <cell r="CT91">
            <v>1</v>
          </cell>
          <cell r="CU91">
            <v>1</v>
          </cell>
          <cell r="CV91">
            <v>1</v>
          </cell>
          <cell r="CW91">
            <v>1</v>
          </cell>
          <cell r="CX91">
            <v>1</v>
          </cell>
          <cell r="CY91">
            <v>1</v>
          </cell>
          <cell r="CZ91">
            <v>1</v>
          </cell>
          <cell r="DA91">
            <v>1</v>
          </cell>
          <cell r="DB91">
            <v>1</v>
          </cell>
          <cell r="DC91">
            <v>1</v>
          </cell>
          <cell r="DD91">
            <v>1</v>
          </cell>
          <cell r="DE91">
            <v>1</v>
          </cell>
          <cell r="DF91">
            <v>1</v>
          </cell>
          <cell r="DG91">
            <v>1</v>
          </cell>
          <cell r="DH91">
            <v>1</v>
          </cell>
          <cell r="DI91">
            <v>1</v>
          </cell>
          <cell r="DJ91">
            <v>1</v>
          </cell>
          <cell r="DK91">
            <v>1</v>
          </cell>
          <cell r="DL91">
            <v>1</v>
          </cell>
          <cell r="DM91">
            <v>1</v>
          </cell>
          <cell r="DN91">
            <v>1</v>
          </cell>
          <cell r="DO91">
            <v>1</v>
          </cell>
          <cell r="DP91">
            <v>1</v>
          </cell>
          <cell r="DQ91">
            <v>1</v>
          </cell>
          <cell r="DR91">
            <v>1</v>
          </cell>
          <cell r="DS91">
            <v>1</v>
          </cell>
          <cell r="DT91">
            <v>1</v>
          </cell>
          <cell r="DU91">
            <v>1</v>
          </cell>
          <cell r="DV91">
            <v>1</v>
          </cell>
          <cell r="DW91">
            <v>1</v>
          </cell>
          <cell r="DX91">
            <v>1</v>
          </cell>
          <cell r="DY91">
            <v>1</v>
          </cell>
          <cell r="DZ91">
            <v>1</v>
          </cell>
          <cell r="EA91">
            <v>1</v>
          </cell>
          <cell r="EB91">
            <v>1</v>
          </cell>
          <cell r="EC91">
            <v>1</v>
          </cell>
          <cell r="ED91">
            <v>1</v>
          </cell>
          <cell r="EE91">
            <v>1</v>
          </cell>
          <cell r="EF91">
            <v>1</v>
          </cell>
          <cell r="EG91">
            <v>1</v>
          </cell>
          <cell r="EH91">
            <v>1</v>
          </cell>
          <cell r="EI91">
            <v>1</v>
          </cell>
          <cell r="EJ91">
            <v>1</v>
          </cell>
          <cell r="EK91">
            <v>1</v>
          </cell>
          <cell r="EL91">
            <v>1</v>
          </cell>
          <cell r="EM91">
            <v>1</v>
          </cell>
          <cell r="EN91">
            <v>1</v>
          </cell>
          <cell r="EO91">
            <v>1</v>
          </cell>
          <cell r="EP91">
            <v>1</v>
          </cell>
          <cell r="EQ91">
            <v>1</v>
          </cell>
          <cell r="ER91">
            <v>1</v>
          </cell>
          <cell r="ES91">
            <v>1</v>
          </cell>
          <cell r="ET91">
            <v>1</v>
          </cell>
          <cell r="EU91">
            <v>1</v>
          </cell>
          <cell r="EV91">
            <v>1</v>
          </cell>
          <cell r="EW91">
            <v>1</v>
          </cell>
          <cell r="EX91">
            <v>1</v>
          </cell>
          <cell r="EY91">
            <v>1</v>
          </cell>
          <cell r="EZ91">
            <v>1</v>
          </cell>
          <cell r="FA91">
            <v>1</v>
          </cell>
          <cell r="FB91">
            <v>1</v>
          </cell>
          <cell r="FC91">
            <v>1</v>
          </cell>
          <cell r="FD91">
            <v>1</v>
          </cell>
          <cell r="FE91">
            <v>1</v>
          </cell>
          <cell r="FF91">
            <v>1</v>
          </cell>
          <cell r="FG91">
            <v>1</v>
          </cell>
          <cell r="FH91">
            <v>1</v>
          </cell>
        </row>
        <row r="92">
          <cell r="D92" t="str">
            <v>TOTAL FIXED RATE:</v>
          </cell>
          <cell r="F92" t="str">
            <v/>
          </cell>
          <cell r="G92" t="str">
            <v>TOTAL FIXED RATE:</v>
          </cell>
          <cell r="U92">
            <v>8</v>
          </cell>
          <cell r="V92">
            <v>8</v>
          </cell>
          <cell r="W92">
            <v>8</v>
          </cell>
          <cell r="X92">
            <v>8</v>
          </cell>
          <cell r="Y92">
            <v>8</v>
          </cell>
          <cell r="Z92">
            <v>8</v>
          </cell>
          <cell r="AA92">
            <v>8</v>
          </cell>
          <cell r="AB92">
            <v>8</v>
          </cell>
          <cell r="AC92">
            <v>8</v>
          </cell>
          <cell r="AD92">
            <v>8</v>
          </cell>
          <cell r="AE92">
            <v>8</v>
          </cell>
          <cell r="AF92">
            <v>8</v>
          </cell>
          <cell r="AG92">
            <v>9</v>
          </cell>
          <cell r="AH92">
            <v>9</v>
          </cell>
          <cell r="AI92">
            <v>9</v>
          </cell>
          <cell r="AJ92">
            <v>9</v>
          </cell>
          <cell r="AK92">
            <v>9</v>
          </cell>
          <cell r="AL92">
            <v>9</v>
          </cell>
          <cell r="AM92">
            <v>9</v>
          </cell>
          <cell r="AN92">
            <v>9</v>
          </cell>
          <cell r="AO92">
            <v>9</v>
          </cell>
          <cell r="AP92">
            <v>9</v>
          </cell>
          <cell r="AQ92">
            <v>9</v>
          </cell>
          <cell r="AR92">
            <v>9</v>
          </cell>
          <cell r="AS92">
            <v>9</v>
          </cell>
          <cell r="AT92">
            <v>9</v>
          </cell>
          <cell r="AU92">
            <v>9</v>
          </cell>
          <cell r="AV92">
            <v>9</v>
          </cell>
          <cell r="AW92">
            <v>9</v>
          </cell>
          <cell r="AX92">
            <v>8</v>
          </cell>
          <cell r="AY92">
            <v>8</v>
          </cell>
          <cell r="AZ92">
            <v>8</v>
          </cell>
          <cell r="BA92">
            <v>9</v>
          </cell>
          <cell r="BB92">
            <v>9</v>
          </cell>
          <cell r="BC92">
            <v>10</v>
          </cell>
          <cell r="BD92">
            <v>10</v>
          </cell>
          <cell r="BE92">
            <v>11</v>
          </cell>
          <cell r="BF92">
            <v>11</v>
          </cell>
          <cell r="BG92">
            <v>11</v>
          </cell>
          <cell r="BH92">
            <v>11</v>
          </cell>
          <cell r="BI92">
            <v>15</v>
          </cell>
          <cell r="BJ92">
            <v>15</v>
          </cell>
          <cell r="BK92">
            <v>15</v>
          </cell>
          <cell r="BL92">
            <v>15</v>
          </cell>
          <cell r="BM92">
            <v>15</v>
          </cell>
          <cell r="BN92">
            <v>15</v>
          </cell>
          <cell r="BO92">
            <v>15</v>
          </cell>
          <cell r="BP92">
            <v>15</v>
          </cell>
          <cell r="BQ92">
            <v>15</v>
          </cell>
          <cell r="BR92">
            <v>15</v>
          </cell>
          <cell r="BS92">
            <v>15</v>
          </cell>
          <cell r="BT92">
            <v>15</v>
          </cell>
          <cell r="BU92">
            <v>15</v>
          </cell>
          <cell r="BV92">
            <v>15</v>
          </cell>
          <cell r="BW92">
            <v>15</v>
          </cell>
          <cell r="BX92">
            <v>15</v>
          </cell>
          <cell r="BY92">
            <v>14</v>
          </cell>
          <cell r="BZ92">
            <v>14</v>
          </cell>
          <cell r="CA92">
            <v>14</v>
          </cell>
          <cell r="CB92">
            <v>14</v>
          </cell>
          <cell r="CC92">
            <v>14</v>
          </cell>
          <cell r="CD92">
            <v>14</v>
          </cell>
          <cell r="CE92">
            <v>14</v>
          </cell>
          <cell r="CF92">
            <v>14</v>
          </cell>
          <cell r="CG92">
            <v>14</v>
          </cell>
          <cell r="CH92">
            <v>14</v>
          </cell>
          <cell r="CI92">
            <v>14</v>
          </cell>
          <cell r="CJ92">
            <v>14</v>
          </cell>
          <cell r="CK92">
            <v>14</v>
          </cell>
          <cell r="CL92">
            <v>14</v>
          </cell>
          <cell r="CM92">
            <v>14</v>
          </cell>
          <cell r="CN92">
            <v>14</v>
          </cell>
          <cell r="CO92">
            <v>14</v>
          </cell>
          <cell r="CP92">
            <v>14</v>
          </cell>
          <cell r="CQ92">
            <v>14</v>
          </cell>
          <cell r="CR92">
            <v>14</v>
          </cell>
          <cell r="CS92">
            <v>14</v>
          </cell>
          <cell r="CT92">
            <v>14</v>
          </cell>
          <cell r="CU92">
            <v>14</v>
          </cell>
          <cell r="CV92">
            <v>14</v>
          </cell>
          <cell r="CW92">
            <v>14</v>
          </cell>
          <cell r="CX92">
            <v>14</v>
          </cell>
          <cell r="CY92">
            <v>14</v>
          </cell>
          <cell r="CZ92">
            <v>14</v>
          </cell>
          <cell r="DA92">
            <v>14</v>
          </cell>
          <cell r="DB92">
            <v>14</v>
          </cell>
          <cell r="DC92">
            <v>14</v>
          </cell>
          <cell r="DD92">
            <v>14</v>
          </cell>
          <cell r="DE92">
            <v>14</v>
          </cell>
          <cell r="DF92">
            <v>14</v>
          </cell>
          <cell r="DG92">
            <v>14</v>
          </cell>
          <cell r="DH92">
            <v>14</v>
          </cell>
          <cell r="DI92">
            <v>14</v>
          </cell>
          <cell r="DJ92">
            <v>14</v>
          </cell>
          <cell r="DK92">
            <v>14</v>
          </cell>
          <cell r="DL92">
            <v>14</v>
          </cell>
          <cell r="DM92">
            <v>14</v>
          </cell>
          <cell r="DN92">
            <v>14</v>
          </cell>
          <cell r="DO92">
            <v>14</v>
          </cell>
          <cell r="DP92">
            <v>14</v>
          </cell>
          <cell r="DQ92">
            <v>14</v>
          </cell>
          <cell r="DR92">
            <v>14</v>
          </cell>
          <cell r="DS92">
            <v>14</v>
          </cell>
          <cell r="DT92">
            <v>14</v>
          </cell>
          <cell r="DU92">
            <v>14</v>
          </cell>
          <cell r="DV92">
            <v>14</v>
          </cell>
          <cell r="DW92">
            <v>14</v>
          </cell>
          <cell r="DX92">
            <v>14</v>
          </cell>
          <cell r="DY92">
            <v>14</v>
          </cell>
          <cell r="DZ92">
            <v>14</v>
          </cell>
          <cell r="EA92">
            <v>14</v>
          </cell>
          <cell r="EB92">
            <v>14</v>
          </cell>
          <cell r="EC92">
            <v>14</v>
          </cell>
          <cell r="ED92">
            <v>14</v>
          </cell>
          <cell r="EE92">
            <v>14</v>
          </cell>
          <cell r="EF92">
            <v>14</v>
          </cell>
          <cell r="EG92">
            <v>14</v>
          </cell>
          <cell r="EH92">
            <v>14</v>
          </cell>
          <cell r="EI92">
            <v>14</v>
          </cell>
          <cell r="EJ92">
            <v>14</v>
          </cell>
          <cell r="EK92">
            <v>14</v>
          </cell>
          <cell r="EL92">
            <v>14</v>
          </cell>
          <cell r="EM92">
            <v>14</v>
          </cell>
          <cell r="EN92">
            <v>14</v>
          </cell>
          <cell r="EO92">
            <v>14</v>
          </cell>
          <cell r="EP92">
            <v>14</v>
          </cell>
          <cell r="EQ92">
            <v>14</v>
          </cell>
          <cell r="ER92">
            <v>14</v>
          </cell>
          <cell r="ES92">
            <v>14</v>
          </cell>
          <cell r="ET92">
            <v>14</v>
          </cell>
          <cell r="EU92">
            <v>14</v>
          </cell>
          <cell r="EV92">
            <v>14</v>
          </cell>
          <cell r="EW92">
            <v>14</v>
          </cell>
          <cell r="EX92">
            <v>14</v>
          </cell>
          <cell r="EY92">
            <v>14</v>
          </cell>
          <cell r="EZ92">
            <v>14</v>
          </cell>
          <cell r="FA92">
            <v>14</v>
          </cell>
          <cell r="FB92">
            <v>14</v>
          </cell>
          <cell r="FC92">
            <v>14</v>
          </cell>
          <cell r="FD92">
            <v>14</v>
          </cell>
          <cell r="FE92">
            <v>14</v>
          </cell>
          <cell r="FF92">
            <v>14</v>
          </cell>
          <cell r="FG92">
            <v>14</v>
          </cell>
          <cell r="FH92">
            <v>14</v>
          </cell>
        </row>
        <row r="93">
          <cell r="D93" t="str">
            <v>8 - VARIABLE RATE</v>
          </cell>
          <cell r="F93" t="str">
            <v/>
          </cell>
          <cell r="G93" t="str">
            <v>8 - VARIABLE RATE</v>
          </cell>
        </row>
        <row r="94">
          <cell r="D94">
            <v>0</v>
          </cell>
          <cell r="F94" t="str">
            <v>CFG</v>
          </cell>
          <cell r="U94">
            <v>1</v>
          </cell>
          <cell r="V94">
            <v>1</v>
          </cell>
          <cell r="W94">
            <v>1</v>
          </cell>
          <cell r="X94">
            <v>1</v>
          </cell>
          <cell r="Y94">
            <v>1</v>
          </cell>
          <cell r="Z94">
            <v>1</v>
          </cell>
          <cell r="AA94">
            <v>1</v>
          </cell>
          <cell r="AB94">
            <v>1</v>
          </cell>
          <cell r="AC94">
            <v>1</v>
          </cell>
          <cell r="AD94">
            <v>1</v>
          </cell>
          <cell r="AE94">
            <v>1</v>
          </cell>
          <cell r="AF94">
            <v>1</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Q94">
            <v>0</v>
          </cell>
          <cell r="BR94">
            <v>0</v>
          </cell>
          <cell r="BS94">
            <v>0</v>
          </cell>
          <cell r="BT94">
            <v>0</v>
          </cell>
          <cell r="BU94">
            <v>0</v>
          </cell>
          <cell r="BV94">
            <v>0</v>
          </cell>
          <cell r="BW94">
            <v>0</v>
          </cell>
          <cell r="BX94">
            <v>0</v>
          </cell>
          <cell r="BY94">
            <v>0</v>
          </cell>
          <cell r="BZ94">
            <v>0</v>
          </cell>
          <cell r="CA94">
            <v>0</v>
          </cell>
          <cell r="CB94">
            <v>0</v>
          </cell>
        </row>
        <row r="95">
          <cell r="D95" t="str">
            <v>Minute Maid</v>
          </cell>
          <cell r="F95" t="str">
            <v>CFG</v>
          </cell>
          <cell r="G95" t="str">
            <v>Minute Maid</v>
          </cell>
          <cell r="U95">
            <v>1</v>
          </cell>
          <cell r="V95">
            <v>1</v>
          </cell>
          <cell r="W95">
            <v>1</v>
          </cell>
          <cell r="X95">
            <v>1</v>
          </cell>
          <cell r="Y95">
            <v>1</v>
          </cell>
          <cell r="Z95">
            <v>1</v>
          </cell>
          <cell r="AA95">
            <v>1</v>
          </cell>
          <cell r="AB95">
            <v>1</v>
          </cell>
          <cell r="AC95">
            <v>1</v>
          </cell>
          <cell r="AD95">
            <v>1</v>
          </cell>
          <cell r="AE95">
            <v>1</v>
          </cell>
          <cell r="AF95">
            <v>1</v>
          </cell>
          <cell r="AG95">
            <v>1</v>
          </cell>
          <cell r="AH95">
            <v>1</v>
          </cell>
          <cell r="AI95">
            <v>1</v>
          </cell>
          <cell r="AJ95">
            <v>1</v>
          </cell>
          <cell r="AK95">
            <v>1</v>
          </cell>
          <cell r="AL95">
            <v>1</v>
          </cell>
          <cell r="AM95">
            <v>1</v>
          </cell>
          <cell r="AN95">
            <v>1</v>
          </cell>
          <cell r="AO95">
            <v>1</v>
          </cell>
          <cell r="AP95">
            <v>1</v>
          </cell>
          <cell r="AQ95">
            <v>1</v>
          </cell>
          <cell r="AR95">
            <v>1</v>
          </cell>
          <cell r="AS95">
            <v>1</v>
          </cell>
          <cell r="AT95">
            <v>1</v>
          </cell>
          <cell r="AU95">
            <v>1</v>
          </cell>
          <cell r="AV95">
            <v>1</v>
          </cell>
          <cell r="AW95">
            <v>1</v>
          </cell>
          <cell r="AX95">
            <v>1</v>
          </cell>
          <cell r="AY95">
            <v>1</v>
          </cell>
          <cell r="AZ95">
            <v>1</v>
          </cell>
          <cell r="BA95">
            <v>1</v>
          </cell>
          <cell r="BB95">
            <v>1</v>
          </cell>
          <cell r="BC95">
            <v>1</v>
          </cell>
          <cell r="BD95">
            <v>1</v>
          </cell>
          <cell r="BE95">
            <v>1</v>
          </cell>
          <cell r="BF95">
            <v>1</v>
          </cell>
          <cell r="BG95">
            <v>1</v>
          </cell>
          <cell r="BH95">
            <v>1</v>
          </cell>
          <cell r="BI95">
            <v>1</v>
          </cell>
          <cell r="BJ95">
            <v>1</v>
          </cell>
          <cell r="BK95">
            <v>1</v>
          </cell>
          <cell r="BL95">
            <v>1</v>
          </cell>
          <cell r="BM95">
            <v>1</v>
          </cell>
          <cell r="BN95">
            <v>1</v>
          </cell>
          <cell r="BO95">
            <v>1</v>
          </cell>
          <cell r="BP95">
            <v>1</v>
          </cell>
          <cell r="BQ95">
            <v>1</v>
          </cell>
          <cell r="BR95">
            <v>1</v>
          </cell>
          <cell r="BS95">
            <v>1</v>
          </cell>
          <cell r="BT95">
            <v>1</v>
          </cell>
          <cell r="BU95">
            <v>1</v>
          </cell>
          <cell r="BV95">
            <v>1</v>
          </cell>
          <cell r="BW95">
            <v>1</v>
          </cell>
          <cell r="BX95">
            <v>1</v>
          </cell>
          <cell r="BY95">
            <v>1</v>
          </cell>
          <cell r="BZ95">
            <v>1</v>
          </cell>
          <cell r="CA95">
            <v>1</v>
          </cell>
          <cell r="CB95">
            <v>1</v>
          </cell>
          <cell r="CC95">
            <v>1</v>
          </cell>
          <cell r="CD95">
            <v>1</v>
          </cell>
          <cell r="CE95">
            <v>1</v>
          </cell>
          <cell r="CF95">
            <v>1</v>
          </cell>
          <cell r="CG95">
            <v>1</v>
          </cell>
          <cell r="CH95">
            <v>1</v>
          </cell>
          <cell r="CI95">
            <v>1</v>
          </cell>
          <cell r="CJ95">
            <v>1</v>
          </cell>
          <cell r="CK95">
            <v>1</v>
          </cell>
          <cell r="CL95">
            <v>1</v>
          </cell>
          <cell r="CM95">
            <v>1</v>
          </cell>
          <cell r="CN95">
            <v>1</v>
          </cell>
          <cell r="CO95">
            <v>1</v>
          </cell>
          <cell r="CP95">
            <v>1</v>
          </cell>
          <cell r="CQ95">
            <v>1</v>
          </cell>
          <cell r="CR95">
            <v>1</v>
          </cell>
          <cell r="CS95">
            <v>1</v>
          </cell>
          <cell r="CT95">
            <v>1</v>
          </cell>
          <cell r="CU95">
            <v>1</v>
          </cell>
          <cell r="CV95">
            <v>1</v>
          </cell>
          <cell r="CW95">
            <v>1</v>
          </cell>
          <cell r="CX95">
            <v>1</v>
          </cell>
          <cell r="CY95">
            <v>1</v>
          </cell>
          <cell r="CZ95">
            <v>1</v>
          </cell>
          <cell r="DA95">
            <v>1</v>
          </cell>
          <cell r="DB95">
            <v>1</v>
          </cell>
          <cell r="DC95">
            <v>1</v>
          </cell>
          <cell r="DD95">
            <v>1</v>
          </cell>
          <cell r="DE95">
            <v>1</v>
          </cell>
          <cell r="DF95">
            <v>1</v>
          </cell>
          <cell r="DG95">
            <v>1</v>
          </cell>
          <cell r="DH95">
            <v>1</v>
          </cell>
          <cell r="DI95">
            <v>1</v>
          </cell>
          <cell r="DJ95">
            <v>1</v>
          </cell>
          <cell r="DK95">
            <v>1</v>
          </cell>
          <cell r="DL95">
            <v>1</v>
          </cell>
          <cell r="DM95">
            <v>1</v>
          </cell>
          <cell r="DN95">
            <v>1</v>
          </cell>
          <cell r="DO95">
            <v>1</v>
          </cell>
          <cell r="DP95">
            <v>1</v>
          </cell>
          <cell r="DQ95">
            <v>1</v>
          </cell>
          <cell r="DR95">
            <v>1</v>
          </cell>
          <cell r="DS95">
            <v>1</v>
          </cell>
          <cell r="DT95">
            <v>1</v>
          </cell>
          <cell r="DU95">
            <v>1</v>
          </cell>
          <cell r="DV95">
            <v>1</v>
          </cell>
          <cell r="DW95">
            <v>1</v>
          </cell>
          <cell r="DX95">
            <v>1</v>
          </cell>
          <cell r="DY95">
            <v>1</v>
          </cell>
          <cell r="DZ95">
            <v>1</v>
          </cell>
          <cell r="EA95">
            <v>1</v>
          </cell>
          <cell r="EB95">
            <v>1</v>
          </cell>
          <cell r="EC95">
            <v>1</v>
          </cell>
          <cell r="ED95">
            <v>1</v>
          </cell>
          <cell r="EE95">
            <v>1</v>
          </cell>
          <cell r="EF95">
            <v>1</v>
          </cell>
          <cell r="EG95">
            <v>1</v>
          </cell>
          <cell r="EH95">
            <v>1</v>
          </cell>
          <cell r="EI95">
            <v>1</v>
          </cell>
          <cell r="EJ95">
            <v>1</v>
          </cell>
          <cell r="EK95">
            <v>1</v>
          </cell>
          <cell r="EL95">
            <v>1</v>
          </cell>
          <cell r="EM95">
            <v>1</v>
          </cell>
          <cell r="EN95">
            <v>1</v>
          </cell>
          <cell r="EO95">
            <v>1</v>
          </cell>
          <cell r="EP95">
            <v>1</v>
          </cell>
          <cell r="EQ95">
            <v>1</v>
          </cell>
          <cell r="ER95">
            <v>1</v>
          </cell>
          <cell r="ES95">
            <v>1</v>
          </cell>
          <cell r="ET95">
            <v>1</v>
          </cell>
          <cell r="EU95">
            <v>1</v>
          </cell>
          <cell r="EV95">
            <v>1</v>
          </cell>
          <cell r="EW95">
            <v>1</v>
          </cell>
          <cell r="EX95">
            <v>1</v>
          </cell>
          <cell r="EY95">
            <v>1</v>
          </cell>
          <cell r="EZ95">
            <v>1</v>
          </cell>
          <cell r="FA95">
            <v>1</v>
          </cell>
          <cell r="FB95">
            <v>1</v>
          </cell>
          <cell r="FC95">
            <v>1</v>
          </cell>
          <cell r="FD95">
            <v>1</v>
          </cell>
          <cell r="FE95">
            <v>1</v>
          </cell>
          <cell r="FF95">
            <v>1</v>
          </cell>
          <cell r="FG95">
            <v>1</v>
          </cell>
          <cell r="FH95">
            <v>1</v>
          </cell>
        </row>
        <row r="96">
          <cell r="D96" t="str">
            <v>8 Flags</v>
          </cell>
          <cell r="F96" t="str">
            <v>FPU</v>
          </cell>
          <cell r="G96" t="str">
            <v>8 Flags</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1</v>
          </cell>
          <cell r="AM96">
            <v>1</v>
          </cell>
          <cell r="AN96">
            <v>1</v>
          </cell>
          <cell r="AO96">
            <v>1</v>
          </cell>
          <cell r="AP96">
            <v>1</v>
          </cell>
          <cell r="AQ96">
            <v>1</v>
          </cell>
          <cell r="AR96">
            <v>1</v>
          </cell>
          <cell r="AS96">
            <v>1</v>
          </cell>
          <cell r="AT96">
            <v>1</v>
          </cell>
          <cell r="AU96">
            <v>1</v>
          </cell>
          <cell r="AV96">
            <v>1</v>
          </cell>
          <cell r="AW96">
            <v>1</v>
          </cell>
          <cell r="AX96">
            <v>1</v>
          </cell>
          <cell r="AY96">
            <v>1</v>
          </cell>
          <cell r="AZ96">
            <v>1</v>
          </cell>
          <cell r="BA96">
            <v>1</v>
          </cell>
          <cell r="BB96">
            <v>1</v>
          </cell>
          <cell r="BC96">
            <v>1</v>
          </cell>
          <cell r="BD96">
            <v>1</v>
          </cell>
          <cell r="BE96">
            <v>1</v>
          </cell>
          <cell r="BF96">
            <v>1</v>
          </cell>
          <cell r="BG96">
            <v>1</v>
          </cell>
          <cell r="BH96">
            <v>1</v>
          </cell>
          <cell r="BI96">
            <v>1</v>
          </cell>
          <cell r="BJ96">
            <v>1</v>
          </cell>
          <cell r="BK96">
            <v>1</v>
          </cell>
          <cell r="BL96">
            <v>1</v>
          </cell>
          <cell r="BM96">
            <v>1</v>
          </cell>
          <cell r="BN96">
            <v>1</v>
          </cell>
          <cell r="BO96">
            <v>1</v>
          </cell>
          <cell r="BP96">
            <v>1</v>
          </cell>
          <cell r="BQ96">
            <v>1</v>
          </cell>
          <cell r="BR96">
            <v>1</v>
          </cell>
          <cell r="BS96">
            <v>1</v>
          </cell>
          <cell r="BT96">
            <v>1</v>
          </cell>
          <cell r="BU96">
            <v>1</v>
          </cell>
          <cell r="BV96">
            <v>1</v>
          </cell>
          <cell r="BW96">
            <v>1</v>
          </cell>
          <cell r="BX96">
            <v>1</v>
          </cell>
          <cell r="BY96">
            <v>1</v>
          </cell>
          <cell r="BZ96">
            <v>1</v>
          </cell>
          <cell r="CA96">
            <v>1</v>
          </cell>
          <cell r="CB96">
            <v>1</v>
          </cell>
          <cell r="CC96">
            <v>1</v>
          </cell>
          <cell r="CD96">
            <v>1</v>
          </cell>
          <cell r="CE96">
            <v>1</v>
          </cell>
          <cell r="CF96">
            <v>1</v>
          </cell>
          <cell r="CG96">
            <v>1</v>
          </cell>
          <cell r="CH96">
            <v>1</v>
          </cell>
          <cell r="CI96">
            <v>1</v>
          </cell>
          <cell r="CJ96">
            <v>1</v>
          </cell>
          <cell r="CK96">
            <v>1</v>
          </cell>
          <cell r="CL96">
            <v>1</v>
          </cell>
          <cell r="CM96">
            <v>1</v>
          </cell>
          <cell r="CN96">
            <v>1</v>
          </cell>
          <cell r="CO96">
            <v>1</v>
          </cell>
          <cell r="CP96">
            <v>1</v>
          </cell>
          <cell r="CQ96">
            <v>1</v>
          </cell>
          <cell r="CR96">
            <v>1</v>
          </cell>
          <cell r="CS96">
            <v>1</v>
          </cell>
          <cell r="CT96">
            <v>1</v>
          </cell>
          <cell r="CU96">
            <v>1</v>
          </cell>
          <cell r="CV96">
            <v>1</v>
          </cell>
          <cell r="CW96">
            <v>1</v>
          </cell>
          <cell r="CX96">
            <v>1</v>
          </cell>
          <cell r="CY96">
            <v>1</v>
          </cell>
          <cell r="CZ96">
            <v>1</v>
          </cell>
          <cell r="DA96">
            <v>1</v>
          </cell>
          <cell r="DB96">
            <v>1</v>
          </cell>
          <cell r="DC96">
            <v>1</v>
          </cell>
          <cell r="DD96">
            <v>1</v>
          </cell>
          <cell r="DE96">
            <v>1</v>
          </cell>
          <cell r="DF96">
            <v>1</v>
          </cell>
          <cell r="DG96">
            <v>1</v>
          </cell>
          <cell r="DH96">
            <v>1</v>
          </cell>
          <cell r="DI96">
            <v>1</v>
          </cell>
          <cell r="DJ96">
            <v>1</v>
          </cell>
          <cell r="DK96">
            <v>1</v>
          </cell>
          <cell r="DL96">
            <v>1</v>
          </cell>
          <cell r="DM96">
            <v>1</v>
          </cell>
          <cell r="DN96">
            <v>1</v>
          </cell>
          <cell r="DO96">
            <v>1</v>
          </cell>
          <cell r="DP96">
            <v>1</v>
          </cell>
          <cell r="DQ96">
            <v>1</v>
          </cell>
          <cell r="DR96">
            <v>1</v>
          </cell>
          <cell r="DS96">
            <v>1</v>
          </cell>
          <cell r="DT96">
            <v>1</v>
          </cell>
          <cell r="DU96">
            <v>1</v>
          </cell>
          <cell r="DV96">
            <v>1</v>
          </cell>
          <cell r="DW96">
            <v>1</v>
          </cell>
          <cell r="DX96">
            <v>1</v>
          </cell>
          <cell r="DY96">
            <v>1</v>
          </cell>
          <cell r="DZ96">
            <v>1</v>
          </cell>
          <cell r="EA96">
            <v>1</v>
          </cell>
          <cell r="EB96">
            <v>1</v>
          </cell>
          <cell r="EC96">
            <v>1</v>
          </cell>
          <cell r="ED96">
            <v>1</v>
          </cell>
          <cell r="EE96">
            <v>1</v>
          </cell>
          <cell r="EF96">
            <v>1</v>
          </cell>
          <cell r="EG96">
            <v>1</v>
          </cell>
          <cell r="EH96">
            <v>1</v>
          </cell>
          <cell r="EI96">
            <v>1</v>
          </cell>
          <cell r="EJ96">
            <v>1</v>
          </cell>
          <cell r="EK96">
            <v>1</v>
          </cell>
          <cell r="EL96">
            <v>1</v>
          </cell>
          <cell r="EM96">
            <v>1</v>
          </cell>
          <cell r="EN96">
            <v>1</v>
          </cell>
          <cell r="EO96">
            <v>1</v>
          </cell>
          <cell r="EP96">
            <v>1</v>
          </cell>
          <cell r="EQ96">
            <v>1</v>
          </cell>
          <cell r="ER96">
            <v>1</v>
          </cell>
          <cell r="ES96">
            <v>1</v>
          </cell>
          <cell r="ET96">
            <v>1</v>
          </cell>
          <cell r="EU96">
            <v>1</v>
          </cell>
          <cell r="EV96">
            <v>1</v>
          </cell>
          <cell r="EW96">
            <v>1</v>
          </cell>
          <cell r="EX96">
            <v>1</v>
          </cell>
          <cell r="EY96">
            <v>1</v>
          </cell>
          <cell r="EZ96">
            <v>1</v>
          </cell>
          <cell r="FA96">
            <v>1</v>
          </cell>
          <cell r="FB96">
            <v>1</v>
          </cell>
          <cell r="FC96">
            <v>1</v>
          </cell>
          <cell r="FD96">
            <v>1</v>
          </cell>
          <cell r="FE96">
            <v>1</v>
          </cell>
          <cell r="FF96">
            <v>1</v>
          </cell>
          <cell r="FG96">
            <v>1</v>
          </cell>
          <cell r="FH96">
            <v>1</v>
          </cell>
        </row>
        <row r="97">
          <cell r="D97" t="str">
            <v>Rayonier Duct Burner</v>
          </cell>
          <cell r="F97" t="str">
            <v>FPU</v>
          </cell>
          <cell r="G97" t="str">
            <v>Rayonier Duct Burner</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1</v>
          </cell>
          <cell r="AT97">
            <v>1</v>
          </cell>
          <cell r="AU97">
            <v>1</v>
          </cell>
          <cell r="AV97">
            <v>1</v>
          </cell>
          <cell r="AW97">
            <v>1</v>
          </cell>
          <cell r="AX97">
            <v>1</v>
          </cell>
          <cell r="AY97">
            <v>1</v>
          </cell>
          <cell r="AZ97">
            <v>1</v>
          </cell>
          <cell r="BA97">
            <v>1</v>
          </cell>
          <cell r="BB97">
            <v>1</v>
          </cell>
          <cell r="BC97">
            <v>1</v>
          </cell>
          <cell r="BD97">
            <v>1</v>
          </cell>
          <cell r="BE97">
            <v>1</v>
          </cell>
          <cell r="BF97">
            <v>1</v>
          </cell>
          <cell r="BG97">
            <v>1</v>
          </cell>
          <cell r="BH97">
            <v>1</v>
          </cell>
          <cell r="BI97">
            <v>1</v>
          </cell>
          <cell r="BJ97">
            <v>1</v>
          </cell>
          <cell r="BK97">
            <v>1</v>
          </cell>
          <cell r="BL97">
            <v>1</v>
          </cell>
          <cell r="BM97">
            <v>1</v>
          </cell>
          <cell r="BN97">
            <v>1</v>
          </cell>
          <cell r="BO97">
            <v>1</v>
          </cell>
          <cell r="BP97">
            <v>1</v>
          </cell>
          <cell r="BQ97">
            <v>1</v>
          </cell>
          <cell r="BR97">
            <v>1</v>
          </cell>
          <cell r="BS97">
            <v>1</v>
          </cell>
          <cell r="BT97">
            <v>1</v>
          </cell>
          <cell r="BU97">
            <v>1</v>
          </cell>
          <cell r="BV97">
            <v>1</v>
          </cell>
          <cell r="BW97">
            <v>1</v>
          </cell>
          <cell r="BX97">
            <v>1</v>
          </cell>
          <cell r="BY97">
            <v>1</v>
          </cell>
          <cell r="BZ97">
            <v>1</v>
          </cell>
          <cell r="CA97">
            <v>1</v>
          </cell>
          <cell r="CB97">
            <v>1</v>
          </cell>
          <cell r="CC97">
            <v>1</v>
          </cell>
          <cell r="CD97">
            <v>1</v>
          </cell>
          <cell r="CE97">
            <v>1</v>
          </cell>
          <cell r="CF97">
            <v>1</v>
          </cell>
          <cell r="CG97">
            <v>1</v>
          </cell>
          <cell r="CH97">
            <v>1</v>
          </cell>
          <cell r="CI97">
            <v>1</v>
          </cell>
          <cell r="CJ97">
            <v>1</v>
          </cell>
          <cell r="CK97">
            <v>1</v>
          </cell>
          <cell r="CL97">
            <v>1</v>
          </cell>
          <cell r="CM97">
            <v>1</v>
          </cell>
          <cell r="CN97">
            <v>1</v>
          </cell>
          <cell r="CO97">
            <v>1</v>
          </cell>
          <cell r="CP97">
            <v>1</v>
          </cell>
          <cell r="CQ97">
            <v>1</v>
          </cell>
          <cell r="CR97">
            <v>1</v>
          </cell>
          <cell r="CS97">
            <v>1</v>
          </cell>
          <cell r="CT97">
            <v>1</v>
          </cell>
          <cell r="CU97">
            <v>1</v>
          </cell>
          <cell r="CV97">
            <v>1</v>
          </cell>
          <cell r="CW97">
            <v>1</v>
          </cell>
          <cell r="CX97">
            <v>1</v>
          </cell>
          <cell r="CY97">
            <v>1</v>
          </cell>
          <cell r="CZ97">
            <v>1</v>
          </cell>
          <cell r="DA97">
            <v>1</v>
          </cell>
          <cell r="DB97">
            <v>1</v>
          </cell>
          <cell r="DC97">
            <v>1</v>
          </cell>
          <cell r="DD97">
            <v>1</v>
          </cell>
          <cell r="DE97">
            <v>1</v>
          </cell>
          <cell r="DF97">
            <v>1</v>
          </cell>
          <cell r="DG97">
            <v>1</v>
          </cell>
          <cell r="DH97">
            <v>1</v>
          </cell>
          <cell r="DI97">
            <v>1</v>
          </cell>
          <cell r="DJ97">
            <v>1</v>
          </cell>
          <cell r="DK97">
            <v>1</v>
          </cell>
          <cell r="DL97">
            <v>1</v>
          </cell>
          <cell r="DM97">
            <v>1</v>
          </cell>
          <cell r="DN97">
            <v>1</v>
          </cell>
          <cell r="DO97">
            <v>1</v>
          </cell>
          <cell r="DP97">
            <v>1</v>
          </cell>
          <cell r="DQ97">
            <v>1</v>
          </cell>
          <cell r="DR97">
            <v>1</v>
          </cell>
          <cell r="DS97">
            <v>1</v>
          </cell>
          <cell r="DT97">
            <v>1</v>
          </cell>
          <cell r="DU97">
            <v>1</v>
          </cell>
          <cell r="DV97">
            <v>1</v>
          </cell>
          <cell r="DW97">
            <v>1</v>
          </cell>
          <cell r="DX97">
            <v>1</v>
          </cell>
          <cell r="DY97">
            <v>1</v>
          </cell>
          <cell r="DZ97">
            <v>1</v>
          </cell>
          <cell r="EA97">
            <v>1</v>
          </cell>
          <cell r="EB97">
            <v>1</v>
          </cell>
          <cell r="EC97">
            <v>1</v>
          </cell>
          <cell r="ED97">
            <v>1</v>
          </cell>
          <cell r="EE97">
            <v>1</v>
          </cell>
          <cell r="EF97">
            <v>1</v>
          </cell>
          <cell r="EG97">
            <v>1</v>
          </cell>
          <cell r="EH97">
            <v>1</v>
          </cell>
          <cell r="EI97">
            <v>1</v>
          </cell>
          <cell r="EJ97">
            <v>1</v>
          </cell>
          <cell r="EK97">
            <v>1</v>
          </cell>
          <cell r="EL97">
            <v>1</v>
          </cell>
          <cell r="EM97">
            <v>1</v>
          </cell>
          <cell r="EN97">
            <v>1</v>
          </cell>
          <cell r="EO97">
            <v>1</v>
          </cell>
          <cell r="EP97">
            <v>1</v>
          </cell>
          <cell r="EQ97">
            <v>1</v>
          </cell>
          <cell r="ER97">
            <v>1</v>
          </cell>
          <cell r="ES97">
            <v>1</v>
          </cell>
          <cell r="ET97">
            <v>1</v>
          </cell>
          <cell r="EU97">
            <v>1</v>
          </cell>
          <cell r="EV97">
            <v>1</v>
          </cell>
          <cell r="EW97">
            <v>1</v>
          </cell>
          <cell r="EX97">
            <v>1</v>
          </cell>
          <cell r="EY97">
            <v>1</v>
          </cell>
          <cell r="EZ97">
            <v>1</v>
          </cell>
          <cell r="FA97">
            <v>1</v>
          </cell>
          <cell r="FB97">
            <v>1</v>
          </cell>
          <cell r="FC97">
            <v>1</v>
          </cell>
          <cell r="FD97">
            <v>1</v>
          </cell>
          <cell r="FE97">
            <v>1</v>
          </cell>
          <cell r="FF97">
            <v>1</v>
          </cell>
          <cell r="FG97">
            <v>1</v>
          </cell>
          <cell r="FH97">
            <v>1</v>
          </cell>
        </row>
        <row r="98">
          <cell r="D98" t="str">
            <v>TOTAL VARIABLE RATE:</v>
          </cell>
          <cell r="F98" t="str">
            <v/>
          </cell>
          <cell r="G98" t="str">
            <v>TOTAL VARIABLE RATE:</v>
          </cell>
          <cell r="U98">
            <v>2</v>
          </cell>
          <cell r="V98">
            <v>2</v>
          </cell>
          <cell r="W98">
            <v>2</v>
          </cell>
          <cell r="X98">
            <v>2</v>
          </cell>
          <cell r="Y98">
            <v>2</v>
          </cell>
          <cell r="Z98">
            <v>2</v>
          </cell>
          <cell r="AA98">
            <v>2</v>
          </cell>
          <cell r="AB98">
            <v>2</v>
          </cell>
          <cell r="AC98">
            <v>2</v>
          </cell>
          <cell r="AD98">
            <v>2</v>
          </cell>
          <cell r="AE98">
            <v>2</v>
          </cell>
          <cell r="AF98">
            <v>2</v>
          </cell>
          <cell r="AG98">
            <v>1</v>
          </cell>
          <cell r="AH98">
            <v>1</v>
          </cell>
          <cell r="AI98">
            <v>1</v>
          </cell>
          <cell r="AJ98">
            <v>1</v>
          </cell>
          <cell r="AK98">
            <v>1</v>
          </cell>
          <cell r="AL98">
            <v>2</v>
          </cell>
          <cell r="AM98">
            <v>2</v>
          </cell>
          <cell r="AN98">
            <v>2</v>
          </cell>
          <cell r="AO98">
            <v>2</v>
          </cell>
          <cell r="AP98">
            <v>2</v>
          </cell>
          <cell r="AQ98">
            <v>2</v>
          </cell>
          <cell r="AR98">
            <v>2</v>
          </cell>
          <cell r="AS98">
            <v>3</v>
          </cell>
          <cell r="AT98">
            <v>3</v>
          </cell>
          <cell r="AU98">
            <v>3</v>
          </cell>
          <cell r="AV98">
            <v>3</v>
          </cell>
          <cell r="AW98">
            <v>3</v>
          </cell>
          <cell r="AX98">
            <v>3</v>
          </cell>
          <cell r="AY98">
            <v>3</v>
          </cell>
          <cell r="AZ98">
            <v>3</v>
          </cell>
          <cell r="BA98">
            <v>3</v>
          </cell>
          <cell r="BB98">
            <v>3</v>
          </cell>
          <cell r="BC98">
            <v>3</v>
          </cell>
          <cell r="BD98">
            <v>3</v>
          </cell>
          <cell r="BE98">
            <v>3</v>
          </cell>
          <cell r="BF98">
            <v>3</v>
          </cell>
          <cell r="BG98">
            <v>3</v>
          </cell>
          <cell r="BH98">
            <v>3</v>
          </cell>
          <cell r="BI98">
            <v>3</v>
          </cell>
          <cell r="BJ98">
            <v>3</v>
          </cell>
          <cell r="BK98">
            <v>3</v>
          </cell>
          <cell r="BL98">
            <v>3</v>
          </cell>
          <cell r="BM98">
            <v>3</v>
          </cell>
          <cell r="BN98">
            <v>3</v>
          </cell>
          <cell r="BO98">
            <v>3</v>
          </cell>
          <cell r="BP98">
            <v>3</v>
          </cell>
          <cell r="BQ98">
            <v>3</v>
          </cell>
          <cell r="BR98">
            <v>3</v>
          </cell>
          <cell r="BS98">
            <v>3</v>
          </cell>
          <cell r="BT98">
            <v>3</v>
          </cell>
          <cell r="BU98">
            <v>3</v>
          </cell>
          <cell r="BV98">
            <v>3</v>
          </cell>
          <cell r="BW98">
            <v>3</v>
          </cell>
          <cell r="BX98">
            <v>3</v>
          </cell>
          <cell r="BY98">
            <v>3</v>
          </cell>
          <cell r="BZ98">
            <v>3</v>
          </cell>
          <cell r="CA98">
            <v>3</v>
          </cell>
          <cell r="CB98">
            <v>3</v>
          </cell>
          <cell r="CC98">
            <v>3</v>
          </cell>
          <cell r="CD98">
            <v>3</v>
          </cell>
          <cell r="CE98">
            <v>3</v>
          </cell>
          <cell r="CF98">
            <v>3</v>
          </cell>
          <cell r="CG98">
            <v>3</v>
          </cell>
          <cell r="CH98">
            <v>3</v>
          </cell>
          <cell r="CI98">
            <v>3</v>
          </cell>
          <cell r="CJ98">
            <v>3</v>
          </cell>
          <cell r="CK98">
            <v>3</v>
          </cell>
          <cell r="CL98">
            <v>3</v>
          </cell>
          <cell r="CM98">
            <v>3</v>
          </cell>
          <cell r="CN98">
            <v>3</v>
          </cell>
          <cell r="CO98">
            <v>3</v>
          </cell>
          <cell r="CP98">
            <v>3</v>
          </cell>
          <cell r="CQ98">
            <v>3</v>
          </cell>
          <cell r="CR98">
            <v>3</v>
          </cell>
          <cell r="CS98">
            <v>3</v>
          </cell>
          <cell r="CT98">
            <v>3</v>
          </cell>
          <cell r="CU98">
            <v>3</v>
          </cell>
          <cell r="CV98">
            <v>3</v>
          </cell>
          <cell r="CW98">
            <v>3</v>
          </cell>
          <cell r="CX98">
            <v>3</v>
          </cell>
          <cell r="CY98">
            <v>3</v>
          </cell>
          <cell r="CZ98">
            <v>3</v>
          </cell>
          <cell r="DA98">
            <v>3</v>
          </cell>
          <cell r="DB98">
            <v>3</v>
          </cell>
          <cell r="DC98">
            <v>3</v>
          </cell>
          <cell r="DD98">
            <v>3</v>
          </cell>
          <cell r="DE98">
            <v>3</v>
          </cell>
          <cell r="DF98">
            <v>3</v>
          </cell>
          <cell r="DG98">
            <v>3</v>
          </cell>
          <cell r="DH98">
            <v>3</v>
          </cell>
          <cell r="DI98">
            <v>3</v>
          </cell>
          <cell r="DJ98">
            <v>3</v>
          </cell>
          <cell r="DK98">
            <v>3</v>
          </cell>
          <cell r="DL98">
            <v>3</v>
          </cell>
          <cell r="DM98">
            <v>3</v>
          </cell>
          <cell r="DN98">
            <v>3</v>
          </cell>
          <cell r="DO98">
            <v>3</v>
          </cell>
          <cell r="DP98">
            <v>3</v>
          </cell>
          <cell r="DQ98">
            <v>3</v>
          </cell>
          <cell r="DR98">
            <v>3</v>
          </cell>
          <cell r="DS98">
            <v>3</v>
          </cell>
          <cell r="DT98">
            <v>3</v>
          </cell>
          <cell r="DU98">
            <v>3</v>
          </cell>
          <cell r="DV98">
            <v>3</v>
          </cell>
          <cell r="DW98">
            <v>3</v>
          </cell>
          <cell r="DX98">
            <v>3</v>
          </cell>
          <cell r="DY98">
            <v>3</v>
          </cell>
          <cell r="DZ98">
            <v>3</v>
          </cell>
          <cell r="EA98">
            <v>3</v>
          </cell>
          <cell r="EB98">
            <v>3</v>
          </cell>
          <cell r="EC98">
            <v>3</v>
          </cell>
          <cell r="ED98">
            <v>3</v>
          </cell>
          <cell r="EE98">
            <v>3</v>
          </cell>
          <cell r="EF98">
            <v>3</v>
          </cell>
          <cell r="EG98">
            <v>3</v>
          </cell>
          <cell r="EH98">
            <v>3</v>
          </cell>
          <cell r="EI98">
            <v>3</v>
          </cell>
          <cell r="EJ98">
            <v>3</v>
          </cell>
          <cell r="EK98">
            <v>3</v>
          </cell>
          <cell r="EL98">
            <v>3</v>
          </cell>
          <cell r="EM98">
            <v>3</v>
          </cell>
          <cell r="EN98">
            <v>3</v>
          </cell>
          <cell r="EO98">
            <v>3</v>
          </cell>
          <cell r="EP98">
            <v>3</v>
          </cell>
          <cell r="EQ98">
            <v>3</v>
          </cell>
          <cell r="ER98">
            <v>3</v>
          </cell>
          <cell r="ES98">
            <v>3</v>
          </cell>
          <cell r="ET98">
            <v>3</v>
          </cell>
          <cell r="EU98">
            <v>3</v>
          </cell>
          <cell r="EV98">
            <v>3</v>
          </cell>
          <cell r="EW98">
            <v>3</v>
          </cell>
          <cell r="EX98">
            <v>3</v>
          </cell>
          <cell r="EY98">
            <v>3</v>
          </cell>
          <cell r="EZ98">
            <v>3</v>
          </cell>
          <cell r="FA98">
            <v>3</v>
          </cell>
          <cell r="FB98">
            <v>3</v>
          </cell>
          <cell r="FC98">
            <v>3</v>
          </cell>
          <cell r="FD98">
            <v>3</v>
          </cell>
          <cell r="FE98">
            <v>3</v>
          </cell>
          <cell r="FF98">
            <v>3</v>
          </cell>
          <cell r="FG98">
            <v>3</v>
          </cell>
          <cell r="FH98">
            <v>3</v>
          </cell>
        </row>
        <row r="99">
          <cell r="D99" t="str">
            <v>9 - COMPETITIVE RATE ADJ</v>
          </cell>
          <cell r="F99" t="str">
            <v/>
          </cell>
          <cell r="G99" t="str">
            <v>9 - COMPETITIVE RATE ADJ</v>
          </cell>
        </row>
        <row r="100">
          <cell r="F100" t="str">
            <v>CFG</v>
          </cell>
          <cell r="G100" t="str">
            <v>Polk Power Partners</v>
          </cell>
          <cell r="BE100">
            <v>0</v>
          </cell>
          <cell r="BF100">
            <v>0</v>
          </cell>
          <cell r="BG100">
            <v>0</v>
          </cell>
          <cell r="BH100">
            <v>0</v>
          </cell>
          <cell r="BQ100">
            <v>0</v>
          </cell>
        </row>
        <row r="101">
          <cell r="F101" t="str">
            <v/>
          </cell>
        </row>
        <row r="102">
          <cell r="D102" t="str">
            <v>TOTAL COMP RATE ADJ:</v>
          </cell>
          <cell r="F102" t="str">
            <v/>
          </cell>
          <cell r="G102" t="str">
            <v>TOTAL COMP RATE ADJ:</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R102">
            <v>0</v>
          </cell>
          <cell r="BS102">
            <v>0</v>
          </cell>
          <cell r="BT102">
            <v>0</v>
          </cell>
          <cell r="BU102">
            <v>0</v>
          </cell>
          <cell r="BV102">
            <v>0</v>
          </cell>
          <cell r="BW102">
            <v>0</v>
          </cell>
          <cell r="BX102">
            <v>0</v>
          </cell>
          <cell r="BY102">
            <v>0</v>
          </cell>
          <cell r="BZ102">
            <v>0</v>
          </cell>
          <cell r="CA102">
            <v>0</v>
          </cell>
          <cell r="CB102">
            <v>0</v>
          </cell>
          <cell r="CC102">
            <v>0</v>
          </cell>
          <cell r="CD102">
            <v>0</v>
          </cell>
          <cell r="CE102">
            <v>0</v>
          </cell>
          <cell r="CF102">
            <v>0</v>
          </cell>
          <cell r="CG102">
            <v>0</v>
          </cell>
          <cell r="CH102">
            <v>0</v>
          </cell>
          <cell r="CI102">
            <v>0</v>
          </cell>
          <cell r="CJ102">
            <v>0</v>
          </cell>
          <cell r="CK102">
            <v>0</v>
          </cell>
          <cell r="CL102">
            <v>0</v>
          </cell>
          <cell r="CM102">
            <v>0</v>
          </cell>
          <cell r="CN102">
            <v>0</v>
          </cell>
          <cell r="CO102">
            <v>0</v>
          </cell>
          <cell r="CP102">
            <v>0</v>
          </cell>
          <cell r="CQ102">
            <v>0</v>
          </cell>
          <cell r="CR102">
            <v>0</v>
          </cell>
          <cell r="CS102">
            <v>0</v>
          </cell>
          <cell r="CT102">
            <v>0</v>
          </cell>
          <cell r="CU102">
            <v>0</v>
          </cell>
          <cell r="CV102">
            <v>0</v>
          </cell>
          <cell r="CW102">
            <v>0</v>
          </cell>
          <cell r="CX102">
            <v>0</v>
          </cell>
          <cell r="CY102">
            <v>0</v>
          </cell>
          <cell r="CZ102">
            <v>0</v>
          </cell>
          <cell r="DA102">
            <v>0</v>
          </cell>
          <cell r="DB102">
            <v>0</v>
          </cell>
          <cell r="DC102">
            <v>0</v>
          </cell>
          <cell r="DD102">
            <v>0</v>
          </cell>
          <cell r="DE102">
            <v>0</v>
          </cell>
          <cell r="DF102">
            <v>0</v>
          </cell>
          <cell r="DG102">
            <v>0</v>
          </cell>
          <cell r="DH102">
            <v>0</v>
          </cell>
          <cell r="DI102">
            <v>0</v>
          </cell>
          <cell r="DJ102">
            <v>0</v>
          </cell>
          <cell r="DK102">
            <v>0</v>
          </cell>
          <cell r="DL102">
            <v>0</v>
          </cell>
          <cell r="DM102">
            <v>0</v>
          </cell>
          <cell r="DN102">
            <v>0</v>
          </cell>
          <cell r="DO102">
            <v>0</v>
          </cell>
          <cell r="DP102">
            <v>0</v>
          </cell>
          <cell r="DQ102">
            <v>0</v>
          </cell>
          <cell r="DR102">
            <v>0</v>
          </cell>
          <cell r="DS102">
            <v>0</v>
          </cell>
          <cell r="DT102">
            <v>0</v>
          </cell>
          <cell r="DU102">
            <v>0</v>
          </cell>
          <cell r="DV102">
            <v>0</v>
          </cell>
          <cell r="DW102">
            <v>0</v>
          </cell>
          <cell r="DX102">
            <v>0</v>
          </cell>
          <cell r="DY102">
            <v>0</v>
          </cell>
          <cell r="DZ102">
            <v>0</v>
          </cell>
          <cell r="EA102">
            <v>0</v>
          </cell>
          <cell r="EB102">
            <v>0</v>
          </cell>
          <cell r="EC102">
            <v>0</v>
          </cell>
          <cell r="ED102">
            <v>0</v>
          </cell>
          <cell r="EE102">
            <v>0</v>
          </cell>
          <cell r="EF102">
            <v>0</v>
          </cell>
          <cell r="EG102">
            <v>0</v>
          </cell>
          <cell r="EH102">
            <v>0</v>
          </cell>
          <cell r="EI102">
            <v>0</v>
          </cell>
          <cell r="EJ102">
            <v>0</v>
          </cell>
          <cell r="EK102">
            <v>0</v>
          </cell>
          <cell r="EL102">
            <v>0</v>
          </cell>
          <cell r="EM102">
            <v>0</v>
          </cell>
          <cell r="EN102">
            <v>0</v>
          </cell>
          <cell r="EO102">
            <v>0</v>
          </cell>
          <cell r="EP102">
            <v>0</v>
          </cell>
          <cell r="EQ102">
            <v>0</v>
          </cell>
          <cell r="ER102">
            <v>0</v>
          </cell>
          <cell r="ES102">
            <v>0</v>
          </cell>
          <cell r="ET102">
            <v>0</v>
          </cell>
          <cell r="EU102">
            <v>0</v>
          </cell>
          <cell r="EV102">
            <v>0</v>
          </cell>
          <cell r="EW102">
            <v>0</v>
          </cell>
          <cell r="EX102">
            <v>0</v>
          </cell>
          <cell r="EY102">
            <v>0</v>
          </cell>
          <cell r="EZ102">
            <v>0</v>
          </cell>
          <cell r="FA102">
            <v>0</v>
          </cell>
          <cell r="FB102">
            <v>0</v>
          </cell>
          <cell r="FC102">
            <v>0</v>
          </cell>
          <cell r="FD102">
            <v>0</v>
          </cell>
          <cell r="FE102">
            <v>0</v>
          </cell>
          <cell r="FF102">
            <v>0</v>
          </cell>
          <cell r="FG102">
            <v>0</v>
          </cell>
          <cell r="FH102">
            <v>0</v>
          </cell>
        </row>
        <row r="103">
          <cell r="D103" t="str">
            <v>SUBTOTAL TRANSPORTATION:</v>
          </cell>
          <cell r="F103" t="str">
            <v/>
          </cell>
          <cell r="G103" t="str">
            <v>SUBTOTAL TRANSPORTATION:</v>
          </cell>
          <cell r="U103">
            <v>73436</v>
          </cell>
          <cell r="V103">
            <v>73656</v>
          </cell>
          <cell r="W103">
            <v>74009</v>
          </cell>
          <cell r="X103">
            <v>74218</v>
          </cell>
          <cell r="Y103">
            <v>74031</v>
          </cell>
          <cell r="Z103">
            <v>74010</v>
          </cell>
          <cell r="AA103">
            <v>74099</v>
          </cell>
          <cell r="AB103">
            <v>74227</v>
          </cell>
          <cell r="AC103">
            <v>74262</v>
          </cell>
          <cell r="AD103">
            <v>74451</v>
          </cell>
          <cell r="AE103">
            <v>74859</v>
          </cell>
          <cell r="AF103">
            <v>75138</v>
          </cell>
          <cell r="AG103">
            <v>75516</v>
          </cell>
          <cell r="AH103">
            <v>75656</v>
          </cell>
          <cell r="AI103">
            <v>75956</v>
          </cell>
          <cell r="AJ103">
            <v>76101</v>
          </cell>
          <cell r="AK103">
            <v>76043</v>
          </cell>
          <cell r="AL103">
            <v>76102</v>
          </cell>
          <cell r="AM103">
            <v>75983</v>
          </cell>
          <cell r="AN103">
            <v>76113</v>
          </cell>
          <cell r="AO103">
            <v>76239</v>
          </cell>
          <cell r="AP103">
            <v>76252</v>
          </cell>
          <cell r="AQ103">
            <v>76500</v>
          </cell>
          <cell r="AR103">
            <v>76857</v>
          </cell>
          <cell r="AS103">
            <v>77062</v>
          </cell>
          <cell r="AT103">
            <v>77260</v>
          </cell>
          <cell r="AU103">
            <v>77581</v>
          </cell>
          <cell r="AV103">
            <v>77877</v>
          </cell>
          <cell r="AW103">
            <v>77744</v>
          </cell>
          <cell r="AX103">
            <v>77630</v>
          </cell>
          <cell r="AY103">
            <v>77818</v>
          </cell>
          <cell r="AZ103">
            <v>77974</v>
          </cell>
          <cell r="BA103">
            <v>78117</v>
          </cell>
          <cell r="BB103">
            <v>78094</v>
          </cell>
          <cell r="BC103">
            <v>78360</v>
          </cell>
          <cell r="BD103">
            <v>78643</v>
          </cell>
          <cell r="BE103">
            <v>79010</v>
          </cell>
          <cell r="BF103">
            <v>79105</v>
          </cell>
          <cell r="BG103">
            <v>79497</v>
          </cell>
          <cell r="BH103">
            <v>79682</v>
          </cell>
          <cell r="BI103">
            <v>79659</v>
          </cell>
          <cell r="BJ103">
            <v>79837</v>
          </cell>
          <cell r="BK103">
            <v>79836</v>
          </cell>
          <cell r="BL103">
            <v>80009</v>
          </cell>
          <cell r="BM103">
            <v>80218</v>
          </cell>
          <cell r="BN103">
            <v>80258</v>
          </cell>
          <cell r="BO103">
            <v>80785</v>
          </cell>
          <cell r="BP103">
            <v>81155</v>
          </cell>
          <cell r="BQ103">
            <v>81511</v>
          </cell>
          <cell r="BR103">
            <v>81671</v>
          </cell>
          <cell r="BS103">
            <v>81896</v>
          </cell>
          <cell r="BT103">
            <v>82601</v>
          </cell>
          <cell r="BU103">
            <v>82541</v>
          </cell>
          <cell r="BV103">
            <v>82805</v>
          </cell>
          <cell r="BW103">
            <v>83509</v>
          </cell>
          <cell r="BX103">
            <v>83116</v>
          </cell>
          <cell r="BY103">
            <v>83258</v>
          </cell>
          <cell r="BZ103">
            <v>83299</v>
          </cell>
          <cell r="CA103">
            <v>83758</v>
          </cell>
          <cell r="CB103">
            <v>84196</v>
          </cell>
          <cell r="CC103">
            <v>84448</v>
          </cell>
          <cell r="CD103">
            <v>84656</v>
          </cell>
          <cell r="CE103">
            <v>84946</v>
          </cell>
          <cell r="CF103">
            <v>85356</v>
          </cell>
          <cell r="CG103">
            <v>85420</v>
          </cell>
          <cell r="CH103">
            <v>85702</v>
          </cell>
          <cell r="CI103">
            <v>86187</v>
          </cell>
          <cell r="CJ103">
            <v>86337</v>
          </cell>
          <cell r="CK103">
            <v>86658</v>
          </cell>
          <cell r="CL103">
            <v>87141</v>
          </cell>
          <cell r="CM103">
            <v>87716</v>
          </cell>
          <cell r="CN103">
            <v>88027</v>
          </cell>
          <cell r="CO103">
            <v>88372</v>
          </cell>
          <cell r="CP103">
            <v>88594</v>
          </cell>
          <cell r="CQ103">
            <v>88951</v>
          </cell>
          <cell r="CR103">
            <v>89461</v>
          </cell>
          <cell r="CS103">
            <v>89565</v>
          </cell>
          <cell r="CT103">
            <v>89863</v>
          </cell>
          <cell r="CU103">
            <v>90057</v>
          </cell>
          <cell r="CV103">
            <v>90140</v>
          </cell>
          <cell r="CW103">
            <v>90089</v>
          </cell>
          <cell r="CX103">
            <v>90247</v>
          </cell>
          <cell r="CY103">
            <v>90790</v>
          </cell>
          <cell r="CZ103">
            <v>91190</v>
          </cell>
          <cell r="DA103">
            <v>91011</v>
          </cell>
          <cell r="DB103">
            <v>91195</v>
          </cell>
          <cell r="DC103">
            <v>91492</v>
          </cell>
          <cell r="DD103">
            <v>92056</v>
          </cell>
          <cell r="DE103">
            <v>92077</v>
          </cell>
          <cell r="DF103">
            <v>92343</v>
          </cell>
          <cell r="DG103">
            <v>92914</v>
          </cell>
          <cell r="DH103">
            <v>92820</v>
          </cell>
          <cell r="DI103">
            <v>93066</v>
          </cell>
          <cell r="DJ103">
            <v>93325</v>
          </cell>
          <cell r="DK103">
            <v>93884</v>
          </cell>
          <cell r="DL103">
            <v>94288</v>
          </cell>
          <cell r="DM103">
            <v>93867</v>
          </cell>
          <cell r="DN103">
            <v>94065</v>
          </cell>
          <cell r="DO103">
            <v>94387</v>
          </cell>
          <cell r="DP103">
            <v>94893</v>
          </cell>
          <cell r="DQ103">
            <v>94928</v>
          </cell>
          <cell r="DR103">
            <v>95211</v>
          </cell>
          <cell r="DS103">
            <v>95735</v>
          </cell>
          <cell r="DT103">
            <v>95748</v>
          </cell>
          <cell r="DU103">
            <v>96038</v>
          </cell>
          <cell r="DV103">
            <v>96370</v>
          </cell>
          <cell r="DW103">
            <v>96969</v>
          </cell>
          <cell r="DX103">
            <v>97363</v>
          </cell>
          <cell r="DY103">
            <v>96704</v>
          </cell>
          <cell r="DZ103">
            <v>96895</v>
          </cell>
          <cell r="EA103">
            <v>97233</v>
          </cell>
          <cell r="EB103">
            <v>97777</v>
          </cell>
          <cell r="EC103">
            <v>97798</v>
          </cell>
          <cell r="ED103">
            <v>98087</v>
          </cell>
          <cell r="EE103">
            <v>98623</v>
          </cell>
          <cell r="EF103">
            <v>98588</v>
          </cell>
          <cell r="EG103">
            <v>98868</v>
          </cell>
          <cell r="EH103">
            <v>99147</v>
          </cell>
          <cell r="EI103">
            <v>99756</v>
          </cell>
          <cell r="EJ103">
            <v>100184</v>
          </cell>
          <cell r="EK103">
            <v>99447</v>
          </cell>
          <cell r="EL103">
            <v>99654</v>
          </cell>
          <cell r="EM103">
            <v>99996</v>
          </cell>
          <cell r="EN103">
            <v>100567</v>
          </cell>
          <cell r="EO103">
            <v>100594</v>
          </cell>
          <cell r="EP103">
            <v>100899</v>
          </cell>
          <cell r="EQ103">
            <v>101479</v>
          </cell>
          <cell r="ER103">
            <v>101436</v>
          </cell>
          <cell r="ES103">
            <v>101728</v>
          </cell>
          <cell r="ET103">
            <v>102034</v>
          </cell>
          <cell r="EU103">
            <v>102668</v>
          </cell>
          <cell r="EV103">
            <v>103104</v>
          </cell>
          <cell r="EW103">
            <v>102219</v>
          </cell>
          <cell r="EX103">
            <v>102432</v>
          </cell>
          <cell r="EY103">
            <v>102790</v>
          </cell>
          <cell r="EZ103">
            <v>103364</v>
          </cell>
          <cell r="FA103">
            <v>103391</v>
          </cell>
          <cell r="FB103">
            <v>103712</v>
          </cell>
          <cell r="FC103">
            <v>104290</v>
          </cell>
          <cell r="FD103">
            <v>104269</v>
          </cell>
          <cell r="FE103">
            <v>104574</v>
          </cell>
          <cell r="FF103">
            <v>104898</v>
          </cell>
          <cell r="FG103">
            <v>105556</v>
          </cell>
          <cell r="FH103">
            <v>106002</v>
          </cell>
        </row>
        <row r="104">
          <cell r="D104" t="str">
            <v>10 - FLEXIBLE GAS SERVICE</v>
          </cell>
          <cell r="F104" t="str">
            <v/>
          </cell>
          <cell r="G104" t="str">
            <v>10 - FLEXIBLE GAS SERVICE</v>
          </cell>
        </row>
        <row r="105">
          <cell r="D105" t="str">
            <v xml:space="preserve">Peoples Gas System Callahan </v>
          </cell>
          <cell r="F105" t="str">
            <v>FPU</v>
          </cell>
          <cell r="G105" t="str">
            <v xml:space="preserve">Peoples Gas System Callahan </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B105">
            <v>1</v>
          </cell>
          <cell r="DC105">
            <v>1</v>
          </cell>
          <cell r="DD105">
            <v>1</v>
          </cell>
          <cell r="DE105">
            <v>1</v>
          </cell>
          <cell r="DF105">
            <v>1</v>
          </cell>
          <cell r="DG105">
            <v>1</v>
          </cell>
          <cell r="DH105">
            <v>1</v>
          </cell>
          <cell r="DI105">
            <v>1</v>
          </cell>
          <cell r="DJ105">
            <v>1</v>
          </cell>
          <cell r="DK105">
            <v>1</v>
          </cell>
          <cell r="DL105">
            <v>1</v>
          </cell>
          <cell r="DM105">
            <v>1</v>
          </cell>
          <cell r="DN105">
            <v>1</v>
          </cell>
          <cell r="DO105">
            <v>1</v>
          </cell>
          <cell r="DP105">
            <v>1</v>
          </cell>
          <cell r="DQ105">
            <v>1</v>
          </cell>
          <cell r="DR105">
            <v>1</v>
          </cell>
          <cell r="DS105">
            <v>1</v>
          </cell>
          <cell r="DT105">
            <v>1</v>
          </cell>
          <cell r="DU105">
            <v>1</v>
          </cell>
          <cell r="DV105">
            <v>1</v>
          </cell>
          <cell r="DW105">
            <v>1</v>
          </cell>
          <cell r="DX105">
            <v>1</v>
          </cell>
          <cell r="DY105">
            <v>1</v>
          </cell>
          <cell r="DZ105">
            <v>1</v>
          </cell>
          <cell r="EA105">
            <v>1</v>
          </cell>
          <cell r="EB105">
            <v>1</v>
          </cell>
          <cell r="EC105">
            <v>1</v>
          </cell>
          <cell r="ED105">
            <v>1</v>
          </cell>
          <cell r="EE105">
            <v>1</v>
          </cell>
          <cell r="EF105">
            <v>1</v>
          </cell>
          <cell r="EG105">
            <v>1</v>
          </cell>
          <cell r="EH105">
            <v>1</v>
          </cell>
          <cell r="EI105">
            <v>1</v>
          </cell>
          <cell r="EJ105">
            <v>1</v>
          </cell>
          <cell r="EK105">
            <v>1</v>
          </cell>
          <cell r="EL105">
            <v>1</v>
          </cell>
          <cell r="EM105">
            <v>1</v>
          </cell>
          <cell r="EN105">
            <v>1</v>
          </cell>
          <cell r="EO105">
            <v>1</v>
          </cell>
          <cell r="EP105">
            <v>1</v>
          </cell>
          <cell r="EQ105">
            <v>1</v>
          </cell>
          <cell r="ER105">
            <v>1</v>
          </cell>
          <cell r="ES105">
            <v>1</v>
          </cell>
          <cell r="ET105">
            <v>1</v>
          </cell>
          <cell r="EU105">
            <v>1</v>
          </cell>
          <cell r="EV105">
            <v>1</v>
          </cell>
          <cell r="EW105">
            <v>1</v>
          </cell>
          <cell r="EX105">
            <v>1</v>
          </cell>
          <cell r="EY105">
            <v>1</v>
          </cell>
          <cell r="EZ105">
            <v>1</v>
          </cell>
          <cell r="FA105">
            <v>1</v>
          </cell>
          <cell r="FB105">
            <v>1</v>
          </cell>
          <cell r="FC105">
            <v>1</v>
          </cell>
          <cell r="FD105">
            <v>1</v>
          </cell>
          <cell r="FE105">
            <v>1</v>
          </cell>
          <cell r="FF105">
            <v>1</v>
          </cell>
          <cell r="FG105">
            <v>1</v>
          </cell>
          <cell r="FH105">
            <v>1</v>
          </cell>
        </row>
        <row r="106">
          <cell r="D106" t="str">
            <v>Georgia-Pacific Corp</v>
          </cell>
          <cell r="F106" t="str">
            <v>CFG</v>
          </cell>
          <cell r="G106" t="str">
            <v>Georgia-Pacific Corp</v>
          </cell>
          <cell r="U106">
            <v>1</v>
          </cell>
          <cell r="V106">
            <v>1</v>
          </cell>
          <cell r="W106">
            <v>1</v>
          </cell>
          <cell r="X106">
            <v>1</v>
          </cell>
          <cell r="Y106">
            <v>1</v>
          </cell>
          <cell r="Z106">
            <v>1</v>
          </cell>
          <cell r="AA106">
            <v>1</v>
          </cell>
          <cell r="AB106">
            <v>1</v>
          </cell>
          <cell r="AC106">
            <v>1</v>
          </cell>
          <cell r="AD106">
            <v>1</v>
          </cell>
          <cell r="AE106">
            <v>1</v>
          </cell>
          <cell r="AF106">
            <v>1</v>
          </cell>
          <cell r="AG106">
            <v>1</v>
          </cell>
          <cell r="AH106">
            <v>1</v>
          </cell>
          <cell r="AI106">
            <v>1</v>
          </cell>
          <cell r="AJ106">
            <v>1</v>
          </cell>
          <cell r="AK106">
            <v>1</v>
          </cell>
          <cell r="AL106">
            <v>1</v>
          </cell>
          <cell r="AM106">
            <v>1</v>
          </cell>
          <cell r="AN106">
            <v>1</v>
          </cell>
          <cell r="AO106">
            <v>1</v>
          </cell>
          <cell r="AP106">
            <v>1</v>
          </cell>
          <cell r="AQ106">
            <v>1</v>
          </cell>
          <cell r="AR106">
            <v>1</v>
          </cell>
          <cell r="AS106">
            <v>1</v>
          </cell>
          <cell r="AT106">
            <v>1</v>
          </cell>
          <cell r="AU106">
            <v>1</v>
          </cell>
          <cell r="AV106">
            <v>1</v>
          </cell>
          <cell r="AW106">
            <v>1</v>
          </cell>
          <cell r="AX106">
            <v>1</v>
          </cell>
          <cell r="AY106">
            <v>1</v>
          </cell>
          <cell r="AZ106">
            <v>1</v>
          </cell>
          <cell r="BA106">
            <v>1</v>
          </cell>
          <cell r="BB106">
            <v>1</v>
          </cell>
          <cell r="BC106">
            <v>1</v>
          </cell>
          <cell r="BD106">
            <v>1</v>
          </cell>
          <cell r="BE106">
            <v>1</v>
          </cell>
          <cell r="BF106">
            <v>1</v>
          </cell>
          <cell r="BG106">
            <v>1</v>
          </cell>
          <cell r="BH106">
            <v>1</v>
          </cell>
          <cell r="BI106">
            <v>1</v>
          </cell>
          <cell r="BJ106">
            <v>1</v>
          </cell>
          <cell r="BK106">
            <v>1</v>
          </cell>
          <cell r="BL106">
            <v>1</v>
          </cell>
          <cell r="BM106">
            <v>1</v>
          </cell>
          <cell r="BN106">
            <v>1</v>
          </cell>
          <cell r="BO106">
            <v>1</v>
          </cell>
          <cell r="BP106">
            <v>1</v>
          </cell>
          <cell r="BQ106">
            <v>1</v>
          </cell>
          <cell r="BR106">
            <v>1</v>
          </cell>
          <cell r="BS106">
            <v>1</v>
          </cell>
          <cell r="BT106">
            <v>1</v>
          </cell>
          <cell r="BU106">
            <v>1</v>
          </cell>
          <cell r="BV106">
            <v>1</v>
          </cell>
          <cell r="BW106">
            <v>1</v>
          </cell>
          <cell r="BX106">
            <v>1</v>
          </cell>
          <cell r="BY106">
            <v>1</v>
          </cell>
          <cell r="BZ106">
            <v>1</v>
          </cell>
          <cell r="CA106">
            <v>1</v>
          </cell>
          <cell r="CB106">
            <v>1</v>
          </cell>
          <cell r="CC106">
            <v>1</v>
          </cell>
          <cell r="CD106">
            <v>1</v>
          </cell>
          <cell r="CE106">
            <v>1</v>
          </cell>
          <cell r="CF106">
            <v>1</v>
          </cell>
          <cell r="CG106">
            <v>1</v>
          </cell>
          <cell r="CH106">
            <v>1</v>
          </cell>
          <cell r="CI106">
            <v>1</v>
          </cell>
          <cell r="CJ106">
            <v>1</v>
          </cell>
          <cell r="CK106">
            <v>1</v>
          </cell>
          <cell r="CL106">
            <v>1</v>
          </cell>
          <cell r="CM106">
            <v>1</v>
          </cell>
          <cell r="CN106">
            <v>1</v>
          </cell>
          <cell r="CO106">
            <v>1</v>
          </cell>
          <cell r="CP106">
            <v>1</v>
          </cell>
          <cell r="CQ106">
            <v>1</v>
          </cell>
          <cell r="CR106">
            <v>1</v>
          </cell>
          <cell r="CS106">
            <v>1</v>
          </cell>
          <cell r="CT106">
            <v>1</v>
          </cell>
          <cell r="CU106">
            <v>1</v>
          </cell>
          <cell r="CV106">
            <v>1</v>
          </cell>
          <cell r="CW106">
            <v>1</v>
          </cell>
          <cell r="CX106">
            <v>1</v>
          </cell>
          <cell r="CY106">
            <v>1</v>
          </cell>
          <cell r="CZ106">
            <v>1</v>
          </cell>
          <cell r="DA106">
            <v>1</v>
          </cell>
          <cell r="DB106">
            <v>1</v>
          </cell>
          <cell r="DC106">
            <v>1</v>
          </cell>
          <cell r="DD106">
            <v>1</v>
          </cell>
          <cell r="DE106">
            <v>1</v>
          </cell>
          <cell r="DF106">
            <v>1</v>
          </cell>
          <cell r="DG106">
            <v>1</v>
          </cell>
          <cell r="DH106">
            <v>1</v>
          </cell>
          <cell r="DI106">
            <v>1</v>
          </cell>
          <cell r="DJ106">
            <v>1</v>
          </cell>
          <cell r="DK106">
            <v>1</v>
          </cell>
          <cell r="DL106">
            <v>1</v>
          </cell>
          <cell r="DM106">
            <v>1</v>
          </cell>
          <cell r="DN106">
            <v>1</v>
          </cell>
          <cell r="DO106">
            <v>1</v>
          </cell>
          <cell r="DP106">
            <v>1</v>
          </cell>
          <cell r="DQ106">
            <v>1</v>
          </cell>
          <cell r="DR106">
            <v>1</v>
          </cell>
          <cell r="DS106">
            <v>1</v>
          </cell>
          <cell r="DT106">
            <v>1</v>
          </cell>
          <cell r="DU106">
            <v>1</v>
          </cell>
          <cell r="DV106">
            <v>1</v>
          </cell>
          <cell r="DW106">
            <v>1</v>
          </cell>
          <cell r="DX106">
            <v>1</v>
          </cell>
          <cell r="DY106">
            <v>1</v>
          </cell>
          <cell r="DZ106">
            <v>1</v>
          </cell>
          <cell r="EA106">
            <v>1</v>
          </cell>
          <cell r="EB106">
            <v>1</v>
          </cell>
          <cell r="EC106">
            <v>1</v>
          </cell>
          <cell r="ED106">
            <v>1</v>
          </cell>
          <cell r="EE106">
            <v>1</v>
          </cell>
          <cell r="EF106">
            <v>1</v>
          </cell>
          <cell r="EG106">
            <v>1</v>
          </cell>
          <cell r="EH106">
            <v>1</v>
          </cell>
          <cell r="EI106">
            <v>1</v>
          </cell>
          <cell r="EJ106">
            <v>1</v>
          </cell>
          <cell r="EK106">
            <v>1</v>
          </cell>
          <cell r="EL106">
            <v>1</v>
          </cell>
          <cell r="EM106">
            <v>1</v>
          </cell>
          <cell r="EN106">
            <v>1</v>
          </cell>
          <cell r="EO106">
            <v>1</v>
          </cell>
          <cell r="EP106">
            <v>1</v>
          </cell>
          <cell r="EQ106">
            <v>1</v>
          </cell>
          <cell r="ER106">
            <v>1</v>
          </cell>
          <cell r="ES106">
            <v>1</v>
          </cell>
          <cell r="ET106">
            <v>1</v>
          </cell>
          <cell r="EU106">
            <v>1</v>
          </cell>
          <cell r="EV106">
            <v>1</v>
          </cell>
          <cell r="EW106">
            <v>1</v>
          </cell>
          <cell r="EX106">
            <v>1</v>
          </cell>
          <cell r="EY106">
            <v>1</v>
          </cell>
          <cell r="EZ106">
            <v>1</v>
          </cell>
          <cell r="FA106">
            <v>1</v>
          </cell>
          <cell r="FB106">
            <v>1</v>
          </cell>
          <cell r="FC106">
            <v>1</v>
          </cell>
          <cell r="FD106">
            <v>1</v>
          </cell>
          <cell r="FE106">
            <v>1</v>
          </cell>
          <cell r="FF106">
            <v>1</v>
          </cell>
          <cell r="FG106">
            <v>1</v>
          </cell>
          <cell r="FH106">
            <v>1</v>
          </cell>
        </row>
        <row r="107">
          <cell r="D107" t="str">
            <v>People's Interconnect</v>
          </cell>
          <cell r="F107" t="str">
            <v>CFG</v>
          </cell>
          <cell r="G107" t="str">
            <v>People's Interconnect</v>
          </cell>
          <cell r="U107">
            <v>1</v>
          </cell>
          <cell r="V107">
            <v>1</v>
          </cell>
          <cell r="W107">
            <v>1</v>
          </cell>
          <cell r="X107">
            <v>1</v>
          </cell>
          <cell r="Y107">
            <v>1</v>
          </cell>
          <cell r="Z107">
            <v>1</v>
          </cell>
          <cell r="AA107">
            <v>1</v>
          </cell>
          <cell r="AB107">
            <v>1</v>
          </cell>
          <cell r="AC107">
            <v>1</v>
          </cell>
          <cell r="AD107">
            <v>1</v>
          </cell>
          <cell r="AE107">
            <v>1</v>
          </cell>
          <cell r="AF107">
            <v>1</v>
          </cell>
          <cell r="AG107">
            <v>1</v>
          </cell>
          <cell r="AH107">
            <v>1</v>
          </cell>
          <cell r="AI107">
            <v>1</v>
          </cell>
          <cell r="AJ107">
            <v>1</v>
          </cell>
          <cell r="AK107">
            <v>1</v>
          </cell>
          <cell r="AL107">
            <v>1</v>
          </cell>
          <cell r="AM107">
            <v>1</v>
          </cell>
          <cell r="AN107">
            <v>1</v>
          </cell>
          <cell r="AO107">
            <v>1</v>
          </cell>
          <cell r="AP107">
            <v>1</v>
          </cell>
          <cell r="AQ107">
            <v>1</v>
          </cell>
          <cell r="AR107">
            <v>1</v>
          </cell>
          <cell r="AS107">
            <v>1</v>
          </cell>
          <cell r="AT107">
            <v>1</v>
          </cell>
          <cell r="AU107">
            <v>1</v>
          </cell>
          <cell r="AV107">
            <v>1</v>
          </cell>
          <cell r="AW107">
            <v>1</v>
          </cell>
          <cell r="AX107">
            <v>1</v>
          </cell>
          <cell r="AY107">
            <v>1</v>
          </cell>
          <cell r="AZ107">
            <v>1</v>
          </cell>
          <cell r="BA107">
            <v>1</v>
          </cell>
          <cell r="BB107">
            <v>1</v>
          </cell>
          <cell r="BC107">
            <v>1</v>
          </cell>
          <cell r="BD107">
            <v>1</v>
          </cell>
          <cell r="BE107">
            <v>1</v>
          </cell>
          <cell r="BF107">
            <v>1</v>
          </cell>
          <cell r="BG107">
            <v>1</v>
          </cell>
          <cell r="BH107">
            <v>1</v>
          </cell>
          <cell r="BI107">
            <v>1</v>
          </cell>
          <cell r="BJ107">
            <v>1</v>
          </cell>
          <cell r="BK107">
            <v>1</v>
          </cell>
          <cell r="BL107">
            <v>1</v>
          </cell>
          <cell r="BM107">
            <v>1</v>
          </cell>
          <cell r="BN107">
            <v>1</v>
          </cell>
          <cell r="BO107">
            <v>1</v>
          </cell>
          <cell r="BP107">
            <v>1</v>
          </cell>
          <cell r="BQ107">
            <v>1</v>
          </cell>
          <cell r="BR107">
            <v>1</v>
          </cell>
          <cell r="BS107">
            <v>1</v>
          </cell>
          <cell r="BT107">
            <v>1</v>
          </cell>
          <cell r="BU107">
            <v>1</v>
          </cell>
          <cell r="BV107">
            <v>1</v>
          </cell>
          <cell r="BW107">
            <v>1</v>
          </cell>
          <cell r="BX107">
            <v>1</v>
          </cell>
          <cell r="BY107">
            <v>1</v>
          </cell>
          <cell r="BZ107">
            <v>1</v>
          </cell>
          <cell r="CA107">
            <v>1</v>
          </cell>
          <cell r="CB107">
            <v>1</v>
          </cell>
          <cell r="CC107">
            <v>1</v>
          </cell>
          <cell r="CD107">
            <v>1</v>
          </cell>
          <cell r="CE107">
            <v>1</v>
          </cell>
          <cell r="CF107">
            <v>1</v>
          </cell>
          <cell r="CG107">
            <v>1</v>
          </cell>
          <cell r="CH107">
            <v>1</v>
          </cell>
          <cell r="CI107">
            <v>1</v>
          </cell>
          <cell r="CJ107">
            <v>1</v>
          </cell>
          <cell r="CK107">
            <v>1</v>
          </cell>
          <cell r="CL107">
            <v>1</v>
          </cell>
          <cell r="CM107">
            <v>1</v>
          </cell>
          <cell r="CN107">
            <v>1</v>
          </cell>
          <cell r="CO107">
            <v>1</v>
          </cell>
          <cell r="CP107">
            <v>1</v>
          </cell>
          <cell r="CQ107">
            <v>1</v>
          </cell>
          <cell r="CR107">
            <v>1</v>
          </cell>
          <cell r="CS107">
            <v>1</v>
          </cell>
          <cell r="CT107">
            <v>1</v>
          </cell>
          <cell r="CU107">
            <v>1</v>
          </cell>
          <cell r="CV107">
            <v>1</v>
          </cell>
          <cell r="CW107">
            <v>1</v>
          </cell>
          <cell r="CX107">
            <v>1</v>
          </cell>
          <cell r="CY107">
            <v>1</v>
          </cell>
          <cell r="CZ107">
            <v>1</v>
          </cell>
          <cell r="DA107">
            <v>1</v>
          </cell>
          <cell r="DB107">
            <v>1</v>
          </cell>
          <cell r="DC107">
            <v>1</v>
          </cell>
          <cell r="DD107">
            <v>1</v>
          </cell>
          <cell r="DE107">
            <v>1</v>
          </cell>
          <cell r="DF107">
            <v>1</v>
          </cell>
          <cell r="DG107">
            <v>1</v>
          </cell>
          <cell r="DH107">
            <v>1</v>
          </cell>
          <cell r="DI107">
            <v>1</v>
          </cell>
          <cell r="DJ107">
            <v>1</v>
          </cell>
          <cell r="DK107">
            <v>1</v>
          </cell>
          <cell r="DL107">
            <v>1</v>
          </cell>
          <cell r="DM107">
            <v>1</v>
          </cell>
          <cell r="DN107">
            <v>1</v>
          </cell>
          <cell r="DO107">
            <v>1</v>
          </cell>
          <cell r="DP107">
            <v>1</v>
          </cell>
          <cell r="DQ107">
            <v>1</v>
          </cell>
          <cell r="DR107">
            <v>1</v>
          </cell>
          <cell r="DS107">
            <v>1</v>
          </cell>
          <cell r="DT107">
            <v>1</v>
          </cell>
          <cell r="DU107">
            <v>1</v>
          </cell>
          <cell r="DV107">
            <v>1</v>
          </cell>
          <cell r="DW107">
            <v>1</v>
          </cell>
          <cell r="DX107">
            <v>1</v>
          </cell>
          <cell r="DY107">
            <v>1</v>
          </cell>
          <cell r="DZ107">
            <v>1</v>
          </cell>
          <cell r="EA107">
            <v>1</v>
          </cell>
          <cell r="EB107">
            <v>1</v>
          </cell>
          <cell r="EC107">
            <v>1</v>
          </cell>
          <cell r="ED107">
            <v>1</v>
          </cell>
          <cell r="EE107">
            <v>1</v>
          </cell>
          <cell r="EF107">
            <v>1</v>
          </cell>
          <cell r="EG107">
            <v>1</v>
          </cell>
          <cell r="EH107">
            <v>1</v>
          </cell>
          <cell r="EI107">
            <v>1</v>
          </cell>
          <cell r="EJ107">
            <v>1</v>
          </cell>
          <cell r="EK107">
            <v>1</v>
          </cell>
          <cell r="EL107">
            <v>1</v>
          </cell>
          <cell r="EM107">
            <v>1</v>
          </cell>
          <cell r="EN107">
            <v>1</v>
          </cell>
          <cell r="EO107">
            <v>1</v>
          </cell>
          <cell r="EP107">
            <v>1</v>
          </cell>
          <cell r="EQ107">
            <v>1</v>
          </cell>
          <cell r="ER107">
            <v>1</v>
          </cell>
          <cell r="ES107">
            <v>1</v>
          </cell>
          <cell r="ET107">
            <v>1</v>
          </cell>
          <cell r="EU107">
            <v>1</v>
          </cell>
          <cell r="EV107">
            <v>1</v>
          </cell>
          <cell r="EW107">
            <v>1</v>
          </cell>
          <cell r="EX107">
            <v>1</v>
          </cell>
          <cell r="EY107">
            <v>1</v>
          </cell>
          <cell r="EZ107">
            <v>1</v>
          </cell>
          <cell r="FA107">
            <v>1</v>
          </cell>
          <cell r="FB107">
            <v>1</v>
          </cell>
          <cell r="FC107">
            <v>1</v>
          </cell>
          <cell r="FD107">
            <v>1</v>
          </cell>
          <cell r="FE107">
            <v>1</v>
          </cell>
          <cell r="FF107">
            <v>1</v>
          </cell>
          <cell r="FG107">
            <v>1</v>
          </cell>
          <cell r="FH107">
            <v>1</v>
          </cell>
        </row>
        <row r="108">
          <cell r="D108" t="str">
            <v>TOTAL FLEXIBLE GAS SERVICE:</v>
          </cell>
          <cell r="F108" t="str">
            <v/>
          </cell>
          <cell r="G108" t="str">
            <v>TOTAL FLEXIBLE GAS SERVICE:</v>
          </cell>
          <cell r="U108">
            <v>2</v>
          </cell>
          <cell r="V108">
            <v>2</v>
          </cell>
          <cell r="W108">
            <v>2</v>
          </cell>
          <cell r="X108">
            <v>2</v>
          </cell>
          <cell r="Y108">
            <v>2</v>
          </cell>
          <cell r="Z108">
            <v>2</v>
          </cell>
          <cell r="AA108">
            <v>2</v>
          </cell>
          <cell r="AB108">
            <v>2</v>
          </cell>
          <cell r="AC108">
            <v>2</v>
          </cell>
          <cell r="AD108">
            <v>2</v>
          </cell>
          <cell r="AE108">
            <v>2</v>
          </cell>
          <cell r="AF108">
            <v>2</v>
          </cell>
          <cell r="AG108">
            <v>2</v>
          </cell>
          <cell r="AH108">
            <v>2</v>
          </cell>
          <cell r="AI108">
            <v>2</v>
          </cell>
          <cell r="AJ108">
            <v>2</v>
          </cell>
          <cell r="AK108">
            <v>2</v>
          </cell>
          <cell r="AL108">
            <v>2</v>
          </cell>
          <cell r="AM108">
            <v>2</v>
          </cell>
          <cell r="AN108">
            <v>2</v>
          </cell>
          <cell r="AO108">
            <v>2</v>
          </cell>
          <cell r="AP108">
            <v>2</v>
          </cell>
          <cell r="AQ108">
            <v>2</v>
          </cell>
          <cell r="AR108">
            <v>2</v>
          </cell>
          <cell r="AS108">
            <v>2</v>
          </cell>
          <cell r="AT108">
            <v>2</v>
          </cell>
          <cell r="AU108">
            <v>2</v>
          </cell>
          <cell r="AV108">
            <v>2</v>
          </cell>
          <cell r="AW108">
            <v>2</v>
          </cell>
          <cell r="AX108">
            <v>2</v>
          </cell>
          <cell r="AY108">
            <v>2</v>
          </cell>
          <cell r="AZ108">
            <v>2</v>
          </cell>
          <cell r="BA108">
            <v>2</v>
          </cell>
          <cell r="BB108">
            <v>2</v>
          </cell>
          <cell r="BC108">
            <v>2</v>
          </cell>
          <cell r="BD108">
            <v>2</v>
          </cell>
          <cell r="BE108">
            <v>2</v>
          </cell>
          <cell r="BF108">
            <v>2</v>
          </cell>
          <cell r="BG108">
            <v>2</v>
          </cell>
          <cell r="BH108">
            <v>2</v>
          </cell>
          <cell r="BI108">
            <v>2</v>
          </cell>
          <cell r="BJ108">
            <v>2</v>
          </cell>
          <cell r="BK108">
            <v>2</v>
          </cell>
          <cell r="BL108">
            <v>2</v>
          </cell>
          <cell r="BM108">
            <v>2</v>
          </cell>
          <cell r="BN108">
            <v>2</v>
          </cell>
          <cell r="BO108">
            <v>2</v>
          </cell>
          <cell r="BP108">
            <v>2</v>
          </cell>
          <cell r="BQ108">
            <v>2</v>
          </cell>
          <cell r="BR108">
            <v>2</v>
          </cell>
          <cell r="BS108">
            <v>2</v>
          </cell>
          <cell r="BT108">
            <v>2</v>
          </cell>
          <cell r="BU108">
            <v>2</v>
          </cell>
          <cell r="BV108">
            <v>2</v>
          </cell>
          <cell r="BW108">
            <v>2</v>
          </cell>
          <cell r="BX108">
            <v>2</v>
          </cell>
          <cell r="BY108">
            <v>2</v>
          </cell>
          <cell r="BZ108">
            <v>2</v>
          </cell>
          <cell r="CA108">
            <v>2</v>
          </cell>
          <cell r="CB108">
            <v>2</v>
          </cell>
          <cell r="CC108">
            <v>2</v>
          </cell>
          <cell r="CD108">
            <v>2</v>
          </cell>
          <cell r="CE108">
            <v>2</v>
          </cell>
          <cell r="CF108">
            <v>2</v>
          </cell>
          <cell r="CG108">
            <v>2</v>
          </cell>
          <cell r="CH108">
            <v>2</v>
          </cell>
          <cell r="CI108">
            <v>2</v>
          </cell>
          <cell r="CJ108">
            <v>2</v>
          </cell>
          <cell r="CK108">
            <v>2</v>
          </cell>
          <cell r="CL108">
            <v>2</v>
          </cell>
          <cell r="CM108">
            <v>2</v>
          </cell>
          <cell r="CN108">
            <v>3</v>
          </cell>
          <cell r="CO108">
            <v>3</v>
          </cell>
          <cell r="CP108">
            <v>3</v>
          </cell>
          <cell r="CQ108">
            <v>3</v>
          </cell>
          <cell r="CR108">
            <v>3</v>
          </cell>
          <cell r="CS108">
            <v>3</v>
          </cell>
          <cell r="CT108">
            <v>3</v>
          </cell>
          <cell r="CU108">
            <v>3</v>
          </cell>
          <cell r="CV108">
            <v>3</v>
          </cell>
          <cell r="CW108">
            <v>3</v>
          </cell>
          <cell r="CX108">
            <v>3</v>
          </cell>
          <cell r="CY108">
            <v>3</v>
          </cell>
          <cell r="CZ108">
            <v>3</v>
          </cell>
          <cell r="DA108">
            <v>3</v>
          </cell>
          <cell r="DB108">
            <v>3</v>
          </cell>
          <cell r="DC108">
            <v>3</v>
          </cell>
          <cell r="DD108">
            <v>3</v>
          </cell>
          <cell r="DE108">
            <v>3</v>
          </cell>
          <cell r="DF108">
            <v>3</v>
          </cell>
          <cell r="DG108">
            <v>3</v>
          </cell>
          <cell r="DH108">
            <v>3</v>
          </cell>
          <cell r="DI108">
            <v>3</v>
          </cell>
          <cell r="DJ108">
            <v>3</v>
          </cell>
          <cell r="DK108">
            <v>3</v>
          </cell>
          <cell r="DL108">
            <v>3</v>
          </cell>
          <cell r="DM108">
            <v>3</v>
          </cell>
          <cell r="DN108">
            <v>3</v>
          </cell>
          <cell r="DO108">
            <v>3</v>
          </cell>
          <cell r="DP108">
            <v>3</v>
          </cell>
          <cell r="DQ108">
            <v>3</v>
          </cell>
          <cell r="DR108">
            <v>3</v>
          </cell>
          <cell r="DS108">
            <v>3</v>
          </cell>
          <cell r="DT108">
            <v>3</v>
          </cell>
          <cell r="DU108">
            <v>3</v>
          </cell>
          <cell r="DV108">
            <v>3</v>
          </cell>
          <cell r="DW108">
            <v>3</v>
          </cell>
          <cell r="DX108">
            <v>3</v>
          </cell>
          <cell r="DY108">
            <v>3</v>
          </cell>
          <cell r="DZ108">
            <v>3</v>
          </cell>
          <cell r="EA108">
            <v>3</v>
          </cell>
          <cell r="EB108">
            <v>3</v>
          </cell>
          <cell r="EC108">
            <v>3</v>
          </cell>
          <cell r="ED108">
            <v>3</v>
          </cell>
          <cell r="EE108">
            <v>3</v>
          </cell>
          <cell r="EF108">
            <v>3</v>
          </cell>
          <cell r="EG108">
            <v>3</v>
          </cell>
          <cell r="EH108">
            <v>3</v>
          </cell>
          <cell r="EI108">
            <v>3</v>
          </cell>
          <cell r="EJ108">
            <v>3</v>
          </cell>
          <cell r="EK108">
            <v>3</v>
          </cell>
          <cell r="EL108">
            <v>3</v>
          </cell>
          <cell r="EM108">
            <v>3</v>
          </cell>
          <cell r="EN108">
            <v>3</v>
          </cell>
          <cell r="EO108">
            <v>3</v>
          </cell>
          <cell r="EP108">
            <v>3</v>
          </cell>
          <cell r="EQ108">
            <v>3</v>
          </cell>
          <cell r="ER108">
            <v>3</v>
          </cell>
          <cell r="ES108">
            <v>3</v>
          </cell>
          <cell r="ET108">
            <v>3</v>
          </cell>
          <cell r="EU108">
            <v>3</v>
          </cell>
          <cell r="EV108">
            <v>3</v>
          </cell>
          <cell r="EW108">
            <v>3</v>
          </cell>
          <cell r="EX108">
            <v>3</v>
          </cell>
          <cell r="EY108">
            <v>3</v>
          </cell>
          <cell r="EZ108">
            <v>3</v>
          </cell>
          <cell r="FA108">
            <v>3</v>
          </cell>
          <cell r="FB108">
            <v>3</v>
          </cell>
          <cell r="FC108">
            <v>3</v>
          </cell>
          <cell r="FD108">
            <v>3</v>
          </cell>
          <cell r="FE108">
            <v>3</v>
          </cell>
          <cell r="FF108">
            <v>3</v>
          </cell>
          <cell r="FG108">
            <v>3</v>
          </cell>
          <cell r="FH108">
            <v>3</v>
          </cell>
        </row>
        <row r="109">
          <cell r="D109" t="str">
            <v>11 - OFF SYSTEM SALES</v>
          </cell>
          <cell r="F109" t="str">
            <v/>
          </cell>
          <cell r="G109" t="str">
            <v>11 - OFF SYSTEM SALES</v>
          </cell>
        </row>
        <row r="110">
          <cell r="D110" t="str">
            <v>FGT</v>
          </cell>
          <cell r="F110" t="str">
            <v>FPU</v>
          </cell>
          <cell r="G110" t="str">
            <v>FGT</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1</v>
          </cell>
          <cell r="BF110">
            <v>1</v>
          </cell>
          <cell r="BG110">
            <v>1</v>
          </cell>
          <cell r="BH110">
            <v>0</v>
          </cell>
          <cell r="BI110">
            <v>0</v>
          </cell>
          <cell r="BJ110">
            <v>0</v>
          </cell>
          <cell r="BK110">
            <v>0</v>
          </cell>
          <cell r="BL110">
            <v>0</v>
          </cell>
          <cell r="BM110">
            <v>0</v>
          </cell>
          <cell r="BN110">
            <v>0</v>
          </cell>
          <cell r="BO110">
            <v>0</v>
          </cell>
          <cell r="BP110">
            <v>0</v>
          </cell>
          <cell r="BQ110">
            <v>0</v>
          </cell>
          <cell r="BR110">
            <v>0</v>
          </cell>
          <cell r="BS110">
            <v>0</v>
          </cell>
          <cell r="BT110">
            <v>0</v>
          </cell>
          <cell r="BU110">
            <v>0</v>
          </cell>
          <cell r="BV110">
            <v>0</v>
          </cell>
          <cell r="BW110">
            <v>0</v>
          </cell>
          <cell r="BX110">
            <v>0</v>
          </cell>
          <cell r="CC110">
            <v>0</v>
          </cell>
          <cell r="CD110">
            <v>0</v>
          </cell>
          <cell r="CE110">
            <v>0</v>
          </cell>
          <cell r="CF110">
            <v>0</v>
          </cell>
          <cell r="CG110">
            <v>0</v>
          </cell>
          <cell r="CH110">
            <v>0</v>
          </cell>
          <cell r="CI110">
            <v>0</v>
          </cell>
          <cell r="CJ110">
            <v>0</v>
          </cell>
          <cell r="CK110">
            <v>0</v>
          </cell>
          <cell r="CL110">
            <v>0</v>
          </cell>
          <cell r="CM110">
            <v>0</v>
          </cell>
          <cell r="CN110">
            <v>0</v>
          </cell>
          <cell r="CO110">
            <v>0</v>
          </cell>
          <cell r="CP110">
            <v>0</v>
          </cell>
          <cell r="CQ110">
            <v>0</v>
          </cell>
          <cell r="CR110">
            <v>0</v>
          </cell>
          <cell r="CS110">
            <v>0</v>
          </cell>
        </row>
        <row r="111">
          <cell r="D111" t="str">
            <v>Polk Power Arc</v>
          </cell>
          <cell r="F111" t="str">
            <v>CFG</v>
          </cell>
          <cell r="G111" t="str">
            <v>Polk Power Arc</v>
          </cell>
          <cell r="U111">
            <v>1</v>
          </cell>
          <cell r="V111">
            <v>1</v>
          </cell>
          <cell r="W111">
            <v>1</v>
          </cell>
          <cell r="X111">
            <v>1</v>
          </cell>
          <cell r="Y111">
            <v>1</v>
          </cell>
          <cell r="Z111">
            <v>1</v>
          </cell>
          <cell r="AA111">
            <v>1</v>
          </cell>
          <cell r="AB111">
            <v>1</v>
          </cell>
          <cell r="AC111">
            <v>1</v>
          </cell>
          <cell r="AD111">
            <v>1</v>
          </cell>
          <cell r="AE111">
            <v>1</v>
          </cell>
          <cell r="AF111">
            <v>1</v>
          </cell>
          <cell r="AG111">
            <v>1</v>
          </cell>
          <cell r="AH111">
            <v>1</v>
          </cell>
          <cell r="AI111">
            <v>1</v>
          </cell>
          <cell r="AJ111">
            <v>1</v>
          </cell>
          <cell r="AK111">
            <v>1</v>
          </cell>
          <cell r="AL111">
            <v>1</v>
          </cell>
          <cell r="AM111">
            <v>1</v>
          </cell>
          <cell r="AN111">
            <v>1</v>
          </cell>
          <cell r="AO111">
            <v>1</v>
          </cell>
          <cell r="AP111">
            <v>1</v>
          </cell>
          <cell r="AQ111">
            <v>1</v>
          </cell>
          <cell r="AR111">
            <v>1</v>
          </cell>
          <cell r="AS111">
            <v>1</v>
          </cell>
          <cell r="AT111">
            <v>1</v>
          </cell>
          <cell r="AU111">
            <v>1</v>
          </cell>
          <cell r="AV111">
            <v>1</v>
          </cell>
          <cell r="AW111">
            <v>1</v>
          </cell>
          <cell r="AX111">
            <v>1</v>
          </cell>
          <cell r="AY111">
            <v>1</v>
          </cell>
          <cell r="AZ111">
            <v>1</v>
          </cell>
          <cell r="BA111">
            <v>1</v>
          </cell>
          <cell r="BB111">
            <v>1</v>
          </cell>
          <cell r="BC111">
            <v>1</v>
          </cell>
          <cell r="BD111">
            <v>1</v>
          </cell>
          <cell r="BE111">
            <v>1</v>
          </cell>
          <cell r="BF111">
            <v>1</v>
          </cell>
          <cell r="BG111">
            <v>1</v>
          </cell>
          <cell r="BH111">
            <v>1</v>
          </cell>
          <cell r="BI111">
            <v>1</v>
          </cell>
          <cell r="BJ111">
            <v>1</v>
          </cell>
          <cell r="BK111">
            <v>1</v>
          </cell>
          <cell r="BL111">
            <v>1</v>
          </cell>
          <cell r="BM111">
            <v>1</v>
          </cell>
          <cell r="BN111">
            <v>1</v>
          </cell>
          <cell r="BO111">
            <v>1</v>
          </cell>
          <cell r="BP111">
            <v>1</v>
          </cell>
          <cell r="BQ111">
            <v>1</v>
          </cell>
          <cell r="BR111">
            <v>1</v>
          </cell>
          <cell r="BS111">
            <v>1</v>
          </cell>
          <cell r="BT111">
            <v>1</v>
          </cell>
          <cell r="BU111">
            <v>1</v>
          </cell>
          <cell r="BV111">
            <v>1</v>
          </cell>
          <cell r="BW111">
            <v>1</v>
          </cell>
          <cell r="BX111">
            <v>1</v>
          </cell>
          <cell r="BY111">
            <v>1</v>
          </cell>
          <cell r="BZ111">
            <v>1</v>
          </cell>
          <cell r="CA111">
            <v>1</v>
          </cell>
          <cell r="CB111">
            <v>1</v>
          </cell>
          <cell r="CC111">
            <v>1</v>
          </cell>
          <cell r="CD111">
            <v>1</v>
          </cell>
          <cell r="CE111">
            <v>1</v>
          </cell>
          <cell r="CF111">
            <v>1</v>
          </cell>
          <cell r="CG111">
            <v>1</v>
          </cell>
          <cell r="CH111">
            <v>1</v>
          </cell>
          <cell r="CI111">
            <v>1</v>
          </cell>
          <cell r="CJ111">
            <v>1</v>
          </cell>
          <cell r="CK111">
            <v>1</v>
          </cell>
          <cell r="CL111">
            <v>1</v>
          </cell>
          <cell r="CM111">
            <v>1</v>
          </cell>
          <cell r="CN111">
            <v>1</v>
          </cell>
          <cell r="CO111">
            <v>1</v>
          </cell>
          <cell r="CP111">
            <v>1</v>
          </cell>
          <cell r="CQ111">
            <v>1</v>
          </cell>
          <cell r="CR111">
            <v>1</v>
          </cell>
          <cell r="CS111">
            <v>1</v>
          </cell>
          <cell r="CT111">
            <v>1</v>
          </cell>
          <cell r="CU111">
            <v>1</v>
          </cell>
          <cell r="CV111">
            <v>1</v>
          </cell>
          <cell r="CW111">
            <v>1</v>
          </cell>
          <cell r="CX111">
            <v>1</v>
          </cell>
          <cell r="CY111">
            <v>1</v>
          </cell>
          <cell r="CZ111">
            <v>1</v>
          </cell>
          <cell r="DA111">
            <v>1</v>
          </cell>
          <cell r="DB111">
            <v>1</v>
          </cell>
          <cell r="DC111">
            <v>1</v>
          </cell>
          <cell r="DD111">
            <v>1</v>
          </cell>
          <cell r="DE111">
            <v>1</v>
          </cell>
          <cell r="DF111">
            <v>1</v>
          </cell>
          <cell r="DG111">
            <v>1</v>
          </cell>
          <cell r="DH111">
            <v>1</v>
          </cell>
          <cell r="DI111">
            <v>1</v>
          </cell>
          <cell r="DJ111">
            <v>1</v>
          </cell>
          <cell r="DK111">
            <v>1</v>
          </cell>
          <cell r="DL111">
            <v>1</v>
          </cell>
          <cell r="DM111">
            <v>1</v>
          </cell>
          <cell r="DN111">
            <v>1</v>
          </cell>
          <cell r="DO111">
            <v>1</v>
          </cell>
          <cell r="DP111">
            <v>1</v>
          </cell>
          <cell r="DQ111">
            <v>1</v>
          </cell>
          <cell r="DR111">
            <v>1</v>
          </cell>
          <cell r="DS111">
            <v>1</v>
          </cell>
          <cell r="DT111">
            <v>1</v>
          </cell>
          <cell r="DU111">
            <v>1</v>
          </cell>
          <cell r="DV111">
            <v>1</v>
          </cell>
          <cell r="DW111">
            <v>1</v>
          </cell>
          <cell r="DX111">
            <v>1</v>
          </cell>
          <cell r="DY111">
            <v>1</v>
          </cell>
          <cell r="DZ111">
            <v>1</v>
          </cell>
          <cell r="EA111">
            <v>1</v>
          </cell>
          <cell r="EB111">
            <v>1</v>
          </cell>
          <cell r="EC111">
            <v>1</v>
          </cell>
          <cell r="ED111">
            <v>1</v>
          </cell>
          <cell r="EE111">
            <v>1</v>
          </cell>
          <cell r="EF111">
            <v>1</v>
          </cell>
          <cell r="EG111">
            <v>1</v>
          </cell>
          <cell r="EH111">
            <v>1</v>
          </cell>
          <cell r="EI111">
            <v>1</v>
          </cell>
          <cell r="EJ111">
            <v>1</v>
          </cell>
          <cell r="EK111">
            <v>1</v>
          </cell>
          <cell r="EL111">
            <v>1</v>
          </cell>
          <cell r="EM111">
            <v>1</v>
          </cell>
          <cell r="EN111">
            <v>1</v>
          </cell>
          <cell r="EO111">
            <v>1</v>
          </cell>
          <cell r="EP111">
            <v>1</v>
          </cell>
          <cell r="EQ111">
            <v>1</v>
          </cell>
          <cell r="ER111">
            <v>1</v>
          </cell>
          <cell r="ES111">
            <v>1</v>
          </cell>
          <cell r="ET111">
            <v>1</v>
          </cell>
          <cell r="EU111">
            <v>1</v>
          </cell>
          <cell r="EV111">
            <v>1</v>
          </cell>
          <cell r="EW111">
            <v>1</v>
          </cell>
          <cell r="EX111">
            <v>1</v>
          </cell>
          <cell r="EY111">
            <v>1</v>
          </cell>
          <cell r="EZ111">
            <v>1</v>
          </cell>
          <cell r="FA111">
            <v>1</v>
          </cell>
          <cell r="FB111">
            <v>1</v>
          </cell>
          <cell r="FC111">
            <v>1</v>
          </cell>
          <cell r="FD111">
            <v>1</v>
          </cell>
          <cell r="FE111">
            <v>1</v>
          </cell>
          <cell r="FF111">
            <v>1</v>
          </cell>
          <cell r="FG111">
            <v>1</v>
          </cell>
          <cell r="FH111">
            <v>1</v>
          </cell>
        </row>
        <row r="112">
          <cell r="D112" t="str">
            <v>Cutrale</v>
          </cell>
          <cell r="F112" t="str">
            <v>CFG</v>
          </cell>
          <cell r="G112" t="str">
            <v>Cutrale</v>
          </cell>
          <cell r="U112">
            <v>1</v>
          </cell>
          <cell r="V112">
            <v>1</v>
          </cell>
          <cell r="W112">
            <v>1</v>
          </cell>
          <cell r="X112">
            <v>1</v>
          </cell>
          <cell r="Y112">
            <v>1</v>
          </cell>
          <cell r="Z112">
            <v>1</v>
          </cell>
          <cell r="AA112">
            <v>1</v>
          </cell>
          <cell r="AB112">
            <v>1</v>
          </cell>
          <cell r="AC112">
            <v>1</v>
          </cell>
          <cell r="AD112">
            <v>1</v>
          </cell>
          <cell r="AE112">
            <v>1</v>
          </cell>
          <cell r="AF112">
            <v>1</v>
          </cell>
          <cell r="AG112">
            <v>1</v>
          </cell>
          <cell r="AH112">
            <v>1</v>
          </cell>
          <cell r="AI112">
            <v>1</v>
          </cell>
          <cell r="AJ112">
            <v>1</v>
          </cell>
          <cell r="AK112">
            <v>1</v>
          </cell>
          <cell r="AL112">
            <v>1</v>
          </cell>
          <cell r="AM112">
            <v>1</v>
          </cell>
          <cell r="AN112">
            <v>1</v>
          </cell>
          <cell r="AO112">
            <v>1</v>
          </cell>
          <cell r="AP112">
            <v>1</v>
          </cell>
          <cell r="AQ112">
            <v>1</v>
          </cell>
          <cell r="AR112">
            <v>1</v>
          </cell>
          <cell r="AS112">
            <v>1</v>
          </cell>
          <cell r="AT112">
            <v>1</v>
          </cell>
          <cell r="AU112">
            <v>1</v>
          </cell>
          <cell r="AV112">
            <v>1</v>
          </cell>
          <cell r="AW112">
            <v>1</v>
          </cell>
          <cell r="AX112">
            <v>1</v>
          </cell>
          <cell r="AY112">
            <v>1</v>
          </cell>
          <cell r="AZ112">
            <v>1</v>
          </cell>
          <cell r="BA112">
            <v>1</v>
          </cell>
          <cell r="BB112">
            <v>1</v>
          </cell>
          <cell r="BC112">
            <v>1</v>
          </cell>
          <cell r="BD112">
            <v>1</v>
          </cell>
          <cell r="BE112">
            <v>1</v>
          </cell>
          <cell r="BF112">
            <v>1</v>
          </cell>
          <cell r="BG112">
            <v>1</v>
          </cell>
          <cell r="BH112">
            <v>1</v>
          </cell>
          <cell r="BI112">
            <v>1</v>
          </cell>
          <cell r="BJ112">
            <v>1</v>
          </cell>
          <cell r="BK112">
            <v>1</v>
          </cell>
          <cell r="BL112">
            <v>1</v>
          </cell>
          <cell r="BM112">
            <v>1</v>
          </cell>
          <cell r="BN112">
            <v>1</v>
          </cell>
          <cell r="BO112">
            <v>1</v>
          </cell>
          <cell r="BP112">
            <v>1</v>
          </cell>
          <cell r="BQ112">
            <v>1</v>
          </cell>
          <cell r="BR112">
            <v>1</v>
          </cell>
          <cell r="BS112">
            <v>1</v>
          </cell>
          <cell r="BT112">
            <v>1</v>
          </cell>
          <cell r="BU112">
            <v>1</v>
          </cell>
          <cell r="BV112">
            <v>1</v>
          </cell>
          <cell r="BW112">
            <v>1</v>
          </cell>
          <cell r="BX112">
            <v>1</v>
          </cell>
          <cell r="BY112">
            <v>1</v>
          </cell>
          <cell r="BZ112">
            <v>1</v>
          </cell>
          <cell r="CA112">
            <v>1</v>
          </cell>
          <cell r="CB112">
            <v>1</v>
          </cell>
          <cell r="CC112">
            <v>1</v>
          </cell>
          <cell r="CD112">
            <v>1</v>
          </cell>
          <cell r="CE112">
            <v>1</v>
          </cell>
          <cell r="CF112">
            <v>1</v>
          </cell>
          <cell r="CG112">
            <v>1</v>
          </cell>
          <cell r="CH112">
            <v>1</v>
          </cell>
          <cell r="CI112">
            <v>1</v>
          </cell>
          <cell r="CJ112">
            <v>1</v>
          </cell>
          <cell r="CK112">
            <v>1</v>
          </cell>
          <cell r="CL112">
            <v>1</v>
          </cell>
          <cell r="CM112">
            <v>1</v>
          </cell>
          <cell r="CN112">
            <v>1</v>
          </cell>
          <cell r="CO112">
            <v>1</v>
          </cell>
          <cell r="CP112">
            <v>1</v>
          </cell>
          <cell r="CQ112">
            <v>1</v>
          </cell>
          <cell r="CR112">
            <v>1</v>
          </cell>
          <cell r="CS112">
            <v>1</v>
          </cell>
          <cell r="CT112">
            <v>1</v>
          </cell>
          <cell r="CU112">
            <v>1</v>
          </cell>
          <cell r="CV112">
            <v>1</v>
          </cell>
          <cell r="CW112">
            <v>1</v>
          </cell>
          <cell r="CX112">
            <v>1</v>
          </cell>
          <cell r="CY112">
            <v>1</v>
          </cell>
          <cell r="CZ112">
            <v>1</v>
          </cell>
          <cell r="DA112">
            <v>1</v>
          </cell>
          <cell r="DB112">
            <v>1</v>
          </cell>
          <cell r="DC112">
            <v>1</v>
          </cell>
          <cell r="DD112">
            <v>1</v>
          </cell>
          <cell r="DE112">
            <v>1</v>
          </cell>
          <cell r="DF112">
            <v>1</v>
          </cell>
          <cell r="DG112">
            <v>1</v>
          </cell>
          <cell r="DH112">
            <v>1</v>
          </cell>
          <cell r="DI112">
            <v>1</v>
          </cell>
          <cell r="DJ112">
            <v>1</v>
          </cell>
          <cell r="DK112">
            <v>1</v>
          </cell>
          <cell r="DL112">
            <v>1</v>
          </cell>
          <cell r="DM112">
            <v>1</v>
          </cell>
          <cell r="DN112">
            <v>1</v>
          </cell>
          <cell r="DO112">
            <v>1</v>
          </cell>
          <cell r="DP112">
            <v>1</v>
          </cell>
          <cell r="DQ112">
            <v>1</v>
          </cell>
          <cell r="DR112">
            <v>1</v>
          </cell>
          <cell r="DS112">
            <v>1</v>
          </cell>
          <cell r="DT112">
            <v>1</v>
          </cell>
          <cell r="DU112">
            <v>1</v>
          </cell>
          <cell r="DV112">
            <v>1</v>
          </cell>
          <cell r="DW112">
            <v>1</v>
          </cell>
          <cell r="DX112">
            <v>1</v>
          </cell>
          <cell r="DY112">
            <v>1</v>
          </cell>
          <cell r="DZ112">
            <v>1</v>
          </cell>
          <cell r="EA112">
            <v>1</v>
          </cell>
          <cell r="EB112">
            <v>1</v>
          </cell>
          <cell r="EC112">
            <v>1</v>
          </cell>
          <cell r="ED112">
            <v>1</v>
          </cell>
          <cell r="EE112">
            <v>1</v>
          </cell>
          <cell r="EF112">
            <v>1</v>
          </cell>
          <cell r="EG112">
            <v>1</v>
          </cell>
          <cell r="EH112">
            <v>1</v>
          </cell>
          <cell r="EI112">
            <v>1</v>
          </cell>
          <cell r="EJ112">
            <v>1</v>
          </cell>
          <cell r="EK112">
            <v>1</v>
          </cell>
          <cell r="EL112">
            <v>1</v>
          </cell>
          <cell r="EM112">
            <v>1</v>
          </cell>
          <cell r="EN112">
            <v>1</v>
          </cell>
          <cell r="EO112">
            <v>1</v>
          </cell>
          <cell r="EP112">
            <v>1</v>
          </cell>
          <cell r="EQ112">
            <v>1</v>
          </cell>
          <cell r="ER112">
            <v>1</v>
          </cell>
          <cell r="ES112">
            <v>1</v>
          </cell>
          <cell r="ET112">
            <v>1</v>
          </cell>
          <cell r="EU112">
            <v>1</v>
          </cell>
          <cell r="EV112">
            <v>1</v>
          </cell>
          <cell r="EW112">
            <v>1</v>
          </cell>
          <cell r="EX112">
            <v>1</v>
          </cell>
          <cell r="EY112">
            <v>1</v>
          </cell>
          <cell r="EZ112">
            <v>1</v>
          </cell>
          <cell r="FA112">
            <v>1</v>
          </cell>
          <cell r="FB112">
            <v>1</v>
          </cell>
          <cell r="FC112">
            <v>1</v>
          </cell>
          <cell r="FD112">
            <v>1</v>
          </cell>
          <cell r="FE112">
            <v>1</v>
          </cell>
          <cell r="FF112">
            <v>1</v>
          </cell>
          <cell r="FG112">
            <v>1</v>
          </cell>
          <cell r="FH112">
            <v>1</v>
          </cell>
        </row>
        <row r="113">
          <cell r="D113" t="str">
            <v>TOTAL OFF SYSTEM:</v>
          </cell>
          <cell r="F113" t="str">
            <v/>
          </cell>
          <cell r="G113" t="str">
            <v>TOTAL OFF SYSTEM:</v>
          </cell>
          <cell r="U113">
            <v>2</v>
          </cell>
          <cell r="V113">
            <v>2</v>
          </cell>
          <cell r="W113">
            <v>2</v>
          </cell>
          <cell r="X113">
            <v>2</v>
          </cell>
          <cell r="Y113">
            <v>2</v>
          </cell>
          <cell r="Z113">
            <v>2</v>
          </cell>
          <cell r="AA113">
            <v>2</v>
          </cell>
          <cell r="AB113">
            <v>2</v>
          </cell>
          <cell r="AC113">
            <v>2</v>
          </cell>
          <cell r="AD113">
            <v>2</v>
          </cell>
          <cell r="AE113">
            <v>2</v>
          </cell>
          <cell r="AF113">
            <v>2</v>
          </cell>
          <cell r="AG113">
            <v>2</v>
          </cell>
          <cell r="AH113">
            <v>2</v>
          </cell>
          <cell r="AI113">
            <v>2</v>
          </cell>
          <cell r="AJ113">
            <v>2</v>
          </cell>
          <cell r="AK113">
            <v>2</v>
          </cell>
          <cell r="AL113">
            <v>2</v>
          </cell>
          <cell r="AM113">
            <v>2</v>
          </cell>
          <cell r="AN113">
            <v>2</v>
          </cell>
          <cell r="AO113">
            <v>2</v>
          </cell>
          <cell r="AP113">
            <v>2</v>
          </cell>
          <cell r="AQ113">
            <v>2</v>
          </cell>
          <cell r="AR113">
            <v>2</v>
          </cell>
          <cell r="AS113">
            <v>2</v>
          </cell>
          <cell r="AT113">
            <v>2</v>
          </cell>
          <cell r="AU113">
            <v>2</v>
          </cell>
          <cell r="AV113">
            <v>2</v>
          </cell>
          <cell r="AW113">
            <v>2</v>
          </cell>
          <cell r="AX113">
            <v>2</v>
          </cell>
          <cell r="AY113">
            <v>2</v>
          </cell>
          <cell r="AZ113">
            <v>2</v>
          </cell>
          <cell r="BA113">
            <v>2</v>
          </cell>
          <cell r="BB113">
            <v>2</v>
          </cell>
          <cell r="BC113">
            <v>2</v>
          </cell>
          <cell r="BD113">
            <v>2</v>
          </cell>
          <cell r="BE113">
            <v>3</v>
          </cell>
          <cell r="BF113">
            <v>3</v>
          </cell>
          <cell r="BG113">
            <v>3</v>
          </cell>
          <cell r="BH113">
            <v>2</v>
          </cell>
          <cell r="BI113">
            <v>2</v>
          </cell>
          <cell r="BJ113">
            <v>2</v>
          </cell>
          <cell r="BK113">
            <v>2</v>
          </cell>
          <cell r="BL113">
            <v>2</v>
          </cell>
          <cell r="BM113">
            <v>2</v>
          </cell>
          <cell r="BN113">
            <v>2</v>
          </cell>
          <cell r="BO113">
            <v>2</v>
          </cell>
          <cell r="BP113">
            <v>2</v>
          </cell>
          <cell r="BQ113">
            <v>2</v>
          </cell>
          <cell r="BR113">
            <v>2</v>
          </cell>
          <cell r="BS113">
            <v>2</v>
          </cell>
          <cell r="BT113">
            <v>2</v>
          </cell>
          <cell r="BU113">
            <v>2</v>
          </cell>
          <cell r="BV113">
            <v>2</v>
          </cell>
          <cell r="BW113">
            <v>2</v>
          </cell>
          <cell r="BX113">
            <v>2</v>
          </cell>
          <cell r="BY113">
            <v>2</v>
          </cell>
          <cell r="BZ113">
            <v>2</v>
          </cell>
          <cell r="CA113">
            <v>2</v>
          </cell>
          <cell r="CB113">
            <v>2</v>
          </cell>
          <cell r="CC113">
            <v>2</v>
          </cell>
          <cell r="CD113">
            <v>2</v>
          </cell>
          <cell r="CE113">
            <v>2</v>
          </cell>
          <cell r="CF113">
            <v>2</v>
          </cell>
          <cell r="CG113">
            <v>2</v>
          </cell>
          <cell r="CH113">
            <v>2</v>
          </cell>
          <cell r="CI113">
            <v>2</v>
          </cell>
          <cell r="CJ113">
            <v>2</v>
          </cell>
          <cell r="CK113">
            <v>2</v>
          </cell>
          <cell r="CL113">
            <v>2</v>
          </cell>
          <cell r="CM113">
            <v>2</v>
          </cell>
          <cell r="CN113">
            <v>2</v>
          </cell>
          <cell r="CO113">
            <v>2</v>
          </cell>
          <cell r="CP113">
            <v>2</v>
          </cell>
          <cell r="CQ113">
            <v>2</v>
          </cell>
          <cell r="CR113">
            <v>2</v>
          </cell>
          <cell r="CS113">
            <v>2</v>
          </cell>
          <cell r="CT113">
            <v>2</v>
          </cell>
          <cell r="CU113">
            <v>2</v>
          </cell>
          <cell r="CV113">
            <v>2</v>
          </cell>
          <cell r="CW113">
            <v>2</v>
          </cell>
          <cell r="CX113">
            <v>2</v>
          </cell>
          <cell r="CY113">
            <v>2</v>
          </cell>
          <cell r="CZ113">
            <v>2</v>
          </cell>
          <cell r="DA113">
            <v>2</v>
          </cell>
          <cell r="DB113">
            <v>2</v>
          </cell>
          <cell r="DC113">
            <v>2</v>
          </cell>
          <cell r="DD113">
            <v>2</v>
          </cell>
          <cell r="DE113">
            <v>2</v>
          </cell>
          <cell r="DF113">
            <v>2</v>
          </cell>
          <cell r="DG113">
            <v>2</v>
          </cell>
          <cell r="DH113">
            <v>2</v>
          </cell>
          <cell r="DI113">
            <v>2</v>
          </cell>
          <cell r="DJ113">
            <v>2</v>
          </cell>
          <cell r="DK113">
            <v>2</v>
          </cell>
          <cell r="DL113">
            <v>2</v>
          </cell>
          <cell r="DM113">
            <v>2</v>
          </cell>
          <cell r="DN113">
            <v>2</v>
          </cell>
          <cell r="DO113">
            <v>2</v>
          </cell>
          <cell r="DP113">
            <v>2</v>
          </cell>
          <cell r="DQ113">
            <v>2</v>
          </cell>
          <cell r="DR113">
            <v>2</v>
          </cell>
          <cell r="DS113">
            <v>2</v>
          </cell>
          <cell r="DT113">
            <v>2</v>
          </cell>
          <cell r="DU113">
            <v>2</v>
          </cell>
          <cell r="DV113">
            <v>2</v>
          </cell>
          <cell r="DW113">
            <v>2</v>
          </cell>
          <cell r="DX113">
            <v>2</v>
          </cell>
          <cell r="DY113">
            <v>2</v>
          </cell>
          <cell r="DZ113">
            <v>2</v>
          </cell>
          <cell r="EA113">
            <v>2</v>
          </cell>
          <cell r="EB113">
            <v>2</v>
          </cell>
          <cell r="EC113">
            <v>2</v>
          </cell>
          <cell r="ED113">
            <v>2</v>
          </cell>
          <cell r="EE113">
            <v>2</v>
          </cell>
          <cell r="EF113">
            <v>2</v>
          </cell>
          <cell r="EG113">
            <v>2</v>
          </cell>
          <cell r="EH113">
            <v>2</v>
          </cell>
          <cell r="EI113">
            <v>2</v>
          </cell>
          <cell r="EJ113">
            <v>2</v>
          </cell>
          <cell r="EK113">
            <v>2</v>
          </cell>
          <cell r="EL113">
            <v>2</v>
          </cell>
          <cell r="EM113">
            <v>2</v>
          </cell>
          <cell r="EN113">
            <v>2</v>
          </cell>
          <cell r="EO113">
            <v>2</v>
          </cell>
          <cell r="EP113">
            <v>2</v>
          </cell>
          <cell r="EQ113">
            <v>2</v>
          </cell>
          <cell r="ER113">
            <v>2</v>
          </cell>
          <cell r="ES113">
            <v>2</v>
          </cell>
          <cell r="ET113">
            <v>2</v>
          </cell>
          <cell r="EU113">
            <v>2</v>
          </cell>
          <cell r="EV113">
            <v>2</v>
          </cell>
          <cell r="EW113">
            <v>2</v>
          </cell>
          <cell r="EX113">
            <v>2</v>
          </cell>
          <cell r="EY113">
            <v>2</v>
          </cell>
          <cell r="EZ113">
            <v>2</v>
          </cell>
          <cell r="FA113">
            <v>2</v>
          </cell>
          <cell r="FB113">
            <v>2</v>
          </cell>
          <cell r="FC113">
            <v>2</v>
          </cell>
          <cell r="FD113">
            <v>2</v>
          </cell>
          <cell r="FE113">
            <v>2</v>
          </cell>
          <cell r="FF113">
            <v>2</v>
          </cell>
          <cell r="FG113">
            <v>2</v>
          </cell>
          <cell r="FH113">
            <v>2</v>
          </cell>
        </row>
        <row r="114">
          <cell r="D114" t="str">
            <v>SUBTOTAL OTHER:</v>
          </cell>
          <cell r="F114" t="str">
            <v/>
          </cell>
          <cell r="G114" t="str">
            <v>SUBTOTAL OTHER:</v>
          </cell>
          <cell r="U114">
            <v>4</v>
          </cell>
          <cell r="V114">
            <v>4</v>
          </cell>
          <cell r="W114">
            <v>4</v>
          </cell>
          <cell r="X114">
            <v>4</v>
          </cell>
          <cell r="Y114">
            <v>4</v>
          </cell>
          <cell r="Z114">
            <v>4</v>
          </cell>
          <cell r="AA114">
            <v>4</v>
          </cell>
          <cell r="AB114">
            <v>4</v>
          </cell>
          <cell r="AC114">
            <v>4</v>
          </cell>
          <cell r="AD114">
            <v>4</v>
          </cell>
          <cell r="AE114">
            <v>4</v>
          </cell>
          <cell r="AF114">
            <v>4</v>
          </cell>
          <cell r="AG114">
            <v>4</v>
          </cell>
          <cell r="AH114">
            <v>4</v>
          </cell>
          <cell r="AI114">
            <v>4</v>
          </cell>
          <cell r="AJ114">
            <v>4</v>
          </cell>
          <cell r="AK114">
            <v>4</v>
          </cell>
          <cell r="AL114">
            <v>4</v>
          </cell>
          <cell r="AM114">
            <v>4</v>
          </cell>
          <cell r="AN114">
            <v>4</v>
          </cell>
          <cell r="AO114">
            <v>4</v>
          </cell>
          <cell r="AP114">
            <v>4</v>
          </cell>
          <cell r="AQ114">
            <v>4</v>
          </cell>
          <cell r="AR114">
            <v>4</v>
          </cell>
          <cell r="AS114">
            <v>4</v>
          </cell>
          <cell r="AT114">
            <v>4</v>
          </cell>
          <cell r="AU114">
            <v>4</v>
          </cell>
          <cell r="AV114">
            <v>4</v>
          </cell>
          <cell r="AW114">
            <v>4</v>
          </cell>
          <cell r="AX114">
            <v>4</v>
          </cell>
          <cell r="AY114">
            <v>4</v>
          </cell>
          <cell r="AZ114">
            <v>4</v>
          </cell>
          <cell r="BA114">
            <v>4</v>
          </cell>
          <cell r="BB114">
            <v>4</v>
          </cell>
          <cell r="BC114">
            <v>4</v>
          </cell>
          <cell r="BD114">
            <v>4</v>
          </cell>
          <cell r="BE114">
            <v>5</v>
          </cell>
          <cell r="BF114">
            <v>5</v>
          </cell>
          <cell r="BG114">
            <v>5</v>
          </cell>
          <cell r="BH114">
            <v>4</v>
          </cell>
          <cell r="BI114">
            <v>4</v>
          </cell>
          <cell r="BJ114">
            <v>4</v>
          </cell>
          <cell r="BK114">
            <v>4</v>
          </cell>
          <cell r="BL114">
            <v>4</v>
          </cell>
          <cell r="BM114">
            <v>4</v>
          </cell>
          <cell r="BN114">
            <v>4</v>
          </cell>
          <cell r="BO114">
            <v>4</v>
          </cell>
          <cell r="BP114">
            <v>4</v>
          </cell>
          <cell r="BQ114">
            <v>4</v>
          </cell>
          <cell r="BR114">
            <v>4</v>
          </cell>
          <cell r="BS114">
            <v>4</v>
          </cell>
          <cell r="BT114">
            <v>4</v>
          </cell>
          <cell r="BU114">
            <v>4</v>
          </cell>
          <cell r="BV114">
            <v>4</v>
          </cell>
          <cell r="BW114">
            <v>4</v>
          </cell>
          <cell r="BX114">
            <v>4</v>
          </cell>
          <cell r="BY114">
            <v>4</v>
          </cell>
          <cell r="BZ114">
            <v>4</v>
          </cell>
          <cell r="CA114">
            <v>4</v>
          </cell>
          <cell r="CB114">
            <v>4</v>
          </cell>
          <cell r="CC114">
            <v>4</v>
          </cell>
          <cell r="CD114">
            <v>4</v>
          </cell>
          <cell r="CE114">
            <v>4</v>
          </cell>
          <cell r="CF114">
            <v>4</v>
          </cell>
          <cell r="CG114">
            <v>4</v>
          </cell>
          <cell r="CH114">
            <v>4</v>
          </cell>
          <cell r="CI114">
            <v>4</v>
          </cell>
          <cell r="CJ114">
            <v>4</v>
          </cell>
          <cell r="CK114">
            <v>4</v>
          </cell>
          <cell r="CL114">
            <v>4</v>
          </cell>
          <cell r="CM114">
            <v>4</v>
          </cell>
          <cell r="CN114">
            <v>5</v>
          </cell>
          <cell r="CO114">
            <v>5</v>
          </cell>
          <cell r="CP114">
            <v>5</v>
          </cell>
          <cell r="CQ114">
            <v>5</v>
          </cell>
          <cell r="CR114">
            <v>5</v>
          </cell>
          <cell r="CS114">
            <v>5</v>
          </cell>
          <cell r="CT114">
            <v>5</v>
          </cell>
          <cell r="CU114">
            <v>5</v>
          </cell>
          <cell r="CV114">
            <v>5</v>
          </cell>
          <cell r="CW114">
            <v>5</v>
          </cell>
          <cell r="CX114">
            <v>5</v>
          </cell>
          <cell r="CY114">
            <v>5</v>
          </cell>
          <cell r="CZ114">
            <v>5</v>
          </cell>
          <cell r="DA114">
            <v>5</v>
          </cell>
          <cell r="DB114">
            <v>5</v>
          </cell>
          <cell r="DC114">
            <v>5</v>
          </cell>
          <cell r="DD114">
            <v>5</v>
          </cell>
          <cell r="DE114">
            <v>5</v>
          </cell>
          <cell r="DF114">
            <v>5</v>
          </cell>
          <cell r="DG114">
            <v>5</v>
          </cell>
          <cell r="DH114">
            <v>5</v>
          </cell>
          <cell r="DI114">
            <v>5</v>
          </cell>
          <cell r="DJ114">
            <v>5</v>
          </cell>
          <cell r="DK114">
            <v>5</v>
          </cell>
          <cell r="DL114">
            <v>5</v>
          </cell>
          <cell r="DM114">
            <v>5</v>
          </cell>
          <cell r="DN114">
            <v>5</v>
          </cell>
          <cell r="DO114">
            <v>5</v>
          </cell>
          <cell r="DP114">
            <v>5</v>
          </cell>
          <cell r="DQ114">
            <v>5</v>
          </cell>
          <cell r="DR114">
            <v>5</v>
          </cell>
          <cell r="DS114">
            <v>5</v>
          </cell>
          <cell r="DT114">
            <v>5</v>
          </cell>
          <cell r="DU114">
            <v>5</v>
          </cell>
          <cell r="DV114">
            <v>5</v>
          </cell>
          <cell r="DW114">
            <v>5</v>
          </cell>
          <cell r="DX114">
            <v>5</v>
          </cell>
          <cell r="DY114">
            <v>5</v>
          </cell>
          <cell r="DZ114">
            <v>5</v>
          </cell>
          <cell r="EA114">
            <v>5</v>
          </cell>
          <cell r="EB114">
            <v>5</v>
          </cell>
          <cell r="EC114">
            <v>5</v>
          </cell>
          <cell r="ED114">
            <v>5</v>
          </cell>
          <cell r="EE114">
            <v>5</v>
          </cell>
          <cell r="EF114">
            <v>5</v>
          </cell>
          <cell r="EG114">
            <v>5</v>
          </cell>
          <cell r="EH114">
            <v>5</v>
          </cell>
          <cell r="EI114">
            <v>5</v>
          </cell>
          <cell r="EJ114">
            <v>5</v>
          </cell>
          <cell r="EK114">
            <v>5</v>
          </cell>
          <cell r="EL114">
            <v>5</v>
          </cell>
          <cell r="EM114">
            <v>5</v>
          </cell>
          <cell r="EN114">
            <v>5</v>
          </cell>
          <cell r="EO114">
            <v>5</v>
          </cell>
          <cell r="EP114">
            <v>5</v>
          </cell>
          <cell r="EQ114">
            <v>5</v>
          </cell>
          <cell r="ER114">
            <v>5</v>
          </cell>
          <cell r="ES114">
            <v>5</v>
          </cell>
          <cell r="ET114">
            <v>5</v>
          </cell>
          <cell r="EU114">
            <v>5</v>
          </cell>
          <cell r="EV114">
            <v>5</v>
          </cell>
          <cell r="EW114">
            <v>5</v>
          </cell>
          <cell r="EX114">
            <v>5</v>
          </cell>
          <cell r="EY114">
            <v>5</v>
          </cell>
          <cell r="EZ114">
            <v>5</v>
          </cell>
          <cell r="FA114">
            <v>5</v>
          </cell>
          <cell r="FB114">
            <v>5</v>
          </cell>
          <cell r="FC114">
            <v>5</v>
          </cell>
          <cell r="FD114">
            <v>5</v>
          </cell>
          <cell r="FE114">
            <v>5</v>
          </cell>
          <cell r="FF114">
            <v>5</v>
          </cell>
          <cell r="FG114">
            <v>5</v>
          </cell>
          <cell r="FH114">
            <v>5</v>
          </cell>
        </row>
        <row r="115">
          <cell r="F115" t="str">
            <v/>
          </cell>
        </row>
        <row r="116">
          <cell r="D116" t="str">
            <v>12 - Transportation Admin Charge - AccountsTransportation Admin Charge</v>
          </cell>
          <cell r="F116" t="str">
            <v/>
          </cell>
          <cell r="G116" t="str">
            <v>12 - Transportation Admin Charge - Accounts</v>
          </cell>
        </row>
        <row r="117">
          <cell r="D117" t="str">
            <v>FPU - GSTS - 1Transportation Admin Charge</v>
          </cell>
          <cell r="F117" t="str">
            <v>FPU</v>
          </cell>
          <cell r="G117" t="str">
            <v>FPU - GSTS - 1</v>
          </cell>
          <cell r="U117">
            <v>182</v>
          </cell>
          <cell r="V117">
            <v>182</v>
          </cell>
          <cell r="W117">
            <v>182</v>
          </cell>
          <cell r="X117">
            <v>182</v>
          </cell>
          <cell r="Y117">
            <v>182</v>
          </cell>
          <cell r="Z117">
            <v>182</v>
          </cell>
          <cell r="AA117">
            <v>182</v>
          </cell>
          <cell r="AB117">
            <v>182</v>
          </cell>
          <cell r="AC117">
            <v>182</v>
          </cell>
          <cell r="AD117">
            <v>182</v>
          </cell>
          <cell r="AE117">
            <v>182</v>
          </cell>
          <cell r="AF117">
            <v>182</v>
          </cell>
          <cell r="AG117">
            <v>182</v>
          </cell>
          <cell r="AH117">
            <v>182</v>
          </cell>
          <cell r="AI117">
            <v>182</v>
          </cell>
          <cell r="AJ117">
            <v>182</v>
          </cell>
          <cell r="AK117">
            <v>182</v>
          </cell>
          <cell r="AL117">
            <v>182</v>
          </cell>
          <cell r="AM117">
            <v>182</v>
          </cell>
          <cell r="AN117">
            <v>182</v>
          </cell>
          <cell r="AO117">
            <v>182</v>
          </cell>
          <cell r="AP117">
            <v>182</v>
          </cell>
          <cell r="AQ117">
            <v>182</v>
          </cell>
          <cell r="AR117">
            <v>182</v>
          </cell>
          <cell r="AS117">
            <v>122</v>
          </cell>
          <cell r="AT117">
            <v>129</v>
          </cell>
          <cell r="AU117">
            <v>134</v>
          </cell>
          <cell r="AV117">
            <v>139</v>
          </cell>
          <cell r="AW117">
            <v>157</v>
          </cell>
          <cell r="AX117">
            <v>163</v>
          </cell>
          <cell r="AY117">
            <v>182</v>
          </cell>
          <cell r="AZ117">
            <v>157</v>
          </cell>
          <cell r="BA117">
            <v>161</v>
          </cell>
          <cell r="BB117">
            <v>160</v>
          </cell>
          <cell r="BC117">
            <v>163</v>
          </cell>
          <cell r="BD117">
            <v>165</v>
          </cell>
          <cell r="BE117">
            <v>169</v>
          </cell>
          <cell r="BF117">
            <v>174</v>
          </cell>
          <cell r="BG117">
            <v>174</v>
          </cell>
          <cell r="BH117">
            <v>170</v>
          </cell>
          <cell r="BI117">
            <v>171</v>
          </cell>
          <cell r="BJ117">
            <v>179</v>
          </cell>
          <cell r="BK117">
            <v>179</v>
          </cell>
          <cell r="BL117">
            <v>178</v>
          </cell>
          <cell r="BM117">
            <v>179</v>
          </cell>
          <cell r="BN117">
            <v>177</v>
          </cell>
          <cell r="BO117">
            <v>178</v>
          </cell>
          <cell r="BP117">
            <v>181</v>
          </cell>
          <cell r="BQ117">
            <v>178</v>
          </cell>
          <cell r="BR117">
            <v>180</v>
          </cell>
          <cell r="BS117">
            <v>177</v>
          </cell>
          <cell r="BT117">
            <v>188</v>
          </cell>
          <cell r="BU117">
            <v>176</v>
          </cell>
          <cell r="BV117">
            <v>178</v>
          </cell>
          <cell r="BW117">
            <v>179</v>
          </cell>
          <cell r="BX117">
            <v>180</v>
          </cell>
          <cell r="BY117">
            <v>179</v>
          </cell>
          <cell r="BZ117">
            <v>182</v>
          </cell>
          <cell r="CA117">
            <v>177</v>
          </cell>
          <cell r="CB117">
            <v>175</v>
          </cell>
          <cell r="CC117">
            <v>182</v>
          </cell>
          <cell r="CD117">
            <v>183</v>
          </cell>
          <cell r="CE117">
            <v>181</v>
          </cell>
          <cell r="CF117">
            <v>179</v>
          </cell>
          <cell r="CG117">
            <v>180</v>
          </cell>
          <cell r="CH117">
            <v>181</v>
          </cell>
          <cell r="CI117">
            <v>181</v>
          </cell>
          <cell r="CJ117">
            <v>183</v>
          </cell>
          <cell r="CK117">
            <v>182</v>
          </cell>
          <cell r="CL117">
            <v>182</v>
          </cell>
          <cell r="CM117">
            <v>181</v>
          </cell>
          <cell r="CN117">
            <v>181</v>
          </cell>
          <cell r="CO117">
            <v>179</v>
          </cell>
          <cell r="CP117">
            <v>181</v>
          </cell>
          <cell r="CQ117">
            <v>184</v>
          </cell>
          <cell r="CR117">
            <v>186</v>
          </cell>
          <cell r="CS117">
            <v>181</v>
          </cell>
          <cell r="CT117">
            <v>179</v>
          </cell>
          <cell r="CU117">
            <v>178</v>
          </cell>
          <cell r="CV117">
            <v>182</v>
          </cell>
          <cell r="CW117">
            <v>182</v>
          </cell>
          <cell r="CX117">
            <v>182</v>
          </cell>
          <cell r="CY117">
            <v>182</v>
          </cell>
          <cell r="CZ117">
            <v>182</v>
          </cell>
          <cell r="DA117">
            <v>181</v>
          </cell>
          <cell r="DB117">
            <v>181</v>
          </cell>
          <cell r="DC117">
            <v>181</v>
          </cell>
          <cell r="DD117">
            <v>181</v>
          </cell>
          <cell r="DE117">
            <v>181</v>
          </cell>
          <cell r="DF117">
            <v>181</v>
          </cell>
          <cell r="DG117">
            <v>181</v>
          </cell>
          <cell r="DH117">
            <v>181</v>
          </cell>
          <cell r="DI117">
            <v>181</v>
          </cell>
          <cell r="DJ117">
            <v>181</v>
          </cell>
          <cell r="DK117">
            <v>181</v>
          </cell>
          <cell r="DL117">
            <v>181</v>
          </cell>
          <cell r="DM117">
            <v>181</v>
          </cell>
          <cell r="DN117">
            <v>181</v>
          </cell>
          <cell r="DO117">
            <v>181</v>
          </cell>
          <cell r="DP117">
            <v>181</v>
          </cell>
          <cell r="DQ117">
            <v>181</v>
          </cell>
          <cell r="DR117">
            <v>181</v>
          </cell>
          <cell r="DS117">
            <v>181</v>
          </cell>
          <cell r="DT117">
            <v>181</v>
          </cell>
          <cell r="DU117">
            <v>181</v>
          </cell>
          <cell r="DV117">
            <v>181</v>
          </cell>
          <cell r="DW117">
            <v>181</v>
          </cell>
          <cell r="DX117">
            <v>181</v>
          </cell>
          <cell r="DY117">
            <v>181</v>
          </cell>
          <cell r="DZ117">
            <v>181</v>
          </cell>
          <cell r="EA117">
            <v>181</v>
          </cell>
          <cell r="EB117">
            <v>181</v>
          </cell>
          <cell r="EC117">
            <v>181</v>
          </cell>
          <cell r="ED117">
            <v>181</v>
          </cell>
          <cell r="EE117">
            <v>181</v>
          </cell>
          <cell r="EF117">
            <v>181</v>
          </cell>
          <cell r="EG117">
            <v>181</v>
          </cell>
          <cell r="EH117">
            <v>181</v>
          </cell>
          <cell r="EI117">
            <v>181</v>
          </cell>
          <cell r="EJ117">
            <v>181</v>
          </cell>
          <cell r="EK117">
            <v>181</v>
          </cell>
          <cell r="EL117">
            <v>181</v>
          </cell>
          <cell r="EM117">
            <v>181</v>
          </cell>
          <cell r="EN117">
            <v>181</v>
          </cell>
          <cell r="EO117">
            <v>181</v>
          </cell>
          <cell r="EP117">
            <v>181</v>
          </cell>
          <cell r="EQ117">
            <v>181</v>
          </cell>
          <cell r="ER117">
            <v>181</v>
          </cell>
          <cell r="ES117">
            <v>181</v>
          </cell>
          <cell r="ET117">
            <v>181</v>
          </cell>
          <cell r="EU117">
            <v>181</v>
          </cell>
          <cell r="EV117">
            <v>181</v>
          </cell>
          <cell r="EW117">
            <v>181</v>
          </cell>
          <cell r="EX117">
            <v>181</v>
          </cell>
          <cell r="EY117">
            <v>181</v>
          </cell>
          <cell r="EZ117">
            <v>181</v>
          </cell>
          <cell r="FA117">
            <v>181</v>
          </cell>
          <cell r="FB117">
            <v>181</v>
          </cell>
          <cell r="FC117">
            <v>181</v>
          </cell>
          <cell r="FD117">
            <v>181</v>
          </cell>
          <cell r="FE117">
            <v>181</v>
          </cell>
          <cell r="FF117">
            <v>181</v>
          </cell>
          <cell r="FG117">
            <v>181</v>
          </cell>
          <cell r="FH117">
            <v>181</v>
          </cell>
        </row>
        <row r="118">
          <cell r="D118" t="str">
            <v>FPU - GSTS - 2Transportation Admin Charge</v>
          </cell>
          <cell r="F118" t="str">
            <v>FPU</v>
          </cell>
          <cell r="G118" t="str">
            <v>FPU - GSTS - 2</v>
          </cell>
          <cell r="U118">
            <v>958</v>
          </cell>
          <cell r="V118">
            <v>958</v>
          </cell>
          <cell r="W118">
            <v>958</v>
          </cell>
          <cell r="X118">
            <v>958</v>
          </cell>
          <cell r="Y118">
            <v>958</v>
          </cell>
          <cell r="Z118">
            <v>958</v>
          </cell>
          <cell r="AA118">
            <v>958</v>
          </cell>
          <cell r="AB118">
            <v>958</v>
          </cell>
          <cell r="AC118">
            <v>958</v>
          </cell>
          <cell r="AD118">
            <v>958</v>
          </cell>
          <cell r="AE118">
            <v>958</v>
          </cell>
          <cell r="AF118">
            <v>958</v>
          </cell>
          <cell r="AG118">
            <v>958</v>
          </cell>
          <cell r="AH118">
            <v>958</v>
          </cell>
          <cell r="AI118">
            <v>958</v>
          </cell>
          <cell r="AJ118">
            <v>958</v>
          </cell>
          <cell r="AK118">
            <v>958</v>
          </cell>
          <cell r="AL118">
            <v>958</v>
          </cell>
          <cell r="AM118">
            <v>958</v>
          </cell>
          <cell r="AN118">
            <v>958</v>
          </cell>
          <cell r="AO118">
            <v>958</v>
          </cell>
          <cell r="AP118">
            <v>958</v>
          </cell>
          <cell r="AQ118">
            <v>958</v>
          </cell>
          <cell r="AR118">
            <v>958</v>
          </cell>
          <cell r="AS118">
            <v>693</v>
          </cell>
          <cell r="AT118">
            <v>696</v>
          </cell>
          <cell r="AU118">
            <v>738</v>
          </cell>
          <cell r="AV118">
            <v>769</v>
          </cell>
          <cell r="AW118">
            <v>769</v>
          </cell>
          <cell r="AX118">
            <v>764</v>
          </cell>
          <cell r="AY118">
            <v>744</v>
          </cell>
          <cell r="AZ118">
            <v>790</v>
          </cell>
          <cell r="BA118">
            <v>804</v>
          </cell>
          <cell r="BB118">
            <v>800</v>
          </cell>
          <cell r="BC118">
            <v>812</v>
          </cell>
          <cell r="BD118">
            <v>826</v>
          </cell>
          <cell r="BE118">
            <v>844</v>
          </cell>
          <cell r="BF118">
            <v>843</v>
          </cell>
          <cell r="BG118">
            <v>859</v>
          </cell>
          <cell r="BH118">
            <v>842</v>
          </cell>
          <cell r="BI118">
            <v>849</v>
          </cell>
          <cell r="BJ118">
            <v>883</v>
          </cell>
          <cell r="BK118">
            <v>862</v>
          </cell>
          <cell r="BL118">
            <v>884</v>
          </cell>
          <cell r="BM118">
            <v>910</v>
          </cell>
          <cell r="BN118">
            <v>918</v>
          </cell>
          <cell r="BO118">
            <v>935</v>
          </cell>
          <cell r="BP118">
            <v>944</v>
          </cell>
          <cell r="BQ118">
            <v>946</v>
          </cell>
          <cell r="BR118">
            <v>955</v>
          </cell>
          <cell r="BS118">
            <v>943</v>
          </cell>
          <cell r="BT118">
            <v>953</v>
          </cell>
          <cell r="BU118">
            <v>949</v>
          </cell>
          <cell r="BV118">
            <v>945</v>
          </cell>
          <cell r="BW118">
            <v>943</v>
          </cell>
          <cell r="BX118">
            <v>943</v>
          </cell>
          <cell r="BY118">
            <v>956</v>
          </cell>
          <cell r="BZ118">
            <v>989</v>
          </cell>
          <cell r="CA118">
            <v>957</v>
          </cell>
          <cell r="CB118">
            <v>954</v>
          </cell>
          <cell r="CC118">
            <v>958</v>
          </cell>
          <cell r="CD118">
            <v>964</v>
          </cell>
          <cell r="CE118">
            <v>965</v>
          </cell>
          <cell r="CF118">
            <v>965</v>
          </cell>
          <cell r="CG118">
            <v>972</v>
          </cell>
          <cell r="CH118">
            <v>971</v>
          </cell>
          <cell r="CI118">
            <v>969</v>
          </cell>
          <cell r="CJ118">
            <v>972</v>
          </cell>
          <cell r="CK118">
            <v>974</v>
          </cell>
          <cell r="CL118">
            <v>984</v>
          </cell>
          <cell r="CM118">
            <v>984</v>
          </cell>
          <cell r="CN118">
            <v>983</v>
          </cell>
          <cell r="CO118">
            <v>977</v>
          </cell>
          <cell r="CP118">
            <v>979</v>
          </cell>
          <cell r="CQ118">
            <v>979</v>
          </cell>
          <cell r="CR118">
            <v>988</v>
          </cell>
          <cell r="CS118">
            <v>990</v>
          </cell>
          <cell r="CT118">
            <v>989</v>
          </cell>
          <cell r="CU118">
            <v>999</v>
          </cell>
          <cell r="CV118">
            <v>1002</v>
          </cell>
          <cell r="CW118">
            <v>1002</v>
          </cell>
          <cell r="CX118">
            <v>1002</v>
          </cell>
          <cell r="CY118">
            <v>1002</v>
          </cell>
          <cell r="CZ118">
            <v>1002</v>
          </cell>
          <cell r="DA118">
            <v>988</v>
          </cell>
          <cell r="DB118">
            <v>988</v>
          </cell>
          <cell r="DC118">
            <v>988</v>
          </cell>
          <cell r="DD118">
            <v>988</v>
          </cell>
          <cell r="DE118">
            <v>988</v>
          </cell>
          <cell r="DF118">
            <v>988</v>
          </cell>
          <cell r="DG118">
            <v>988</v>
          </cell>
          <cell r="DH118">
            <v>988</v>
          </cell>
          <cell r="DI118">
            <v>988</v>
          </cell>
          <cell r="DJ118">
            <v>988</v>
          </cell>
          <cell r="DK118">
            <v>988</v>
          </cell>
          <cell r="DL118">
            <v>988</v>
          </cell>
          <cell r="DM118">
            <v>988</v>
          </cell>
          <cell r="DN118">
            <v>988</v>
          </cell>
          <cell r="DO118">
            <v>988</v>
          </cell>
          <cell r="DP118">
            <v>988</v>
          </cell>
          <cell r="DQ118">
            <v>988</v>
          </cell>
          <cell r="DR118">
            <v>988</v>
          </cell>
          <cell r="DS118">
            <v>988</v>
          </cell>
          <cell r="DT118">
            <v>988</v>
          </cell>
          <cell r="DU118">
            <v>988</v>
          </cell>
          <cell r="DV118">
            <v>988</v>
          </cell>
          <cell r="DW118">
            <v>988</v>
          </cell>
          <cell r="DX118">
            <v>988</v>
          </cell>
          <cell r="DY118">
            <v>988</v>
          </cell>
          <cell r="DZ118">
            <v>988</v>
          </cell>
          <cell r="EA118">
            <v>988</v>
          </cell>
          <cell r="EB118">
            <v>988</v>
          </cell>
          <cell r="EC118">
            <v>988</v>
          </cell>
          <cell r="ED118">
            <v>988</v>
          </cell>
          <cell r="EE118">
            <v>988</v>
          </cell>
          <cell r="EF118">
            <v>988</v>
          </cell>
          <cell r="EG118">
            <v>988</v>
          </cell>
          <cell r="EH118">
            <v>988</v>
          </cell>
          <cell r="EI118">
            <v>988</v>
          </cell>
          <cell r="EJ118">
            <v>988</v>
          </cell>
          <cell r="EK118">
            <v>988</v>
          </cell>
          <cell r="EL118">
            <v>988</v>
          </cell>
          <cell r="EM118">
            <v>988</v>
          </cell>
          <cell r="EN118">
            <v>988</v>
          </cell>
          <cell r="EO118">
            <v>988</v>
          </cell>
          <cell r="EP118">
            <v>988</v>
          </cell>
          <cell r="EQ118">
            <v>988</v>
          </cell>
          <cell r="ER118">
            <v>988</v>
          </cell>
          <cell r="ES118">
            <v>988</v>
          </cell>
          <cell r="ET118">
            <v>988</v>
          </cell>
          <cell r="EU118">
            <v>988</v>
          </cell>
          <cell r="EV118">
            <v>988</v>
          </cell>
          <cell r="EW118">
            <v>988</v>
          </cell>
          <cell r="EX118">
            <v>988</v>
          </cell>
          <cell r="EY118">
            <v>988</v>
          </cell>
          <cell r="EZ118">
            <v>988</v>
          </cell>
          <cell r="FA118">
            <v>988</v>
          </cell>
          <cell r="FB118">
            <v>988</v>
          </cell>
          <cell r="FC118">
            <v>988</v>
          </cell>
          <cell r="FD118">
            <v>988</v>
          </cell>
          <cell r="FE118">
            <v>988</v>
          </cell>
          <cell r="FF118">
            <v>988</v>
          </cell>
          <cell r="FG118">
            <v>988</v>
          </cell>
          <cell r="FH118">
            <v>988</v>
          </cell>
        </row>
        <row r="119">
          <cell r="D119" t="str">
            <v>FPU - LVTS &lt;50kTransportation Admin Charge</v>
          </cell>
          <cell r="F119" t="str">
            <v>FPU</v>
          </cell>
          <cell r="G119" t="str">
            <v>FPU - LVTS &lt;50k</v>
          </cell>
          <cell r="U119">
            <v>1192</v>
          </cell>
          <cell r="V119">
            <v>1192</v>
          </cell>
          <cell r="W119">
            <v>1192</v>
          </cell>
          <cell r="X119">
            <v>1192</v>
          </cell>
          <cell r="Y119">
            <v>1192</v>
          </cell>
          <cell r="Z119">
            <v>1192</v>
          </cell>
          <cell r="AA119">
            <v>1192</v>
          </cell>
          <cell r="AB119">
            <v>1192</v>
          </cell>
          <cell r="AC119">
            <v>1192</v>
          </cell>
          <cell r="AD119">
            <v>1192</v>
          </cell>
          <cell r="AE119">
            <v>1192</v>
          </cell>
          <cell r="AF119">
            <v>1192</v>
          </cell>
          <cell r="AG119">
            <v>1192</v>
          </cell>
          <cell r="AH119">
            <v>1192</v>
          </cell>
          <cell r="AI119">
            <v>1192</v>
          </cell>
          <cell r="AJ119">
            <v>1192</v>
          </cell>
          <cell r="AK119">
            <v>1192</v>
          </cell>
          <cell r="AL119">
            <v>1192</v>
          </cell>
          <cell r="AM119">
            <v>1192</v>
          </cell>
          <cell r="AN119">
            <v>1192</v>
          </cell>
          <cell r="AO119">
            <v>1192</v>
          </cell>
          <cell r="AP119">
            <v>1192</v>
          </cell>
          <cell r="AQ119">
            <v>1192</v>
          </cell>
          <cell r="AR119">
            <v>1192</v>
          </cell>
          <cell r="AS119">
            <v>1016</v>
          </cell>
          <cell r="AT119">
            <v>1021</v>
          </cell>
          <cell r="AU119">
            <v>1041</v>
          </cell>
          <cell r="AV119">
            <v>1061</v>
          </cell>
          <cell r="AW119">
            <v>1060</v>
          </cell>
          <cell r="AX119">
            <v>1077</v>
          </cell>
          <cell r="AY119">
            <v>1077</v>
          </cell>
          <cell r="AZ119">
            <v>1097</v>
          </cell>
          <cell r="BA119">
            <v>1092</v>
          </cell>
          <cell r="BB119">
            <v>1108</v>
          </cell>
          <cell r="BC119">
            <v>1109</v>
          </cell>
          <cell r="BD119">
            <v>1124</v>
          </cell>
          <cell r="BE119">
            <v>1130</v>
          </cell>
          <cell r="BF119">
            <v>1134</v>
          </cell>
          <cell r="BG119">
            <v>1149</v>
          </cell>
          <cell r="BH119">
            <v>1150</v>
          </cell>
          <cell r="BI119">
            <v>1147</v>
          </cell>
          <cell r="BJ119">
            <v>1151</v>
          </cell>
          <cell r="BK119">
            <v>1160</v>
          </cell>
          <cell r="BL119">
            <v>1195</v>
          </cell>
          <cell r="BM119">
            <v>1151</v>
          </cell>
          <cell r="BN119">
            <v>1145</v>
          </cell>
          <cell r="BO119">
            <v>1143</v>
          </cell>
          <cell r="BP119">
            <v>1164</v>
          </cell>
          <cell r="BQ119">
            <v>1166</v>
          </cell>
          <cell r="BR119">
            <v>1179</v>
          </cell>
          <cell r="BS119">
            <v>1175</v>
          </cell>
          <cell r="BT119">
            <v>1185</v>
          </cell>
          <cell r="BU119">
            <v>1171</v>
          </cell>
          <cell r="BV119">
            <v>1170</v>
          </cell>
          <cell r="BW119">
            <v>1173</v>
          </cell>
          <cell r="BX119">
            <v>1175</v>
          </cell>
          <cell r="BY119">
            <v>1185</v>
          </cell>
          <cell r="BZ119">
            <v>1230</v>
          </cell>
          <cell r="CA119">
            <v>1189</v>
          </cell>
          <cell r="CB119">
            <v>1178</v>
          </cell>
          <cell r="CC119">
            <v>1192</v>
          </cell>
          <cell r="CD119">
            <v>1180</v>
          </cell>
          <cell r="CE119">
            <v>1183</v>
          </cell>
          <cell r="CF119">
            <v>1186</v>
          </cell>
          <cell r="CG119">
            <v>1204</v>
          </cell>
          <cell r="CH119">
            <v>1188</v>
          </cell>
          <cell r="CI119">
            <v>1187</v>
          </cell>
          <cell r="CJ119">
            <v>1184</v>
          </cell>
          <cell r="CK119">
            <v>1184</v>
          </cell>
          <cell r="CL119">
            <v>1191</v>
          </cell>
          <cell r="CM119">
            <v>1183</v>
          </cell>
          <cell r="CN119">
            <v>1182</v>
          </cell>
          <cell r="CO119">
            <v>1173</v>
          </cell>
          <cell r="CP119">
            <v>1171</v>
          </cell>
          <cell r="CQ119">
            <v>1178</v>
          </cell>
          <cell r="CR119">
            <v>1198</v>
          </cell>
          <cell r="CS119">
            <v>1194</v>
          </cell>
          <cell r="CT119">
            <v>1188</v>
          </cell>
          <cell r="CU119">
            <v>1194</v>
          </cell>
          <cell r="CV119">
            <v>1196</v>
          </cell>
          <cell r="CW119">
            <v>1196</v>
          </cell>
          <cell r="CX119">
            <v>1196</v>
          </cell>
          <cell r="CY119">
            <v>1196</v>
          </cell>
          <cell r="CZ119">
            <v>1196</v>
          </cell>
          <cell r="DA119">
            <v>1194</v>
          </cell>
          <cell r="DB119">
            <v>1194</v>
          </cell>
          <cell r="DC119">
            <v>1194</v>
          </cell>
          <cell r="DD119">
            <v>1194</v>
          </cell>
          <cell r="DE119">
            <v>1194</v>
          </cell>
          <cell r="DF119">
            <v>1194</v>
          </cell>
          <cell r="DG119">
            <v>1194</v>
          </cell>
          <cell r="DH119">
            <v>1194</v>
          </cell>
          <cell r="DI119">
            <v>1194</v>
          </cell>
          <cell r="DJ119">
            <v>1194</v>
          </cell>
          <cell r="DK119">
            <v>1194</v>
          </cell>
          <cell r="DL119">
            <v>1194</v>
          </cell>
          <cell r="DM119">
            <v>1194</v>
          </cell>
          <cell r="DN119">
            <v>1194</v>
          </cell>
          <cell r="DO119">
            <v>1194</v>
          </cell>
          <cell r="DP119">
            <v>1194</v>
          </cell>
          <cell r="DQ119">
            <v>1194</v>
          </cell>
          <cell r="DR119">
            <v>1194</v>
          </cell>
          <cell r="DS119">
            <v>1194</v>
          </cell>
          <cell r="DT119">
            <v>1194</v>
          </cell>
          <cell r="DU119">
            <v>1194</v>
          </cell>
          <cell r="DV119">
            <v>1194</v>
          </cell>
          <cell r="DW119">
            <v>1194</v>
          </cell>
          <cell r="DX119">
            <v>1194</v>
          </cell>
          <cell r="DY119">
            <v>1194</v>
          </cell>
          <cell r="DZ119">
            <v>1194</v>
          </cell>
          <cell r="EA119">
            <v>1194</v>
          </cell>
          <cell r="EB119">
            <v>1194</v>
          </cell>
          <cell r="EC119">
            <v>1194</v>
          </cell>
          <cell r="ED119">
            <v>1194</v>
          </cell>
          <cell r="EE119">
            <v>1194</v>
          </cell>
          <cell r="EF119">
            <v>1194</v>
          </cell>
          <cell r="EG119">
            <v>1194</v>
          </cell>
          <cell r="EH119">
            <v>1194</v>
          </cell>
          <cell r="EI119">
            <v>1194</v>
          </cell>
          <cell r="EJ119">
            <v>1194</v>
          </cell>
          <cell r="EK119">
            <v>1194</v>
          </cell>
          <cell r="EL119">
            <v>1194</v>
          </cell>
          <cell r="EM119">
            <v>1194</v>
          </cell>
          <cell r="EN119">
            <v>1194</v>
          </cell>
          <cell r="EO119">
            <v>1194</v>
          </cell>
          <cell r="EP119">
            <v>1194</v>
          </cell>
          <cell r="EQ119">
            <v>1194</v>
          </cell>
          <cell r="ER119">
            <v>1194</v>
          </cell>
          <cell r="ES119">
            <v>1194</v>
          </cell>
          <cell r="ET119">
            <v>1194</v>
          </cell>
          <cell r="EU119">
            <v>1194</v>
          </cell>
          <cell r="EV119">
            <v>1194</v>
          </cell>
          <cell r="EW119">
            <v>1194</v>
          </cell>
          <cell r="EX119">
            <v>1194</v>
          </cell>
          <cell r="EY119">
            <v>1194</v>
          </cell>
          <cell r="EZ119">
            <v>1194</v>
          </cell>
          <cell r="FA119">
            <v>1194</v>
          </cell>
          <cell r="FB119">
            <v>1194</v>
          </cell>
          <cell r="FC119">
            <v>1194</v>
          </cell>
          <cell r="FD119">
            <v>1194</v>
          </cell>
          <cell r="FE119">
            <v>1194</v>
          </cell>
          <cell r="FF119">
            <v>1194</v>
          </cell>
          <cell r="FG119">
            <v>1194</v>
          </cell>
          <cell r="FH119">
            <v>1194</v>
          </cell>
        </row>
        <row r="120">
          <cell r="D120" t="str">
            <v>FPU - LVTS &gt;50kTransportation Admin Charge</v>
          </cell>
          <cell r="F120" t="str">
            <v>FPU</v>
          </cell>
          <cell r="G120" t="str">
            <v>FPU - LVTS &gt;50k</v>
          </cell>
          <cell r="U120">
            <v>53</v>
          </cell>
          <cell r="V120">
            <v>53</v>
          </cell>
          <cell r="W120">
            <v>53</v>
          </cell>
          <cell r="X120">
            <v>53</v>
          </cell>
          <cell r="Y120">
            <v>53</v>
          </cell>
          <cell r="Z120">
            <v>53</v>
          </cell>
          <cell r="AA120">
            <v>53</v>
          </cell>
          <cell r="AB120">
            <v>53</v>
          </cell>
          <cell r="AC120">
            <v>53</v>
          </cell>
          <cell r="AD120">
            <v>53</v>
          </cell>
          <cell r="AE120">
            <v>53</v>
          </cell>
          <cell r="AF120">
            <v>53</v>
          </cell>
          <cell r="AG120">
            <v>53</v>
          </cell>
          <cell r="AH120">
            <v>53</v>
          </cell>
          <cell r="AI120">
            <v>53</v>
          </cell>
          <cell r="AJ120">
            <v>53</v>
          </cell>
          <cell r="AK120">
            <v>53</v>
          </cell>
          <cell r="AL120">
            <v>53</v>
          </cell>
          <cell r="AM120">
            <v>53</v>
          </cell>
          <cell r="AN120">
            <v>53</v>
          </cell>
          <cell r="AO120">
            <v>53</v>
          </cell>
          <cell r="AP120">
            <v>53</v>
          </cell>
          <cell r="AQ120">
            <v>53</v>
          </cell>
          <cell r="AR120">
            <v>53</v>
          </cell>
          <cell r="AS120">
            <v>61</v>
          </cell>
          <cell r="AT120">
            <v>62</v>
          </cell>
          <cell r="AU120">
            <v>61</v>
          </cell>
          <cell r="AV120">
            <v>63</v>
          </cell>
          <cell r="AW120">
            <v>64</v>
          </cell>
          <cell r="AX120">
            <v>63</v>
          </cell>
          <cell r="AY120">
            <v>66</v>
          </cell>
          <cell r="AZ120">
            <v>58</v>
          </cell>
          <cell r="BA120">
            <v>57</v>
          </cell>
          <cell r="BB120">
            <v>54</v>
          </cell>
          <cell r="BC120">
            <v>55</v>
          </cell>
          <cell r="BD120">
            <v>54</v>
          </cell>
          <cell r="BE120">
            <v>59</v>
          </cell>
          <cell r="BF120">
            <v>51</v>
          </cell>
          <cell r="BG120">
            <v>56</v>
          </cell>
          <cell r="BH120">
            <v>53</v>
          </cell>
          <cell r="BI120">
            <v>51</v>
          </cell>
          <cell r="BJ120">
            <v>63</v>
          </cell>
          <cell r="BK120">
            <v>53</v>
          </cell>
          <cell r="BL120">
            <v>50</v>
          </cell>
          <cell r="BM120">
            <v>52</v>
          </cell>
          <cell r="BN120">
            <v>53</v>
          </cell>
          <cell r="BO120">
            <v>61</v>
          </cell>
          <cell r="BP120">
            <v>54</v>
          </cell>
          <cell r="BQ120">
            <v>57</v>
          </cell>
          <cell r="BR120">
            <v>63</v>
          </cell>
          <cell r="BS120">
            <v>52</v>
          </cell>
          <cell r="BT120">
            <v>63</v>
          </cell>
          <cell r="BU120">
            <v>51</v>
          </cell>
          <cell r="BV120">
            <v>65</v>
          </cell>
          <cell r="BW120">
            <v>56</v>
          </cell>
          <cell r="BX120">
            <v>57</v>
          </cell>
          <cell r="BY120">
            <v>59</v>
          </cell>
          <cell r="BZ120">
            <v>56</v>
          </cell>
          <cell r="CA120">
            <v>51</v>
          </cell>
          <cell r="CB120">
            <v>51</v>
          </cell>
          <cell r="CC120">
            <v>53</v>
          </cell>
          <cell r="CD120">
            <v>48</v>
          </cell>
          <cell r="CE120">
            <v>57</v>
          </cell>
          <cell r="CF120">
            <v>54</v>
          </cell>
          <cell r="CG120">
            <v>50</v>
          </cell>
          <cell r="CH120">
            <v>50</v>
          </cell>
          <cell r="CI120">
            <v>45</v>
          </cell>
          <cell r="CJ120">
            <v>43</v>
          </cell>
          <cell r="CK120">
            <v>49</v>
          </cell>
          <cell r="CL120">
            <v>43</v>
          </cell>
          <cell r="CM120">
            <v>44</v>
          </cell>
          <cell r="CN120">
            <v>41</v>
          </cell>
          <cell r="CO120">
            <v>43</v>
          </cell>
          <cell r="CP120">
            <v>49</v>
          </cell>
          <cell r="CQ120">
            <v>45</v>
          </cell>
          <cell r="CR120">
            <v>54</v>
          </cell>
          <cell r="CS120">
            <v>41</v>
          </cell>
          <cell r="CT120">
            <v>51</v>
          </cell>
          <cell r="CU120">
            <v>52</v>
          </cell>
          <cell r="CV120">
            <v>50</v>
          </cell>
          <cell r="CW120">
            <v>50</v>
          </cell>
          <cell r="CX120">
            <v>50</v>
          </cell>
          <cell r="CY120">
            <v>50</v>
          </cell>
          <cell r="CZ120">
            <v>50</v>
          </cell>
          <cell r="DA120">
            <v>41</v>
          </cell>
          <cell r="DB120">
            <v>41</v>
          </cell>
          <cell r="DC120">
            <v>41</v>
          </cell>
          <cell r="DD120">
            <v>41</v>
          </cell>
          <cell r="DE120">
            <v>41</v>
          </cell>
          <cell r="DF120">
            <v>41</v>
          </cell>
          <cell r="DG120">
            <v>41</v>
          </cell>
          <cell r="DH120">
            <v>41</v>
          </cell>
          <cell r="DI120">
            <v>41</v>
          </cell>
          <cell r="DJ120">
            <v>41</v>
          </cell>
          <cell r="DK120">
            <v>41</v>
          </cell>
          <cell r="DL120">
            <v>41</v>
          </cell>
          <cell r="DM120">
            <v>41</v>
          </cell>
          <cell r="DN120">
            <v>41</v>
          </cell>
          <cell r="DO120">
            <v>41</v>
          </cell>
          <cell r="DP120">
            <v>41</v>
          </cell>
          <cell r="DQ120">
            <v>41</v>
          </cell>
          <cell r="DR120">
            <v>41</v>
          </cell>
          <cell r="DS120">
            <v>41</v>
          </cell>
          <cell r="DT120">
            <v>41</v>
          </cell>
          <cell r="DU120">
            <v>41</v>
          </cell>
          <cell r="DV120">
            <v>41</v>
          </cell>
          <cell r="DW120">
            <v>41</v>
          </cell>
          <cell r="DX120">
            <v>41</v>
          </cell>
          <cell r="DY120">
            <v>41</v>
          </cell>
          <cell r="DZ120">
            <v>41</v>
          </cell>
          <cell r="EA120">
            <v>41</v>
          </cell>
          <cell r="EB120">
            <v>41</v>
          </cell>
          <cell r="EC120">
            <v>41</v>
          </cell>
          <cell r="ED120">
            <v>41</v>
          </cell>
          <cell r="EE120">
            <v>41</v>
          </cell>
          <cell r="EF120">
            <v>41</v>
          </cell>
          <cell r="EG120">
            <v>41</v>
          </cell>
          <cell r="EH120">
            <v>41</v>
          </cell>
          <cell r="EI120">
            <v>41</v>
          </cell>
          <cell r="EJ120">
            <v>41</v>
          </cell>
          <cell r="EK120">
            <v>41</v>
          </cell>
          <cell r="EL120">
            <v>41</v>
          </cell>
          <cell r="EM120">
            <v>41</v>
          </cell>
          <cell r="EN120">
            <v>41</v>
          </cell>
          <cell r="EO120">
            <v>41</v>
          </cell>
          <cell r="EP120">
            <v>41</v>
          </cell>
          <cell r="EQ120">
            <v>41</v>
          </cell>
          <cell r="ER120">
            <v>41</v>
          </cell>
          <cell r="ES120">
            <v>41</v>
          </cell>
          <cell r="ET120">
            <v>41</v>
          </cell>
          <cell r="EU120">
            <v>41</v>
          </cell>
          <cell r="EV120">
            <v>41</v>
          </cell>
          <cell r="EW120">
            <v>41</v>
          </cell>
          <cell r="EX120">
            <v>41</v>
          </cell>
          <cell r="EY120">
            <v>41</v>
          </cell>
          <cell r="EZ120">
            <v>41</v>
          </cell>
          <cell r="FA120">
            <v>41</v>
          </cell>
          <cell r="FB120">
            <v>41</v>
          </cell>
          <cell r="FC120">
            <v>41</v>
          </cell>
          <cell r="FD120">
            <v>41</v>
          </cell>
          <cell r="FE120">
            <v>41</v>
          </cell>
          <cell r="FF120">
            <v>41</v>
          </cell>
          <cell r="FG120">
            <v>41</v>
          </cell>
          <cell r="FH120">
            <v>41</v>
          </cell>
        </row>
        <row r="121">
          <cell r="D121" t="str">
            <v>FPU - ITSTransportation Admin Charge</v>
          </cell>
          <cell r="F121" t="str">
            <v>FPU</v>
          </cell>
          <cell r="G121" t="str">
            <v>FPU - ITS</v>
          </cell>
          <cell r="U121">
            <v>20</v>
          </cell>
          <cell r="V121">
            <v>20</v>
          </cell>
          <cell r="W121">
            <v>20</v>
          </cell>
          <cell r="X121">
            <v>20</v>
          </cell>
          <cell r="Y121">
            <v>20</v>
          </cell>
          <cell r="Z121">
            <v>20</v>
          </cell>
          <cell r="AA121">
            <v>20</v>
          </cell>
          <cell r="AB121">
            <v>20</v>
          </cell>
          <cell r="AC121">
            <v>20</v>
          </cell>
          <cell r="AD121">
            <v>20</v>
          </cell>
          <cell r="AE121">
            <v>20</v>
          </cell>
          <cell r="AF121">
            <v>20</v>
          </cell>
          <cell r="AG121">
            <v>20</v>
          </cell>
          <cell r="AH121">
            <v>20</v>
          </cell>
          <cell r="AI121">
            <v>20</v>
          </cell>
          <cell r="AJ121">
            <v>20</v>
          </cell>
          <cell r="AK121">
            <v>20</v>
          </cell>
          <cell r="AL121">
            <v>20</v>
          </cell>
          <cell r="AM121">
            <v>20</v>
          </cell>
          <cell r="AN121">
            <v>20</v>
          </cell>
          <cell r="AO121">
            <v>20</v>
          </cell>
          <cell r="AP121">
            <v>20</v>
          </cell>
          <cell r="AQ121">
            <v>20</v>
          </cell>
          <cell r="AR121">
            <v>20</v>
          </cell>
          <cell r="AS121">
            <v>13</v>
          </cell>
          <cell r="AT121">
            <v>13</v>
          </cell>
          <cell r="AU121">
            <v>13</v>
          </cell>
          <cell r="AV121">
            <v>14</v>
          </cell>
          <cell r="AW121">
            <v>14</v>
          </cell>
          <cell r="AX121">
            <v>17</v>
          </cell>
          <cell r="AY121">
            <v>17</v>
          </cell>
          <cell r="AZ121">
            <v>17</v>
          </cell>
          <cell r="BA121">
            <v>17</v>
          </cell>
          <cell r="BB121">
            <v>17</v>
          </cell>
          <cell r="BC121">
            <v>17</v>
          </cell>
          <cell r="BD121">
            <v>18</v>
          </cell>
          <cell r="BE121">
            <v>17</v>
          </cell>
          <cell r="BF121">
            <v>17</v>
          </cell>
          <cell r="BG121">
            <v>17</v>
          </cell>
          <cell r="BH121">
            <v>17</v>
          </cell>
          <cell r="BI121">
            <v>19</v>
          </cell>
          <cell r="BJ121">
            <v>17</v>
          </cell>
          <cell r="BK121">
            <v>17</v>
          </cell>
          <cell r="BL121">
            <v>17</v>
          </cell>
          <cell r="BM121">
            <v>17</v>
          </cell>
          <cell r="BN121">
            <v>17</v>
          </cell>
          <cell r="BO121">
            <v>17</v>
          </cell>
          <cell r="BP121">
            <v>18</v>
          </cell>
          <cell r="BQ121">
            <v>18</v>
          </cell>
          <cell r="BR121">
            <v>18</v>
          </cell>
          <cell r="BS121">
            <v>18</v>
          </cell>
          <cell r="BT121">
            <v>18</v>
          </cell>
          <cell r="BU121">
            <v>18</v>
          </cell>
          <cell r="BV121">
            <v>18</v>
          </cell>
          <cell r="BW121">
            <v>18</v>
          </cell>
          <cell r="BX121">
            <v>18</v>
          </cell>
          <cell r="BY121">
            <v>18</v>
          </cell>
          <cell r="BZ121">
            <v>18</v>
          </cell>
          <cell r="CA121">
            <v>18</v>
          </cell>
          <cell r="CB121">
            <v>18</v>
          </cell>
          <cell r="CC121">
            <v>20</v>
          </cell>
          <cell r="CD121">
            <v>18</v>
          </cell>
          <cell r="CE121">
            <v>18</v>
          </cell>
          <cell r="CF121">
            <v>18</v>
          </cell>
          <cell r="CG121">
            <v>18</v>
          </cell>
          <cell r="CH121">
            <v>18</v>
          </cell>
          <cell r="CI121">
            <v>18</v>
          </cell>
          <cell r="CJ121">
            <v>18</v>
          </cell>
          <cell r="CK121">
            <v>18</v>
          </cell>
          <cell r="CL121">
            <v>18</v>
          </cell>
          <cell r="CM121">
            <v>18</v>
          </cell>
          <cell r="CN121">
            <v>18</v>
          </cell>
          <cell r="CO121">
            <v>18</v>
          </cell>
          <cell r="CP121">
            <v>18</v>
          </cell>
          <cell r="CQ121">
            <v>17</v>
          </cell>
          <cell r="CR121">
            <v>17</v>
          </cell>
          <cell r="CS121">
            <v>18</v>
          </cell>
          <cell r="CT121">
            <v>18</v>
          </cell>
          <cell r="CU121">
            <v>18</v>
          </cell>
          <cell r="CV121">
            <v>18</v>
          </cell>
          <cell r="CW121">
            <v>18</v>
          </cell>
          <cell r="CX121">
            <v>18</v>
          </cell>
          <cell r="CY121">
            <v>18</v>
          </cell>
          <cell r="CZ121">
            <v>18</v>
          </cell>
          <cell r="DA121">
            <v>18</v>
          </cell>
          <cell r="DB121">
            <v>18</v>
          </cell>
          <cell r="DC121">
            <v>18</v>
          </cell>
          <cell r="DD121">
            <v>18</v>
          </cell>
          <cell r="DE121">
            <v>18</v>
          </cell>
          <cell r="DF121">
            <v>18</v>
          </cell>
          <cell r="DG121">
            <v>18</v>
          </cell>
          <cell r="DH121">
            <v>18</v>
          </cell>
          <cell r="DI121">
            <v>18</v>
          </cell>
          <cell r="DJ121">
            <v>18</v>
          </cell>
          <cell r="DK121">
            <v>18</v>
          </cell>
          <cell r="DL121">
            <v>18</v>
          </cell>
          <cell r="DM121">
            <v>18</v>
          </cell>
          <cell r="DN121">
            <v>18</v>
          </cell>
          <cell r="DO121">
            <v>18</v>
          </cell>
          <cell r="DP121">
            <v>18</v>
          </cell>
          <cell r="DQ121">
            <v>18</v>
          </cell>
          <cell r="DR121">
            <v>18</v>
          </cell>
          <cell r="DS121">
            <v>18</v>
          </cell>
          <cell r="DT121">
            <v>18</v>
          </cell>
          <cell r="DU121">
            <v>18</v>
          </cell>
          <cell r="DV121">
            <v>18</v>
          </cell>
          <cell r="DW121">
            <v>18</v>
          </cell>
          <cell r="DX121">
            <v>18</v>
          </cell>
          <cell r="DY121">
            <v>18</v>
          </cell>
          <cell r="DZ121">
            <v>18</v>
          </cell>
          <cell r="EA121">
            <v>18</v>
          </cell>
          <cell r="EB121">
            <v>18</v>
          </cell>
          <cell r="EC121">
            <v>18</v>
          </cell>
          <cell r="ED121">
            <v>18</v>
          </cell>
          <cell r="EE121">
            <v>18</v>
          </cell>
          <cell r="EF121">
            <v>18</v>
          </cell>
          <cell r="EG121">
            <v>18</v>
          </cell>
          <cell r="EH121">
            <v>18</v>
          </cell>
          <cell r="EI121">
            <v>18</v>
          </cell>
          <cell r="EJ121">
            <v>18</v>
          </cell>
          <cell r="EK121">
            <v>18</v>
          </cell>
          <cell r="EL121">
            <v>18</v>
          </cell>
          <cell r="EM121">
            <v>18</v>
          </cell>
          <cell r="EN121">
            <v>18</v>
          </cell>
          <cell r="EO121">
            <v>18</v>
          </cell>
          <cell r="EP121">
            <v>18</v>
          </cell>
          <cell r="EQ121">
            <v>18</v>
          </cell>
          <cell r="ER121">
            <v>18</v>
          </cell>
          <cell r="ES121">
            <v>18</v>
          </cell>
          <cell r="ET121">
            <v>18</v>
          </cell>
          <cell r="EU121">
            <v>18</v>
          </cell>
          <cell r="EV121">
            <v>18</v>
          </cell>
          <cell r="EW121">
            <v>18</v>
          </cell>
          <cell r="EX121">
            <v>18</v>
          </cell>
          <cell r="EY121">
            <v>18</v>
          </cell>
          <cell r="EZ121">
            <v>18</v>
          </cell>
          <cell r="FA121">
            <v>18</v>
          </cell>
          <cell r="FB121">
            <v>18</v>
          </cell>
          <cell r="FC121">
            <v>18</v>
          </cell>
          <cell r="FD121">
            <v>18</v>
          </cell>
          <cell r="FE121">
            <v>18</v>
          </cell>
          <cell r="FF121">
            <v>18</v>
          </cell>
          <cell r="FG121">
            <v>18</v>
          </cell>
          <cell r="FH121">
            <v>18</v>
          </cell>
        </row>
        <row r="122">
          <cell r="D122" t="str">
            <v>FT-Transportation Non-ResidentialAdmin</v>
          </cell>
          <cell r="F122" t="str">
            <v>FT</v>
          </cell>
          <cell r="G122" t="str">
            <v>FT - Transportation</v>
          </cell>
          <cell r="U122">
            <v>7</v>
          </cell>
          <cell r="V122">
            <v>7</v>
          </cell>
          <cell r="W122">
            <v>7</v>
          </cell>
          <cell r="X122">
            <v>7</v>
          </cell>
          <cell r="Y122">
            <v>7</v>
          </cell>
          <cell r="Z122">
            <v>7</v>
          </cell>
          <cell r="AA122">
            <v>7</v>
          </cell>
          <cell r="AB122">
            <v>7</v>
          </cell>
          <cell r="AC122">
            <v>7</v>
          </cell>
          <cell r="AD122">
            <v>7</v>
          </cell>
          <cell r="AE122">
            <v>7</v>
          </cell>
          <cell r="AF122">
            <v>7</v>
          </cell>
          <cell r="AG122">
            <v>7</v>
          </cell>
          <cell r="AH122">
            <v>7</v>
          </cell>
          <cell r="AI122">
            <v>7</v>
          </cell>
          <cell r="AJ122">
            <v>7</v>
          </cell>
          <cell r="AK122">
            <v>7</v>
          </cell>
          <cell r="AL122">
            <v>7</v>
          </cell>
          <cell r="AM122">
            <v>7</v>
          </cell>
          <cell r="AN122">
            <v>7</v>
          </cell>
          <cell r="AO122">
            <v>7</v>
          </cell>
          <cell r="AP122">
            <v>7</v>
          </cell>
          <cell r="AQ122">
            <v>7</v>
          </cell>
          <cell r="AR122">
            <v>7</v>
          </cell>
          <cell r="AS122">
            <v>7</v>
          </cell>
          <cell r="AT122">
            <v>7</v>
          </cell>
          <cell r="AU122">
            <v>7</v>
          </cell>
          <cell r="AV122">
            <v>7</v>
          </cell>
          <cell r="AW122">
            <v>7</v>
          </cell>
          <cell r="AX122">
            <v>7</v>
          </cell>
          <cell r="AY122">
            <v>7</v>
          </cell>
          <cell r="AZ122">
            <v>7</v>
          </cell>
          <cell r="BA122">
            <v>7</v>
          </cell>
          <cell r="BB122">
            <v>7</v>
          </cell>
          <cell r="BC122">
            <v>7</v>
          </cell>
          <cell r="BD122">
            <v>7</v>
          </cell>
          <cell r="BE122">
            <v>7</v>
          </cell>
          <cell r="BF122">
            <v>7</v>
          </cell>
          <cell r="BG122">
            <v>7</v>
          </cell>
          <cell r="BH122">
            <v>7</v>
          </cell>
          <cell r="BI122">
            <v>7</v>
          </cell>
          <cell r="BJ122">
            <v>7</v>
          </cell>
          <cell r="BK122">
            <v>7</v>
          </cell>
          <cell r="BL122">
            <v>7</v>
          </cell>
          <cell r="BM122">
            <v>7</v>
          </cell>
          <cell r="BN122">
            <v>7</v>
          </cell>
          <cell r="BO122">
            <v>7</v>
          </cell>
          <cell r="BP122">
            <v>8</v>
          </cell>
          <cell r="BQ122">
            <v>7</v>
          </cell>
          <cell r="BR122">
            <v>7</v>
          </cell>
          <cell r="BS122">
            <v>7</v>
          </cell>
          <cell r="BT122">
            <v>7</v>
          </cell>
          <cell r="BU122">
            <v>7</v>
          </cell>
          <cell r="BV122">
            <v>7</v>
          </cell>
          <cell r="BW122">
            <v>7</v>
          </cell>
          <cell r="BX122">
            <v>7</v>
          </cell>
          <cell r="BY122">
            <v>7</v>
          </cell>
          <cell r="BZ122">
            <v>7</v>
          </cell>
          <cell r="CA122">
            <v>7</v>
          </cell>
          <cell r="CB122">
            <v>7</v>
          </cell>
          <cell r="CC122">
            <v>7</v>
          </cell>
          <cell r="CD122">
            <v>7</v>
          </cell>
          <cell r="CE122">
            <v>7</v>
          </cell>
          <cell r="CF122">
            <v>7</v>
          </cell>
          <cell r="CG122">
            <v>7</v>
          </cell>
          <cell r="CH122">
            <v>7</v>
          </cell>
          <cell r="CI122">
            <v>7</v>
          </cell>
          <cell r="CJ122">
            <v>7</v>
          </cell>
          <cell r="CK122">
            <v>7</v>
          </cell>
          <cell r="CL122">
            <v>7</v>
          </cell>
          <cell r="CM122">
            <v>7</v>
          </cell>
          <cell r="CN122">
            <v>8</v>
          </cell>
          <cell r="CO122">
            <v>8</v>
          </cell>
          <cell r="CP122">
            <v>8</v>
          </cell>
          <cell r="CQ122">
            <v>8</v>
          </cell>
          <cell r="CR122">
            <v>8</v>
          </cell>
          <cell r="CS122">
            <v>8</v>
          </cell>
          <cell r="CT122">
            <v>8</v>
          </cell>
          <cell r="CU122">
            <v>9</v>
          </cell>
          <cell r="CV122">
            <v>10</v>
          </cell>
          <cell r="CW122">
            <v>10</v>
          </cell>
          <cell r="CX122">
            <v>10</v>
          </cell>
          <cell r="CY122">
            <v>10</v>
          </cell>
          <cell r="CZ122">
            <v>10</v>
          </cell>
          <cell r="DA122">
            <v>8</v>
          </cell>
          <cell r="DB122">
            <v>8</v>
          </cell>
          <cell r="DC122">
            <v>8</v>
          </cell>
          <cell r="DD122">
            <v>8</v>
          </cell>
          <cell r="DE122">
            <v>8</v>
          </cell>
          <cell r="DF122">
            <v>8</v>
          </cell>
          <cell r="DG122">
            <v>8</v>
          </cell>
          <cell r="DH122">
            <v>8</v>
          </cell>
          <cell r="DI122">
            <v>8</v>
          </cell>
          <cell r="DJ122">
            <v>8</v>
          </cell>
          <cell r="DK122">
            <v>8</v>
          </cell>
          <cell r="DL122">
            <v>8</v>
          </cell>
          <cell r="DM122">
            <v>8</v>
          </cell>
          <cell r="DN122">
            <v>8</v>
          </cell>
          <cell r="DO122">
            <v>8</v>
          </cell>
          <cell r="DP122">
            <v>8</v>
          </cell>
          <cell r="DQ122">
            <v>8</v>
          </cell>
          <cell r="DR122">
            <v>8</v>
          </cell>
          <cell r="DS122">
            <v>8</v>
          </cell>
          <cell r="DT122">
            <v>8</v>
          </cell>
          <cell r="DU122">
            <v>8</v>
          </cell>
          <cell r="DV122">
            <v>8</v>
          </cell>
          <cell r="DW122">
            <v>8</v>
          </cell>
          <cell r="DX122">
            <v>8</v>
          </cell>
          <cell r="DY122">
            <v>8</v>
          </cell>
          <cell r="DZ122">
            <v>8</v>
          </cell>
          <cell r="EA122">
            <v>8</v>
          </cell>
          <cell r="EB122">
            <v>8</v>
          </cell>
          <cell r="EC122">
            <v>8</v>
          </cell>
          <cell r="ED122">
            <v>8</v>
          </cell>
          <cell r="EE122">
            <v>8</v>
          </cell>
          <cell r="EF122">
            <v>8</v>
          </cell>
          <cell r="EG122">
            <v>8</v>
          </cell>
          <cell r="EH122">
            <v>8</v>
          </cell>
          <cell r="EI122">
            <v>8</v>
          </cell>
          <cell r="EJ122">
            <v>8</v>
          </cell>
          <cell r="EK122">
            <v>8</v>
          </cell>
          <cell r="EL122">
            <v>8</v>
          </cell>
          <cell r="EM122">
            <v>8</v>
          </cell>
          <cell r="EN122">
            <v>8</v>
          </cell>
          <cell r="EO122">
            <v>8</v>
          </cell>
          <cell r="EP122">
            <v>8</v>
          </cell>
          <cell r="EQ122">
            <v>8</v>
          </cell>
          <cell r="ER122">
            <v>8</v>
          </cell>
          <cell r="ES122">
            <v>8</v>
          </cell>
          <cell r="ET122">
            <v>8</v>
          </cell>
          <cell r="EU122">
            <v>8</v>
          </cell>
          <cell r="EV122">
            <v>8</v>
          </cell>
          <cell r="EW122">
            <v>8</v>
          </cell>
          <cell r="EX122">
            <v>8</v>
          </cell>
          <cell r="EY122">
            <v>8</v>
          </cell>
          <cell r="EZ122">
            <v>8</v>
          </cell>
          <cell r="FA122">
            <v>8</v>
          </cell>
          <cell r="FB122">
            <v>8</v>
          </cell>
          <cell r="FC122">
            <v>8</v>
          </cell>
          <cell r="FD122">
            <v>8</v>
          </cell>
          <cell r="FE122">
            <v>8</v>
          </cell>
          <cell r="FF122">
            <v>8</v>
          </cell>
          <cell r="FG122">
            <v>8</v>
          </cell>
          <cell r="FH122">
            <v>8</v>
          </cell>
        </row>
        <row r="123">
          <cell r="D123" t="str">
            <v>Total Trans. Admin AccountsTransportation Admin Charge</v>
          </cell>
          <cell r="F123" t="str">
            <v/>
          </cell>
          <cell r="G123" t="str">
            <v>Total Trans. Admin Accounts</v>
          </cell>
          <cell r="U123">
            <v>2412</v>
          </cell>
          <cell r="V123">
            <v>2412</v>
          </cell>
          <cell r="W123">
            <v>2412</v>
          </cell>
          <cell r="X123">
            <v>2412</v>
          </cell>
          <cell r="Y123">
            <v>2412</v>
          </cell>
          <cell r="Z123">
            <v>2412</v>
          </cell>
          <cell r="AA123">
            <v>2412</v>
          </cell>
          <cell r="AB123">
            <v>2412</v>
          </cell>
          <cell r="AC123">
            <v>2412</v>
          </cell>
          <cell r="AD123">
            <v>2412</v>
          </cell>
          <cell r="AE123">
            <v>2412</v>
          </cell>
          <cell r="AF123">
            <v>2412</v>
          </cell>
          <cell r="AG123">
            <v>2412</v>
          </cell>
          <cell r="AH123">
            <v>2412</v>
          </cell>
          <cell r="AI123">
            <v>2412</v>
          </cell>
          <cell r="AJ123">
            <v>2412</v>
          </cell>
          <cell r="AK123">
            <v>2412</v>
          </cell>
          <cell r="AL123">
            <v>2412</v>
          </cell>
          <cell r="AM123">
            <v>2412</v>
          </cell>
          <cell r="AN123">
            <v>2412</v>
          </cell>
          <cell r="AO123">
            <v>2412</v>
          </cell>
          <cell r="AP123">
            <v>2412</v>
          </cell>
          <cell r="AQ123">
            <v>2412</v>
          </cell>
          <cell r="AR123">
            <v>2412</v>
          </cell>
          <cell r="AS123">
            <v>1912</v>
          </cell>
          <cell r="AT123">
            <v>1928</v>
          </cell>
          <cell r="AU123">
            <v>1994</v>
          </cell>
          <cell r="AV123">
            <v>2053</v>
          </cell>
          <cell r="AW123">
            <v>2071</v>
          </cell>
          <cell r="AX123">
            <v>2091</v>
          </cell>
          <cell r="AY123">
            <v>2093</v>
          </cell>
          <cell r="AZ123">
            <v>2126</v>
          </cell>
          <cell r="BA123">
            <v>2138</v>
          </cell>
          <cell r="BB123">
            <v>2146</v>
          </cell>
          <cell r="BC123">
            <v>2163</v>
          </cell>
          <cell r="BD123">
            <v>2194</v>
          </cell>
          <cell r="BE123">
            <v>2226</v>
          </cell>
          <cell r="BF123">
            <v>2226</v>
          </cell>
          <cell r="BG123">
            <v>2262</v>
          </cell>
          <cell r="BH123">
            <v>2239</v>
          </cell>
          <cell r="BI123">
            <v>2244</v>
          </cell>
          <cell r="BJ123">
            <v>2300</v>
          </cell>
          <cell r="BK123">
            <v>2278</v>
          </cell>
          <cell r="BL123">
            <v>2331</v>
          </cell>
          <cell r="BM123">
            <v>2316</v>
          </cell>
          <cell r="BN123">
            <v>2317</v>
          </cell>
          <cell r="BO123">
            <v>2341</v>
          </cell>
          <cell r="BP123">
            <v>2369</v>
          </cell>
          <cell r="BQ123">
            <v>2372</v>
          </cell>
          <cell r="BR123">
            <v>2402</v>
          </cell>
          <cell r="BS123">
            <v>2372</v>
          </cell>
          <cell r="BT123">
            <v>2414</v>
          </cell>
          <cell r="BU123">
            <v>2372</v>
          </cell>
          <cell r="BV123">
            <v>2383</v>
          </cell>
          <cell r="BW123">
            <v>2376</v>
          </cell>
          <cell r="BX123">
            <v>2380</v>
          </cell>
          <cell r="BY123">
            <v>2404</v>
          </cell>
          <cell r="BZ123">
            <v>2482</v>
          </cell>
          <cell r="CA123">
            <v>2399</v>
          </cell>
          <cell r="CB123">
            <v>2383</v>
          </cell>
          <cell r="CC123">
            <v>2412</v>
          </cell>
          <cell r="CD123">
            <v>2400</v>
          </cell>
          <cell r="CE123">
            <v>2411</v>
          </cell>
          <cell r="CF123">
            <v>2409</v>
          </cell>
          <cell r="CG123">
            <v>2431</v>
          </cell>
          <cell r="CH123">
            <v>2415</v>
          </cell>
          <cell r="CI123">
            <v>2407</v>
          </cell>
          <cell r="CJ123">
            <v>2407</v>
          </cell>
          <cell r="CK123">
            <v>2414</v>
          </cell>
          <cell r="CL123">
            <v>2425</v>
          </cell>
          <cell r="CM123">
            <v>2417</v>
          </cell>
          <cell r="CN123">
            <v>2413</v>
          </cell>
          <cell r="CO123">
            <v>2398</v>
          </cell>
          <cell r="CP123">
            <v>2406</v>
          </cell>
          <cell r="CQ123">
            <v>2411</v>
          </cell>
          <cell r="CR123">
            <v>2451</v>
          </cell>
          <cell r="CS123">
            <v>2432</v>
          </cell>
          <cell r="CT123">
            <v>2433</v>
          </cell>
          <cell r="CU123">
            <v>2450</v>
          </cell>
          <cell r="CV123">
            <v>2458</v>
          </cell>
          <cell r="CW123">
            <v>2458</v>
          </cell>
          <cell r="CX123">
            <v>2458</v>
          </cell>
          <cell r="CY123">
            <v>2458</v>
          </cell>
          <cell r="CZ123">
            <v>2458</v>
          </cell>
          <cell r="DA123">
            <v>2430</v>
          </cell>
          <cell r="DB123">
            <v>2430</v>
          </cell>
          <cell r="DC123">
            <v>2430</v>
          </cell>
          <cell r="DD123">
            <v>2430</v>
          </cell>
          <cell r="DE123">
            <v>2430</v>
          </cell>
          <cell r="DF123">
            <v>2430</v>
          </cell>
          <cell r="DG123">
            <v>2430</v>
          </cell>
          <cell r="DH123">
            <v>2430</v>
          </cell>
          <cell r="DI123">
            <v>2430</v>
          </cell>
          <cell r="DJ123">
            <v>2430</v>
          </cell>
          <cell r="DK123">
            <v>2430</v>
          </cell>
          <cell r="DL123">
            <v>2430</v>
          </cell>
          <cell r="DM123">
            <v>2430</v>
          </cell>
          <cell r="DN123">
            <v>2430</v>
          </cell>
          <cell r="DO123">
            <v>2430</v>
          </cell>
          <cell r="DP123">
            <v>2430</v>
          </cell>
          <cell r="DQ123">
            <v>2430</v>
          </cell>
          <cell r="DR123">
            <v>2430</v>
          </cell>
          <cell r="DS123">
            <v>2430</v>
          </cell>
          <cell r="DT123">
            <v>2430</v>
          </cell>
          <cell r="DU123">
            <v>2430</v>
          </cell>
          <cell r="DV123">
            <v>2430</v>
          </cell>
          <cell r="DW123">
            <v>2430</v>
          </cell>
          <cell r="DX123">
            <v>2430</v>
          </cell>
          <cell r="DY123">
            <v>2430</v>
          </cell>
          <cell r="DZ123">
            <v>2430</v>
          </cell>
          <cell r="EA123">
            <v>2430</v>
          </cell>
          <cell r="EB123">
            <v>2430</v>
          </cell>
          <cell r="EC123">
            <v>2430</v>
          </cell>
          <cell r="ED123">
            <v>2430</v>
          </cell>
          <cell r="EE123">
            <v>2430</v>
          </cell>
          <cell r="EF123">
            <v>2430</v>
          </cell>
          <cell r="EG123">
            <v>2430</v>
          </cell>
          <cell r="EH123">
            <v>2430</v>
          </cell>
          <cell r="EI123">
            <v>2430</v>
          </cell>
          <cell r="EJ123">
            <v>2430</v>
          </cell>
          <cell r="EK123">
            <v>2430</v>
          </cell>
          <cell r="EL123">
            <v>2430</v>
          </cell>
          <cell r="EM123">
            <v>2430</v>
          </cell>
          <cell r="EN123">
            <v>2430</v>
          </cell>
          <cell r="EO123">
            <v>2430</v>
          </cell>
          <cell r="EP123">
            <v>2430</v>
          </cell>
          <cell r="EQ123">
            <v>2430</v>
          </cell>
          <cell r="ER123">
            <v>2430</v>
          </cell>
          <cell r="ES123">
            <v>2430</v>
          </cell>
          <cell r="ET123">
            <v>2430</v>
          </cell>
          <cell r="EU123">
            <v>2430</v>
          </cell>
          <cell r="EV123">
            <v>2430</v>
          </cell>
          <cell r="EW123">
            <v>2430</v>
          </cell>
          <cell r="EX123">
            <v>2430</v>
          </cell>
          <cell r="EY123">
            <v>2430</v>
          </cell>
          <cell r="EZ123">
            <v>2430</v>
          </cell>
          <cell r="FA123">
            <v>2430</v>
          </cell>
          <cell r="FB123">
            <v>2430</v>
          </cell>
          <cell r="FC123">
            <v>2430</v>
          </cell>
          <cell r="FD123">
            <v>2430</v>
          </cell>
          <cell r="FE123">
            <v>2430</v>
          </cell>
          <cell r="FF123">
            <v>2430</v>
          </cell>
          <cell r="FG123">
            <v>2430</v>
          </cell>
          <cell r="FH123">
            <v>2430</v>
          </cell>
        </row>
        <row r="124">
          <cell r="F124" t="str">
            <v/>
          </cell>
        </row>
        <row r="125">
          <cell r="D125" t="str">
            <v>Telemetry Maint Charge - AccountsTelemetry Maint Charge - Accounts</v>
          </cell>
          <cell r="F125" t="str">
            <v/>
          </cell>
          <cell r="G125" t="str">
            <v>Telemetry Maint Charge - Accounts</v>
          </cell>
        </row>
        <row r="126">
          <cell r="D126" t="str">
            <v>FPU - LVTS &gt;50kTelemetry Maint Charge - Accounts</v>
          </cell>
          <cell r="F126" t="str">
            <v>FPU</v>
          </cell>
          <cell r="G126" t="str">
            <v>FPU - LVTS &gt;50k</v>
          </cell>
          <cell r="U126">
            <v>40</v>
          </cell>
          <cell r="V126">
            <v>40</v>
          </cell>
          <cell r="W126">
            <v>40</v>
          </cell>
          <cell r="X126">
            <v>40</v>
          </cell>
          <cell r="Y126">
            <v>40</v>
          </cell>
          <cell r="Z126">
            <v>40</v>
          </cell>
          <cell r="AA126">
            <v>40</v>
          </cell>
          <cell r="AB126">
            <v>40</v>
          </cell>
          <cell r="AC126">
            <v>40</v>
          </cell>
          <cell r="AD126">
            <v>40</v>
          </cell>
          <cell r="AE126">
            <v>40</v>
          </cell>
          <cell r="AF126">
            <v>40</v>
          </cell>
          <cell r="AG126">
            <v>40</v>
          </cell>
          <cell r="AH126">
            <v>40</v>
          </cell>
          <cell r="AI126">
            <v>40</v>
          </cell>
          <cell r="AJ126">
            <v>40</v>
          </cell>
          <cell r="AK126">
            <v>40</v>
          </cell>
          <cell r="AL126">
            <v>40</v>
          </cell>
          <cell r="AM126">
            <v>40</v>
          </cell>
          <cell r="AN126">
            <v>40</v>
          </cell>
          <cell r="AO126">
            <v>40</v>
          </cell>
          <cell r="AP126">
            <v>40</v>
          </cell>
          <cell r="AQ126">
            <v>40</v>
          </cell>
          <cell r="AR126">
            <v>40</v>
          </cell>
          <cell r="AS126">
            <v>28</v>
          </cell>
          <cell r="AT126">
            <v>29</v>
          </cell>
          <cell r="AU126">
            <v>28</v>
          </cell>
          <cell r="AV126">
            <v>29</v>
          </cell>
          <cell r="AW126">
            <v>30</v>
          </cell>
          <cell r="AX126">
            <v>37</v>
          </cell>
          <cell r="AY126">
            <v>40</v>
          </cell>
          <cell r="AZ126">
            <v>39</v>
          </cell>
          <cell r="BA126">
            <v>38</v>
          </cell>
          <cell r="BB126">
            <v>38</v>
          </cell>
          <cell r="BC126">
            <v>38</v>
          </cell>
          <cell r="BD126">
            <v>38</v>
          </cell>
          <cell r="BE126">
            <v>38</v>
          </cell>
          <cell r="BF126">
            <v>38</v>
          </cell>
          <cell r="BG126">
            <v>38</v>
          </cell>
          <cell r="BH126">
            <v>38</v>
          </cell>
          <cell r="BI126">
            <v>38</v>
          </cell>
          <cell r="BJ126">
            <v>38</v>
          </cell>
          <cell r="BK126">
            <v>38</v>
          </cell>
          <cell r="BL126">
            <v>38</v>
          </cell>
          <cell r="BM126">
            <v>38</v>
          </cell>
          <cell r="BN126">
            <v>28</v>
          </cell>
          <cell r="BO126">
            <v>38</v>
          </cell>
          <cell r="BP126">
            <v>38</v>
          </cell>
          <cell r="BQ126">
            <v>37</v>
          </cell>
          <cell r="BR126">
            <v>38</v>
          </cell>
          <cell r="BS126">
            <v>38</v>
          </cell>
          <cell r="BT126">
            <v>38</v>
          </cell>
          <cell r="BU126">
            <v>40</v>
          </cell>
          <cell r="BV126">
            <v>36</v>
          </cell>
          <cell r="BW126">
            <v>36</v>
          </cell>
          <cell r="BX126">
            <v>39</v>
          </cell>
          <cell r="BY126">
            <v>39</v>
          </cell>
          <cell r="BZ126">
            <v>39</v>
          </cell>
          <cell r="CA126">
            <v>39</v>
          </cell>
          <cell r="CB126">
            <v>39</v>
          </cell>
          <cell r="CC126">
            <v>40</v>
          </cell>
          <cell r="CD126">
            <v>39</v>
          </cell>
          <cell r="CE126">
            <v>39</v>
          </cell>
          <cell r="CF126">
            <v>39</v>
          </cell>
          <cell r="CG126">
            <v>39</v>
          </cell>
          <cell r="CH126">
            <v>39</v>
          </cell>
          <cell r="CI126">
            <v>39</v>
          </cell>
          <cell r="CJ126">
            <v>39</v>
          </cell>
          <cell r="CK126">
            <v>39</v>
          </cell>
          <cell r="CL126">
            <v>39</v>
          </cell>
          <cell r="CM126">
            <v>39</v>
          </cell>
          <cell r="CN126">
            <v>39</v>
          </cell>
          <cell r="CO126">
            <v>38</v>
          </cell>
          <cell r="CP126">
            <v>38</v>
          </cell>
          <cell r="CQ126">
            <v>40</v>
          </cell>
          <cell r="CR126">
            <v>40</v>
          </cell>
          <cell r="CS126">
            <v>40</v>
          </cell>
          <cell r="CT126">
            <v>40</v>
          </cell>
          <cell r="CU126">
            <v>40</v>
          </cell>
          <cell r="CV126">
            <v>39</v>
          </cell>
          <cell r="CW126">
            <v>39</v>
          </cell>
          <cell r="CX126">
            <v>39</v>
          </cell>
          <cell r="CY126">
            <v>39</v>
          </cell>
          <cell r="CZ126">
            <v>39</v>
          </cell>
          <cell r="DA126">
            <v>40</v>
          </cell>
          <cell r="DB126">
            <v>40</v>
          </cell>
          <cell r="DC126">
            <v>40</v>
          </cell>
          <cell r="DD126">
            <v>40</v>
          </cell>
          <cell r="DE126">
            <v>40</v>
          </cell>
          <cell r="DF126">
            <v>40</v>
          </cell>
          <cell r="DG126">
            <v>40</v>
          </cell>
          <cell r="DH126">
            <v>40</v>
          </cell>
          <cell r="DI126">
            <v>40</v>
          </cell>
          <cell r="DJ126">
            <v>40</v>
          </cell>
          <cell r="DK126">
            <v>40</v>
          </cell>
          <cell r="DL126">
            <v>40</v>
          </cell>
          <cell r="DM126">
            <v>40</v>
          </cell>
          <cell r="DN126">
            <v>40</v>
          </cell>
          <cell r="DO126">
            <v>40</v>
          </cell>
          <cell r="DP126">
            <v>40</v>
          </cell>
          <cell r="DQ126">
            <v>40</v>
          </cell>
          <cell r="DR126">
            <v>40</v>
          </cell>
          <cell r="DS126">
            <v>40</v>
          </cell>
          <cell r="DT126">
            <v>40</v>
          </cell>
          <cell r="DU126">
            <v>40</v>
          </cell>
          <cell r="DV126">
            <v>40</v>
          </cell>
          <cell r="DW126">
            <v>40</v>
          </cell>
          <cell r="DX126">
            <v>40</v>
          </cell>
          <cell r="DY126">
            <v>40</v>
          </cell>
          <cell r="DZ126">
            <v>40</v>
          </cell>
          <cell r="EA126">
            <v>40</v>
          </cell>
          <cell r="EB126">
            <v>40</v>
          </cell>
          <cell r="EC126">
            <v>40</v>
          </cell>
          <cell r="ED126">
            <v>40</v>
          </cell>
          <cell r="EE126">
            <v>40</v>
          </cell>
          <cell r="EF126">
            <v>40</v>
          </cell>
          <cell r="EG126">
            <v>40</v>
          </cell>
          <cell r="EH126">
            <v>40</v>
          </cell>
          <cell r="EI126">
            <v>40</v>
          </cell>
          <cell r="EJ126">
            <v>40</v>
          </cell>
          <cell r="EK126">
            <v>40</v>
          </cell>
          <cell r="EL126">
            <v>40</v>
          </cell>
          <cell r="EM126">
            <v>40</v>
          </cell>
          <cell r="EN126">
            <v>40</v>
          </cell>
          <cell r="EO126">
            <v>40</v>
          </cell>
          <cell r="EP126">
            <v>40</v>
          </cell>
          <cell r="EQ126">
            <v>40</v>
          </cell>
          <cell r="ER126">
            <v>40</v>
          </cell>
          <cell r="ES126">
            <v>40</v>
          </cell>
          <cell r="ET126">
            <v>40</v>
          </cell>
          <cell r="EU126">
            <v>40</v>
          </cell>
          <cell r="EV126">
            <v>40</v>
          </cell>
          <cell r="EW126">
            <v>40</v>
          </cell>
          <cell r="EX126">
            <v>40</v>
          </cell>
          <cell r="EY126">
            <v>40</v>
          </cell>
          <cell r="EZ126">
            <v>40</v>
          </cell>
          <cell r="FA126">
            <v>40</v>
          </cell>
          <cell r="FB126">
            <v>40</v>
          </cell>
          <cell r="FC126">
            <v>40</v>
          </cell>
          <cell r="FD126">
            <v>40</v>
          </cell>
          <cell r="FE126">
            <v>40</v>
          </cell>
          <cell r="FF126">
            <v>40</v>
          </cell>
          <cell r="FG126">
            <v>40</v>
          </cell>
          <cell r="FH126">
            <v>40</v>
          </cell>
        </row>
        <row r="127">
          <cell r="D127" t="str">
            <v>FPU - ITSTelemetry Maint Charge - Accounts</v>
          </cell>
          <cell r="F127" t="str">
            <v>FPU</v>
          </cell>
          <cell r="G127" t="str">
            <v>FPU - ITS</v>
          </cell>
          <cell r="U127">
            <v>19</v>
          </cell>
          <cell r="V127">
            <v>19</v>
          </cell>
          <cell r="W127">
            <v>19</v>
          </cell>
          <cell r="X127">
            <v>19</v>
          </cell>
          <cell r="Y127">
            <v>19</v>
          </cell>
          <cell r="Z127">
            <v>19</v>
          </cell>
          <cell r="AA127">
            <v>19</v>
          </cell>
          <cell r="AB127">
            <v>19</v>
          </cell>
          <cell r="AC127">
            <v>19</v>
          </cell>
          <cell r="AD127">
            <v>19</v>
          </cell>
          <cell r="AE127">
            <v>19</v>
          </cell>
          <cell r="AF127">
            <v>19</v>
          </cell>
          <cell r="AG127">
            <v>19</v>
          </cell>
          <cell r="AH127">
            <v>19</v>
          </cell>
          <cell r="AI127">
            <v>19</v>
          </cell>
          <cell r="AJ127">
            <v>19</v>
          </cell>
          <cell r="AK127">
            <v>19</v>
          </cell>
          <cell r="AL127">
            <v>19</v>
          </cell>
          <cell r="AM127">
            <v>19</v>
          </cell>
          <cell r="AN127">
            <v>19</v>
          </cell>
          <cell r="AO127">
            <v>19</v>
          </cell>
          <cell r="AP127">
            <v>19</v>
          </cell>
          <cell r="AQ127">
            <v>19</v>
          </cell>
          <cell r="AR127">
            <v>19</v>
          </cell>
          <cell r="AS127">
            <v>14</v>
          </cell>
          <cell r="AT127">
            <v>14</v>
          </cell>
          <cell r="AU127">
            <v>14</v>
          </cell>
          <cell r="AV127">
            <v>14</v>
          </cell>
          <cell r="AW127">
            <v>14</v>
          </cell>
          <cell r="AX127">
            <v>17</v>
          </cell>
          <cell r="AY127">
            <v>17</v>
          </cell>
          <cell r="AZ127">
            <v>17</v>
          </cell>
          <cell r="BA127">
            <v>17</v>
          </cell>
          <cell r="BB127">
            <v>17</v>
          </cell>
          <cell r="BC127">
            <v>17</v>
          </cell>
          <cell r="BD127">
            <v>18</v>
          </cell>
          <cell r="BE127">
            <v>17</v>
          </cell>
          <cell r="BF127">
            <v>17</v>
          </cell>
          <cell r="BG127">
            <v>17</v>
          </cell>
          <cell r="BH127">
            <v>17</v>
          </cell>
          <cell r="BI127">
            <v>17</v>
          </cell>
          <cell r="BJ127">
            <v>17</v>
          </cell>
          <cell r="BK127">
            <v>17</v>
          </cell>
          <cell r="BL127">
            <v>17</v>
          </cell>
          <cell r="BM127">
            <v>18</v>
          </cell>
          <cell r="BN127">
            <v>18</v>
          </cell>
          <cell r="BO127">
            <v>17</v>
          </cell>
          <cell r="BP127">
            <v>17</v>
          </cell>
          <cell r="BQ127">
            <v>17</v>
          </cell>
          <cell r="BR127">
            <v>17</v>
          </cell>
          <cell r="BS127">
            <v>17</v>
          </cell>
          <cell r="BT127">
            <v>17</v>
          </cell>
          <cell r="BU127">
            <v>17</v>
          </cell>
          <cell r="BV127">
            <v>17</v>
          </cell>
          <cell r="BW127">
            <v>17</v>
          </cell>
          <cell r="BX127">
            <v>17</v>
          </cell>
          <cell r="BY127">
            <v>17</v>
          </cell>
          <cell r="BZ127">
            <v>17</v>
          </cell>
          <cell r="CA127">
            <v>17</v>
          </cell>
          <cell r="CB127">
            <v>17</v>
          </cell>
          <cell r="CC127">
            <v>19</v>
          </cell>
          <cell r="CD127">
            <v>17</v>
          </cell>
          <cell r="CE127">
            <v>17</v>
          </cell>
          <cell r="CF127">
            <v>17</v>
          </cell>
          <cell r="CG127">
            <v>17</v>
          </cell>
          <cell r="CH127">
            <v>17</v>
          </cell>
          <cell r="CI127">
            <v>17</v>
          </cell>
          <cell r="CJ127">
            <v>17</v>
          </cell>
          <cell r="CK127">
            <v>17</v>
          </cell>
          <cell r="CL127">
            <v>17</v>
          </cell>
          <cell r="CM127">
            <v>17</v>
          </cell>
          <cell r="CN127">
            <v>17</v>
          </cell>
          <cell r="CO127">
            <v>17</v>
          </cell>
          <cell r="CP127">
            <v>17</v>
          </cell>
          <cell r="CQ127">
            <v>16</v>
          </cell>
          <cell r="CR127">
            <v>16</v>
          </cell>
          <cell r="CS127">
            <v>16</v>
          </cell>
          <cell r="CT127">
            <v>16</v>
          </cell>
          <cell r="CU127">
            <v>16</v>
          </cell>
          <cell r="CV127">
            <v>16</v>
          </cell>
          <cell r="CW127">
            <v>16</v>
          </cell>
          <cell r="CX127">
            <v>16</v>
          </cell>
          <cell r="CY127">
            <v>16</v>
          </cell>
          <cell r="CZ127">
            <v>16</v>
          </cell>
          <cell r="DA127">
            <v>16</v>
          </cell>
          <cell r="DB127">
            <v>16</v>
          </cell>
          <cell r="DC127">
            <v>16</v>
          </cell>
          <cell r="DD127">
            <v>16</v>
          </cell>
          <cell r="DE127">
            <v>16</v>
          </cell>
          <cell r="DF127">
            <v>16</v>
          </cell>
          <cell r="DG127">
            <v>16</v>
          </cell>
          <cell r="DH127">
            <v>16</v>
          </cell>
          <cell r="DI127">
            <v>16</v>
          </cell>
          <cell r="DJ127">
            <v>16</v>
          </cell>
          <cell r="DK127">
            <v>16</v>
          </cell>
          <cell r="DL127">
            <v>16</v>
          </cell>
          <cell r="DM127">
            <v>16</v>
          </cell>
          <cell r="DN127">
            <v>16</v>
          </cell>
          <cell r="DO127">
            <v>16</v>
          </cell>
          <cell r="DP127">
            <v>16</v>
          </cell>
          <cell r="DQ127">
            <v>16</v>
          </cell>
          <cell r="DR127">
            <v>16</v>
          </cell>
          <cell r="DS127">
            <v>16</v>
          </cell>
          <cell r="DT127">
            <v>16</v>
          </cell>
          <cell r="DU127">
            <v>16</v>
          </cell>
          <cell r="DV127">
            <v>16</v>
          </cell>
          <cell r="DW127">
            <v>16</v>
          </cell>
          <cell r="DX127">
            <v>16</v>
          </cell>
          <cell r="DY127">
            <v>16</v>
          </cell>
          <cell r="DZ127">
            <v>16</v>
          </cell>
          <cell r="EA127">
            <v>16</v>
          </cell>
          <cell r="EB127">
            <v>16</v>
          </cell>
          <cell r="EC127">
            <v>16</v>
          </cell>
          <cell r="ED127">
            <v>16</v>
          </cell>
          <cell r="EE127">
            <v>16</v>
          </cell>
          <cell r="EF127">
            <v>16</v>
          </cell>
          <cell r="EG127">
            <v>16</v>
          </cell>
          <cell r="EH127">
            <v>16</v>
          </cell>
          <cell r="EI127">
            <v>16</v>
          </cell>
          <cell r="EJ127">
            <v>16</v>
          </cell>
          <cell r="EK127">
            <v>16</v>
          </cell>
          <cell r="EL127">
            <v>16</v>
          </cell>
          <cell r="EM127">
            <v>16</v>
          </cell>
          <cell r="EN127">
            <v>16</v>
          </cell>
          <cell r="EO127">
            <v>16</v>
          </cell>
          <cell r="EP127">
            <v>16</v>
          </cell>
          <cell r="EQ127">
            <v>16</v>
          </cell>
          <cell r="ER127">
            <v>16</v>
          </cell>
          <cell r="ES127">
            <v>16</v>
          </cell>
          <cell r="ET127">
            <v>16</v>
          </cell>
          <cell r="EU127">
            <v>16</v>
          </cell>
          <cell r="EV127">
            <v>16</v>
          </cell>
          <cell r="EW127">
            <v>16</v>
          </cell>
          <cell r="EX127">
            <v>16</v>
          </cell>
          <cell r="EY127">
            <v>16</v>
          </cell>
          <cell r="EZ127">
            <v>16</v>
          </cell>
          <cell r="FA127">
            <v>16</v>
          </cell>
          <cell r="FB127">
            <v>16</v>
          </cell>
          <cell r="FC127">
            <v>16</v>
          </cell>
          <cell r="FD127">
            <v>16</v>
          </cell>
          <cell r="FE127">
            <v>16</v>
          </cell>
          <cell r="FF127">
            <v>16</v>
          </cell>
          <cell r="FG127">
            <v>16</v>
          </cell>
          <cell r="FH127">
            <v>16</v>
          </cell>
        </row>
        <row r="128">
          <cell r="D128" t="str">
            <v>Total Telemetry AccountsTelemetry Maint Charge - Accounts</v>
          </cell>
          <cell r="G128" t="str">
            <v>Total Telemetry Accounts</v>
          </cell>
          <cell r="U128">
            <v>59</v>
          </cell>
          <cell r="V128">
            <v>59</v>
          </cell>
          <cell r="W128">
            <v>59</v>
          </cell>
          <cell r="X128">
            <v>59</v>
          </cell>
          <cell r="Y128">
            <v>59</v>
          </cell>
          <cell r="Z128">
            <v>59</v>
          </cell>
          <cell r="AA128">
            <v>59</v>
          </cell>
          <cell r="AB128">
            <v>59</v>
          </cell>
          <cell r="AC128">
            <v>59</v>
          </cell>
          <cell r="AD128">
            <v>59</v>
          </cell>
          <cell r="AE128">
            <v>59</v>
          </cell>
          <cell r="AF128">
            <v>59</v>
          </cell>
          <cell r="AG128">
            <v>59</v>
          </cell>
          <cell r="AH128">
            <v>59</v>
          </cell>
          <cell r="AI128">
            <v>59</v>
          </cell>
          <cell r="AJ128">
            <v>59</v>
          </cell>
          <cell r="AK128">
            <v>59</v>
          </cell>
          <cell r="AL128">
            <v>59</v>
          </cell>
          <cell r="AM128">
            <v>59</v>
          </cell>
          <cell r="AN128">
            <v>59</v>
          </cell>
          <cell r="AO128">
            <v>59</v>
          </cell>
          <cell r="AP128">
            <v>59</v>
          </cell>
          <cell r="AQ128">
            <v>59</v>
          </cell>
          <cell r="AR128">
            <v>59</v>
          </cell>
          <cell r="AS128">
            <v>42</v>
          </cell>
          <cell r="AT128">
            <v>43</v>
          </cell>
          <cell r="AU128">
            <v>42</v>
          </cell>
          <cell r="AV128">
            <v>43</v>
          </cell>
          <cell r="AW128">
            <v>44</v>
          </cell>
          <cell r="AX128">
            <v>54</v>
          </cell>
          <cell r="AY128">
            <v>57</v>
          </cell>
          <cell r="AZ128">
            <v>56</v>
          </cell>
          <cell r="BA128">
            <v>55</v>
          </cell>
          <cell r="BB128">
            <v>55</v>
          </cell>
          <cell r="BC128">
            <v>55</v>
          </cell>
          <cell r="BD128">
            <v>56</v>
          </cell>
          <cell r="BE128">
            <v>55</v>
          </cell>
          <cell r="BF128">
            <v>55</v>
          </cell>
          <cell r="BG128">
            <v>55</v>
          </cell>
          <cell r="BH128">
            <v>55</v>
          </cell>
          <cell r="BI128">
            <v>55</v>
          </cell>
          <cell r="BJ128">
            <v>55</v>
          </cell>
          <cell r="BK128">
            <v>55</v>
          </cell>
          <cell r="BL128">
            <v>55</v>
          </cell>
          <cell r="BM128">
            <v>56</v>
          </cell>
          <cell r="BN128">
            <v>46</v>
          </cell>
          <cell r="BO128">
            <v>55</v>
          </cell>
          <cell r="BP128">
            <v>55</v>
          </cell>
          <cell r="BQ128">
            <v>54</v>
          </cell>
          <cell r="BR128">
            <v>55</v>
          </cell>
          <cell r="BS128">
            <v>55</v>
          </cell>
          <cell r="BT128">
            <v>55</v>
          </cell>
          <cell r="BU128">
            <v>57</v>
          </cell>
          <cell r="BV128">
            <v>53</v>
          </cell>
          <cell r="BW128">
            <v>53</v>
          </cell>
          <cell r="BX128">
            <v>56</v>
          </cell>
          <cell r="BY128">
            <v>56</v>
          </cell>
          <cell r="BZ128">
            <v>56</v>
          </cell>
          <cell r="CA128">
            <v>56</v>
          </cell>
          <cell r="CB128">
            <v>56</v>
          </cell>
          <cell r="CC128">
            <v>59</v>
          </cell>
          <cell r="CD128">
            <v>56</v>
          </cell>
          <cell r="CE128">
            <v>56</v>
          </cell>
          <cell r="CF128">
            <v>56</v>
          </cell>
          <cell r="CG128">
            <v>56</v>
          </cell>
          <cell r="CH128">
            <v>56</v>
          </cell>
          <cell r="CI128">
            <v>56</v>
          </cell>
          <cell r="CJ128">
            <v>56</v>
          </cell>
          <cell r="CK128">
            <v>56</v>
          </cell>
          <cell r="CL128">
            <v>56</v>
          </cell>
          <cell r="CM128">
            <v>56</v>
          </cell>
          <cell r="CN128">
            <v>56</v>
          </cell>
          <cell r="CO128">
            <v>55</v>
          </cell>
          <cell r="CP128">
            <v>55</v>
          </cell>
          <cell r="CQ128">
            <v>56</v>
          </cell>
          <cell r="CR128">
            <v>56</v>
          </cell>
          <cell r="CS128">
            <v>56</v>
          </cell>
          <cell r="CT128">
            <v>56</v>
          </cell>
          <cell r="CU128">
            <v>56</v>
          </cell>
          <cell r="CV128">
            <v>55</v>
          </cell>
          <cell r="CW128">
            <v>55</v>
          </cell>
          <cell r="CX128">
            <v>55</v>
          </cell>
          <cell r="CY128">
            <v>55</v>
          </cell>
          <cell r="CZ128">
            <v>55</v>
          </cell>
          <cell r="DA128">
            <v>56</v>
          </cell>
          <cell r="DB128">
            <v>56</v>
          </cell>
          <cell r="DC128">
            <v>56</v>
          </cell>
          <cell r="DD128">
            <v>56</v>
          </cell>
          <cell r="DE128">
            <v>56</v>
          </cell>
          <cell r="DF128">
            <v>56</v>
          </cell>
          <cell r="DG128">
            <v>56</v>
          </cell>
          <cell r="DH128">
            <v>56</v>
          </cell>
          <cell r="DI128">
            <v>56</v>
          </cell>
          <cell r="DJ128">
            <v>56</v>
          </cell>
          <cell r="DK128">
            <v>56</v>
          </cell>
          <cell r="DL128">
            <v>56</v>
          </cell>
          <cell r="DM128">
            <v>56</v>
          </cell>
          <cell r="DN128">
            <v>56</v>
          </cell>
          <cell r="DO128">
            <v>56</v>
          </cell>
          <cell r="DP128">
            <v>56</v>
          </cell>
          <cell r="DQ128">
            <v>56</v>
          </cell>
          <cell r="DR128">
            <v>56</v>
          </cell>
          <cell r="DS128">
            <v>56</v>
          </cell>
          <cell r="DT128">
            <v>56</v>
          </cell>
          <cell r="DU128">
            <v>56</v>
          </cell>
          <cell r="DV128">
            <v>56</v>
          </cell>
          <cell r="DW128">
            <v>56</v>
          </cell>
          <cell r="DX128">
            <v>56</v>
          </cell>
          <cell r="DY128">
            <v>56</v>
          </cell>
          <cell r="DZ128">
            <v>56</v>
          </cell>
          <cell r="EA128">
            <v>56</v>
          </cell>
          <cell r="EB128">
            <v>56</v>
          </cell>
          <cell r="EC128">
            <v>56</v>
          </cell>
          <cell r="ED128">
            <v>56</v>
          </cell>
          <cell r="EE128">
            <v>56</v>
          </cell>
          <cell r="EF128">
            <v>56</v>
          </cell>
          <cell r="EG128">
            <v>56</v>
          </cell>
          <cell r="EH128">
            <v>56</v>
          </cell>
          <cell r="EI128">
            <v>56</v>
          </cell>
          <cell r="EJ128">
            <v>56</v>
          </cell>
          <cell r="EK128">
            <v>56</v>
          </cell>
          <cell r="EL128">
            <v>56</v>
          </cell>
          <cell r="EM128">
            <v>56</v>
          </cell>
          <cell r="EN128">
            <v>56</v>
          </cell>
          <cell r="EO128">
            <v>56</v>
          </cell>
          <cell r="EP128">
            <v>56</v>
          </cell>
          <cell r="EQ128">
            <v>56</v>
          </cell>
          <cell r="ER128">
            <v>56</v>
          </cell>
          <cell r="ES128">
            <v>56</v>
          </cell>
          <cell r="ET128">
            <v>56</v>
          </cell>
          <cell r="EU128">
            <v>56</v>
          </cell>
          <cell r="EV128">
            <v>56</v>
          </cell>
          <cell r="EW128">
            <v>56</v>
          </cell>
          <cell r="EX128">
            <v>56</v>
          </cell>
          <cell r="EY128">
            <v>56</v>
          </cell>
          <cell r="EZ128">
            <v>56</v>
          </cell>
          <cell r="FA128">
            <v>56</v>
          </cell>
          <cell r="FB128">
            <v>56</v>
          </cell>
          <cell r="FC128">
            <v>56</v>
          </cell>
          <cell r="FD128">
            <v>56</v>
          </cell>
          <cell r="FE128">
            <v>56</v>
          </cell>
          <cell r="FF128">
            <v>56</v>
          </cell>
          <cell r="FG128">
            <v>56</v>
          </cell>
          <cell r="FH128">
            <v>56</v>
          </cell>
        </row>
        <row r="131">
          <cell r="G131" t="str">
            <v>GRAND TOTAL:</v>
          </cell>
          <cell r="U131">
            <v>73440</v>
          </cell>
          <cell r="V131">
            <v>73660</v>
          </cell>
          <cell r="W131">
            <v>74013</v>
          </cell>
          <cell r="X131">
            <v>74222</v>
          </cell>
          <cell r="Y131">
            <v>74035</v>
          </cell>
          <cell r="Z131">
            <v>74014</v>
          </cell>
          <cell r="AA131">
            <v>74103</v>
          </cell>
          <cell r="AB131">
            <v>74231</v>
          </cell>
          <cell r="AC131">
            <v>74266</v>
          </cell>
          <cell r="AD131">
            <v>74455</v>
          </cell>
          <cell r="AE131">
            <v>74863</v>
          </cell>
          <cell r="AF131">
            <v>75142</v>
          </cell>
          <cell r="AG131">
            <v>75520</v>
          </cell>
          <cell r="AH131">
            <v>75660</v>
          </cell>
          <cell r="AI131">
            <v>75960</v>
          </cell>
          <cell r="AJ131">
            <v>76105</v>
          </cell>
          <cell r="AK131">
            <v>76047</v>
          </cell>
          <cell r="AL131">
            <v>76106</v>
          </cell>
          <cell r="AM131">
            <v>75987</v>
          </cell>
          <cell r="AN131">
            <v>76117</v>
          </cell>
          <cell r="AO131">
            <v>76243</v>
          </cell>
          <cell r="AP131">
            <v>76256</v>
          </cell>
          <cell r="AQ131">
            <v>76504</v>
          </cell>
          <cell r="AR131">
            <v>76861</v>
          </cell>
          <cell r="AS131">
            <v>77066</v>
          </cell>
          <cell r="AT131">
            <v>77264</v>
          </cell>
          <cell r="AU131">
            <v>77585</v>
          </cell>
          <cell r="AV131">
            <v>77881</v>
          </cell>
          <cell r="AW131">
            <v>77748</v>
          </cell>
          <cell r="AX131">
            <v>77634</v>
          </cell>
          <cell r="AY131">
            <v>77822</v>
          </cell>
          <cell r="AZ131">
            <v>77978</v>
          </cell>
          <cell r="BA131">
            <v>78121</v>
          </cell>
          <cell r="BB131">
            <v>78098</v>
          </cell>
          <cell r="BC131">
            <v>78364</v>
          </cell>
          <cell r="BD131">
            <v>78647</v>
          </cell>
          <cell r="BE131">
            <v>79015</v>
          </cell>
          <cell r="BF131">
            <v>79110</v>
          </cell>
          <cell r="BG131">
            <v>79502</v>
          </cell>
          <cell r="BH131">
            <v>79686</v>
          </cell>
          <cell r="BI131">
            <v>79663</v>
          </cell>
          <cell r="BJ131">
            <v>79841</v>
          </cell>
          <cell r="BK131">
            <v>79840</v>
          </cell>
          <cell r="BL131">
            <v>80013</v>
          </cell>
          <cell r="BM131">
            <v>80222</v>
          </cell>
          <cell r="BN131">
            <v>80262</v>
          </cell>
          <cell r="BO131">
            <v>80789</v>
          </cell>
          <cell r="BP131">
            <v>81159</v>
          </cell>
          <cell r="BQ131">
            <v>81515</v>
          </cell>
          <cell r="BR131">
            <v>81675</v>
          </cell>
          <cell r="BS131">
            <v>81900</v>
          </cell>
          <cell r="BT131">
            <v>82605</v>
          </cell>
          <cell r="BU131">
            <v>82545</v>
          </cell>
          <cell r="BV131">
            <v>82809</v>
          </cell>
          <cell r="BW131">
            <v>83513</v>
          </cell>
          <cell r="BX131">
            <v>83120</v>
          </cell>
          <cell r="BY131">
            <v>83262</v>
          </cell>
          <cell r="BZ131">
            <v>83303</v>
          </cell>
          <cell r="CA131">
            <v>83762</v>
          </cell>
          <cell r="CB131">
            <v>84200</v>
          </cell>
          <cell r="CC131">
            <v>84452</v>
          </cell>
          <cell r="CD131">
            <v>84660</v>
          </cell>
          <cell r="CE131">
            <v>84950</v>
          </cell>
          <cell r="CF131">
            <v>85360</v>
          </cell>
          <cell r="CG131">
            <v>85424</v>
          </cell>
          <cell r="CH131">
            <v>85706</v>
          </cell>
          <cell r="CI131">
            <v>86191</v>
          </cell>
          <cell r="CJ131">
            <v>86341</v>
          </cell>
          <cell r="CK131">
            <v>86662</v>
          </cell>
          <cell r="CL131">
            <v>87145</v>
          </cell>
          <cell r="CM131">
            <v>87720</v>
          </cell>
          <cell r="CN131">
            <v>88032</v>
          </cell>
          <cell r="CO131">
            <v>88377</v>
          </cell>
          <cell r="CP131">
            <v>88599</v>
          </cell>
          <cell r="CQ131">
            <v>88956</v>
          </cell>
          <cell r="CR131">
            <v>89466</v>
          </cell>
          <cell r="CS131">
            <v>89570</v>
          </cell>
          <cell r="CT131">
            <v>89868</v>
          </cell>
          <cell r="CU131">
            <v>90062</v>
          </cell>
          <cell r="CV131">
            <v>90145</v>
          </cell>
          <cell r="CW131">
            <v>90094</v>
          </cell>
          <cell r="CX131">
            <v>90252</v>
          </cell>
          <cell r="CY131">
            <v>90795</v>
          </cell>
          <cell r="CZ131">
            <v>91195</v>
          </cell>
          <cell r="DA131">
            <v>91016</v>
          </cell>
          <cell r="DB131">
            <v>91200</v>
          </cell>
          <cell r="DC131">
            <v>91497</v>
          </cell>
          <cell r="DD131">
            <v>92061</v>
          </cell>
          <cell r="DE131">
            <v>92082</v>
          </cell>
          <cell r="DF131">
            <v>92348</v>
          </cell>
          <cell r="DG131">
            <v>92919</v>
          </cell>
          <cell r="DH131">
            <v>92825</v>
          </cell>
          <cell r="DI131">
            <v>93071</v>
          </cell>
          <cell r="DJ131">
            <v>93330</v>
          </cell>
          <cell r="DK131">
            <v>93889</v>
          </cell>
          <cell r="DL131">
            <v>94293</v>
          </cell>
          <cell r="DM131">
            <v>93872</v>
          </cell>
          <cell r="DN131">
            <v>94070</v>
          </cell>
          <cell r="DO131">
            <v>94392</v>
          </cell>
          <cell r="DP131">
            <v>94898</v>
          </cell>
          <cell r="DQ131">
            <v>94933</v>
          </cell>
          <cell r="DR131">
            <v>95216</v>
          </cell>
          <cell r="DS131">
            <v>95740</v>
          </cell>
          <cell r="DT131">
            <v>95753</v>
          </cell>
          <cell r="DU131">
            <v>96043</v>
          </cell>
          <cell r="DV131">
            <v>96375</v>
          </cell>
          <cell r="DW131">
            <v>96974</v>
          </cell>
          <cell r="DX131">
            <v>97368</v>
          </cell>
          <cell r="DY131">
            <v>96709</v>
          </cell>
          <cell r="DZ131">
            <v>96900</v>
          </cell>
          <cell r="EA131">
            <v>97238</v>
          </cell>
          <cell r="EB131">
            <v>97782</v>
          </cell>
          <cell r="EC131">
            <v>97803</v>
          </cell>
          <cell r="ED131">
            <v>98092</v>
          </cell>
          <cell r="EE131">
            <v>98628</v>
          </cell>
          <cell r="EF131">
            <v>98593</v>
          </cell>
          <cell r="EG131">
            <v>98873</v>
          </cell>
          <cell r="EH131">
            <v>99152</v>
          </cell>
          <cell r="EI131">
            <v>99761</v>
          </cell>
          <cell r="EJ131">
            <v>100189</v>
          </cell>
          <cell r="EK131">
            <v>99452</v>
          </cell>
          <cell r="EL131">
            <v>99659</v>
          </cell>
          <cell r="EM131">
            <v>100001</v>
          </cell>
          <cell r="EN131">
            <v>100572</v>
          </cell>
          <cell r="EO131">
            <v>100599</v>
          </cell>
          <cell r="EP131">
            <v>100904</v>
          </cell>
          <cell r="EQ131">
            <v>101484</v>
          </cell>
          <cell r="ER131">
            <v>101441</v>
          </cell>
          <cell r="ES131">
            <v>101733</v>
          </cell>
          <cell r="ET131">
            <v>102039</v>
          </cell>
          <cell r="EU131">
            <v>102673</v>
          </cell>
          <cell r="EV131">
            <v>103109</v>
          </cell>
          <cell r="EW131">
            <v>102224</v>
          </cell>
          <cell r="EX131">
            <v>102437</v>
          </cell>
          <cell r="EY131">
            <v>102795</v>
          </cell>
          <cell r="EZ131">
            <v>103369</v>
          </cell>
          <cell r="FA131">
            <v>103396</v>
          </cell>
          <cell r="FB131">
            <v>103717</v>
          </cell>
          <cell r="FC131">
            <v>104295</v>
          </cell>
          <cell r="FD131">
            <v>104274</v>
          </cell>
          <cell r="FE131">
            <v>104579</v>
          </cell>
          <cell r="FF131">
            <v>104903</v>
          </cell>
          <cell r="FG131">
            <v>105561</v>
          </cell>
          <cell r="FH131">
            <v>106007</v>
          </cell>
        </row>
      </sheetData>
      <sheetData sheetId="33"/>
      <sheetData sheetId="34"/>
      <sheetData sheetId="35"/>
      <sheetData sheetId="36"/>
      <sheetData sheetId="37"/>
      <sheetData sheetId="38"/>
      <sheetData sheetId="39">
        <row r="108">
          <cell r="AS108">
            <v>481096.77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amp;Instruc"/>
      <sheetName val="Segment Page"/>
      <sheetName val="2008 Plan"/>
      <sheetName val="2008 Actuals"/>
      <sheetName val="2007Actual"/>
      <sheetName val="2008 Forecast"/>
      <sheetName val="MonthlyVolumes"/>
      <sheetName val="Price Volume Variance"/>
      <sheetName val="Quarter Price Volume Variance"/>
      <sheetName val="FCC NI Variance Analysis"/>
      <sheetName val="FCC Variance Analysis "/>
      <sheetName val="YTDIS"/>
      <sheetName val="Gath Breakout"/>
      <sheetName val="YTDISTable"/>
    </sheetNames>
    <sheetDataSet>
      <sheetData sheetId="0"/>
      <sheetData sheetId="1"/>
      <sheetData sheetId="2">
        <row r="9">
          <cell r="I9">
            <v>1</v>
          </cell>
        </row>
      </sheetData>
      <sheetData sheetId="3"/>
      <sheetData sheetId="4" refreshError="1">
        <row r="9">
          <cell r="H9">
            <v>1</v>
          </cell>
          <cell r="AJ9">
            <v>1</v>
          </cell>
          <cell r="AK9">
            <v>2</v>
          </cell>
          <cell r="AL9">
            <v>3</v>
          </cell>
          <cell r="AM9">
            <v>4</v>
          </cell>
        </row>
        <row r="10">
          <cell r="AJ10">
            <v>6.77</v>
          </cell>
          <cell r="AK10">
            <v>7.55</v>
          </cell>
          <cell r="AL10">
            <v>6.16</v>
          </cell>
          <cell r="AM10">
            <v>6.96</v>
          </cell>
        </row>
        <row r="11">
          <cell r="AJ11">
            <v>0</v>
          </cell>
          <cell r="AK11">
            <v>0</v>
          </cell>
          <cell r="AL11">
            <v>0</v>
          </cell>
          <cell r="AM11">
            <v>0</v>
          </cell>
        </row>
        <row r="12">
          <cell r="AJ12">
            <v>82.95</v>
          </cell>
          <cell r="AK12">
            <v>115.45</v>
          </cell>
          <cell r="AL12">
            <v>134.98999999999998</v>
          </cell>
          <cell r="AM12">
            <v>122.91000000000003</v>
          </cell>
        </row>
        <row r="13">
          <cell r="AJ13">
            <v>0</v>
          </cell>
          <cell r="AK13">
            <v>0</v>
          </cell>
          <cell r="AL13">
            <v>0</v>
          </cell>
          <cell r="AM13">
            <v>0</v>
          </cell>
        </row>
        <row r="14">
          <cell r="AJ14">
            <v>111</v>
          </cell>
          <cell r="AK14">
            <v>166</v>
          </cell>
          <cell r="AL14">
            <v>190</v>
          </cell>
          <cell r="AM14">
            <v>167</v>
          </cell>
        </row>
        <row r="15">
          <cell r="AJ15">
            <v>0</v>
          </cell>
          <cell r="AK15">
            <v>0</v>
          </cell>
          <cell r="AL15">
            <v>0</v>
          </cell>
          <cell r="AM15">
            <v>0</v>
          </cell>
        </row>
        <row r="16">
          <cell r="AJ16">
            <v>23155.297031309252</v>
          </cell>
          <cell r="AK16">
            <v>23886.181027475799</v>
          </cell>
          <cell r="AL16">
            <v>23510.144012859862</v>
          </cell>
          <cell r="AM16">
            <v>23804.763895955053</v>
          </cell>
        </row>
        <row r="17">
          <cell r="AJ17">
            <v>137325.94682184589</v>
          </cell>
          <cell r="AK17">
            <v>158148.48593909864</v>
          </cell>
          <cell r="AL17">
            <v>175011.69975078976</v>
          </cell>
          <cell r="AM17">
            <v>245160.3717489102</v>
          </cell>
        </row>
        <row r="18">
          <cell r="AJ18" t="str">
            <v xml:space="preserve"> </v>
          </cell>
          <cell r="AK18" t="str">
            <v xml:space="preserve"> </v>
          </cell>
          <cell r="AL18" t="str">
            <v xml:space="preserve"> </v>
          </cell>
          <cell r="AM18" t="str">
            <v xml:space="preserve"> </v>
          </cell>
        </row>
        <row r="19">
          <cell r="AJ19" t="str">
            <v xml:space="preserve"> </v>
          </cell>
          <cell r="AK19" t="str">
            <v xml:space="preserve"> </v>
          </cell>
          <cell r="AL19" t="str">
            <v xml:space="preserve"> </v>
          </cell>
          <cell r="AM19" t="str">
            <v xml:space="preserve"> </v>
          </cell>
        </row>
        <row r="20">
          <cell r="AJ20" t="str">
            <v xml:space="preserve"> </v>
          </cell>
        </row>
        <row r="21">
          <cell r="AJ21">
            <v>19338.47178</v>
          </cell>
          <cell r="AK21">
            <v>19402.79307</v>
          </cell>
          <cell r="AL21">
            <v>18951.27304</v>
          </cell>
          <cell r="AM21">
            <v>19386.90193</v>
          </cell>
        </row>
        <row r="22">
          <cell r="AJ22">
            <v>4.6900000000000004</v>
          </cell>
          <cell r="AK22">
            <v>5.07</v>
          </cell>
          <cell r="AL22">
            <v>4.78</v>
          </cell>
          <cell r="AM22">
            <v>5.36</v>
          </cell>
        </row>
        <row r="23">
          <cell r="AJ23" t="str">
            <v xml:space="preserve"> </v>
          </cell>
        </row>
        <row r="24">
          <cell r="AJ24">
            <v>19338.47178</v>
          </cell>
          <cell r="AK24">
            <v>19402.79307</v>
          </cell>
          <cell r="AL24">
            <v>18951.27304</v>
          </cell>
          <cell r="AM24">
            <v>19386.90193</v>
          </cell>
        </row>
        <row r="25">
          <cell r="AJ25">
            <v>4.6945431807021523</v>
          </cell>
          <cell r="AK25">
            <v>5.072573705492804</v>
          </cell>
          <cell r="AL25">
            <v>4.7799611882959825</v>
          </cell>
          <cell r="AM25">
            <v>5.3649560608263736</v>
          </cell>
        </row>
        <row r="26">
          <cell r="AJ26" t="str">
            <v xml:space="preserve"> </v>
          </cell>
          <cell r="AK26">
            <v>0</v>
          </cell>
          <cell r="AL26">
            <v>0</v>
          </cell>
          <cell r="AM26">
            <v>0</v>
          </cell>
        </row>
        <row r="27">
          <cell r="AJ27">
            <v>0</v>
          </cell>
          <cell r="AK27">
            <v>0</v>
          </cell>
          <cell r="AL27">
            <v>0</v>
          </cell>
          <cell r="AM27">
            <v>0</v>
          </cell>
        </row>
        <row r="28">
          <cell r="AJ28" t="e">
            <v>#DIV/0!</v>
          </cell>
          <cell r="AK28" t="e">
            <v>#DIV/0!</v>
          </cell>
          <cell r="AL28" t="e">
            <v>#DIV/0!</v>
          </cell>
          <cell r="AM28" t="e">
            <v>#DIV/0!</v>
          </cell>
        </row>
        <row r="29">
          <cell r="AJ29" t="str">
            <v xml:space="preserve"> </v>
          </cell>
          <cell r="AK29" t="str">
            <v xml:space="preserve"> </v>
          </cell>
          <cell r="AL29" t="str">
            <v xml:space="preserve"> </v>
          </cell>
          <cell r="AM29" t="str">
            <v xml:space="preserve"> </v>
          </cell>
        </row>
        <row r="30">
          <cell r="AJ30">
            <v>21881.52378</v>
          </cell>
          <cell r="AK30">
            <v>22058.79207</v>
          </cell>
          <cell r="AL30">
            <v>21618.841039999999</v>
          </cell>
          <cell r="AM30">
            <v>21954.09993</v>
          </cell>
        </row>
        <row r="31">
          <cell r="AJ31" t="str">
            <v xml:space="preserve"> </v>
          </cell>
        </row>
        <row r="32">
          <cell r="AJ32">
            <v>1077.0584599999991</v>
          </cell>
          <cell r="AK32">
            <v>1621.9339300000006</v>
          </cell>
          <cell r="AL32">
            <v>1684.9582100000009</v>
          </cell>
          <cell r="AM32">
            <v>1652.0823900000005</v>
          </cell>
        </row>
        <row r="33">
          <cell r="AJ33" t="str">
            <v xml:space="preserve"> </v>
          </cell>
          <cell r="AK33" t="str">
            <v xml:space="preserve"> </v>
          </cell>
          <cell r="AL33" t="str">
            <v xml:space="preserve"> </v>
          </cell>
          <cell r="AM33" t="str">
            <v xml:space="preserve"> </v>
          </cell>
        </row>
        <row r="34">
          <cell r="AJ34">
            <v>0</v>
          </cell>
          <cell r="AK34">
            <v>0</v>
          </cell>
          <cell r="AL34">
            <v>0</v>
          </cell>
          <cell r="AM34">
            <v>0</v>
          </cell>
        </row>
        <row r="35">
          <cell r="AJ35" t="str">
            <v xml:space="preserve"> </v>
          </cell>
        </row>
        <row r="36">
          <cell r="AJ36">
            <v>0</v>
          </cell>
          <cell r="AK36">
            <v>0</v>
          </cell>
          <cell r="AL36">
            <v>0</v>
          </cell>
          <cell r="AM36">
            <v>0</v>
          </cell>
        </row>
        <row r="37">
          <cell r="AJ37" t="str">
            <v xml:space="preserve"> </v>
          </cell>
        </row>
        <row r="38">
          <cell r="AJ38">
            <v>0.32</v>
          </cell>
          <cell r="AK38">
            <v>0.3</v>
          </cell>
          <cell r="AL38">
            <v>0.33</v>
          </cell>
          <cell r="AM38">
            <v>0.27</v>
          </cell>
        </row>
        <row r="39">
          <cell r="AJ39">
            <v>0.47</v>
          </cell>
          <cell r="AK39">
            <v>0.46</v>
          </cell>
          <cell r="AL39">
            <v>0.44</v>
          </cell>
          <cell r="AM39">
            <v>0.4</v>
          </cell>
        </row>
        <row r="40">
          <cell r="AJ40">
            <v>0.7</v>
          </cell>
          <cell r="AK40">
            <v>0.7</v>
          </cell>
          <cell r="AL40">
            <v>0.7</v>
          </cell>
          <cell r="AM40">
            <v>0.7</v>
          </cell>
        </row>
        <row r="41">
          <cell r="AJ41" t="str">
            <v xml:space="preserve"> </v>
          </cell>
        </row>
        <row r="42">
          <cell r="AJ42">
            <v>90785.290820000009</v>
          </cell>
          <cell r="AK42">
            <v>98422.097939999992</v>
          </cell>
          <cell r="AL42">
            <v>90586.349600000016</v>
          </cell>
          <cell r="AM42">
            <v>104009.87701000003</v>
          </cell>
        </row>
        <row r="43">
          <cell r="AJ43">
            <v>2501.8873400000002</v>
          </cell>
          <cell r="AK43">
            <v>2531.7712499999998</v>
          </cell>
          <cell r="AL43">
            <v>2841.5884900000001</v>
          </cell>
          <cell r="AM43">
            <v>2904.6284499999992</v>
          </cell>
        </row>
        <row r="44">
          <cell r="AJ44">
            <v>93287.17816000001</v>
          </cell>
          <cell r="AK44">
            <v>100953.86919</v>
          </cell>
          <cell r="AL44">
            <v>93427.938090000011</v>
          </cell>
          <cell r="AM44">
            <v>106914.50546000001</v>
          </cell>
        </row>
        <row r="45">
          <cell r="AJ45" t="str">
            <v xml:space="preserve"> </v>
          </cell>
          <cell r="AK45" t="str">
            <v xml:space="preserve"> </v>
          </cell>
          <cell r="AL45" t="str">
            <v xml:space="preserve"> </v>
          </cell>
          <cell r="AM45" t="str">
            <v xml:space="preserve"> </v>
          </cell>
        </row>
        <row r="46">
          <cell r="AJ46">
            <v>6532.9413100000002</v>
          </cell>
          <cell r="AK46">
            <v>6353.5411499999991</v>
          </cell>
          <cell r="AL46">
            <v>6787.1076000000103</v>
          </cell>
          <cell r="AM46">
            <v>5687.4493199999988</v>
          </cell>
        </row>
        <row r="47">
          <cell r="AJ47">
            <v>9696.4244799999997</v>
          </cell>
          <cell r="AK47">
            <v>9654.694660000001</v>
          </cell>
          <cell r="AL47">
            <v>9059.5176699999993</v>
          </cell>
          <cell r="AM47">
            <v>8501.7683600000018</v>
          </cell>
        </row>
        <row r="48">
          <cell r="AJ48">
            <v>282.48383000000001</v>
          </cell>
          <cell r="AK48">
            <v>117.37555</v>
          </cell>
          <cell r="AL48">
            <v>161.83036000000001</v>
          </cell>
          <cell r="AM48">
            <v>300.43847999999991</v>
          </cell>
        </row>
        <row r="49">
          <cell r="AJ49">
            <v>17536.563000000002</v>
          </cell>
          <cell r="AK49">
            <v>5884.3222000000005</v>
          </cell>
          <cell r="AL49">
            <v>6220.5777300000009</v>
          </cell>
          <cell r="AM49">
            <v>8305.0706299999983</v>
          </cell>
        </row>
        <row r="50">
          <cell r="AJ50">
            <v>15292.603139999999</v>
          </cell>
          <cell r="AK50">
            <v>15668.02195</v>
          </cell>
          <cell r="AL50">
            <v>15311.133110000002</v>
          </cell>
          <cell r="AM50">
            <v>15812.512059999999</v>
          </cell>
        </row>
        <row r="51">
          <cell r="AJ51">
            <v>49341.015759999995</v>
          </cell>
          <cell r="AK51">
            <v>37677.95551</v>
          </cell>
          <cell r="AL51">
            <v>37540.166470000011</v>
          </cell>
          <cell r="AM51">
            <v>38607.238850000002</v>
          </cell>
        </row>
        <row r="52">
          <cell r="AJ52" t="str">
            <v xml:space="preserve"> </v>
          </cell>
          <cell r="AK52" t="str">
            <v xml:space="preserve"> </v>
          </cell>
          <cell r="AL52" t="str">
            <v xml:space="preserve"> </v>
          </cell>
          <cell r="AM52" t="str">
            <v xml:space="preserve"> </v>
          </cell>
        </row>
        <row r="53">
          <cell r="AJ53">
            <v>43946.162400000008</v>
          </cell>
          <cell r="AK53">
            <v>63275.913679999998</v>
          </cell>
          <cell r="AL53">
            <v>55887.771620000014</v>
          </cell>
          <cell r="AM53">
            <v>68307.266610000021</v>
          </cell>
        </row>
        <row r="54">
          <cell r="AJ54">
            <v>72.545079999999999</v>
          </cell>
          <cell r="AK54">
            <v>65.485950000000003</v>
          </cell>
          <cell r="AL54">
            <v>89.950000000000102</v>
          </cell>
          <cell r="AM54">
            <v>73.384999999999991</v>
          </cell>
        </row>
        <row r="55">
          <cell r="AJ55">
            <v>0</v>
          </cell>
          <cell r="AK55">
            <v>0</v>
          </cell>
          <cell r="AL55">
            <v>0</v>
          </cell>
          <cell r="AM55">
            <v>0</v>
          </cell>
        </row>
        <row r="57">
          <cell r="AJ57">
            <v>44018.707480000012</v>
          </cell>
          <cell r="AK57">
            <v>186474.03684999997</v>
          </cell>
          <cell r="AL57">
            <v>55977.721620000011</v>
          </cell>
          <cell r="AM57">
            <v>74453.812740000023</v>
          </cell>
        </row>
        <row r="58">
          <cell r="AJ58" t="str">
            <v xml:space="preserve"> </v>
          </cell>
          <cell r="AK58" t="str">
            <v xml:space="preserve"> </v>
          </cell>
          <cell r="AL58" t="str">
            <v xml:space="preserve"> </v>
          </cell>
          <cell r="AM58" t="str">
            <v xml:space="preserve"> </v>
          </cell>
        </row>
        <row r="59">
          <cell r="AJ59" t="str">
            <v xml:space="preserve"> </v>
          </cell>
          <cell r="AK59" t="str">
            <v xml:space="preserve"> </v>
          </cell>
          <cell r="AL59" t="str">
            <v xml:space="preserve"> </v>
          </cell>
          <cell r="AM59" t="str">
            <v xml:space="preserve"> </v>
          </cell>
        </row>
        <row r="60">
          <cell r="AJ60">
            <v>29041.680359999998</v>
          </cell>
          <cell r="AK60">
            <v>24068.603030000002</v>
          </cell>
          <cell r="AL60">
            <v>20352.14604</v>
          </cell>
          <cell r="AM60">
            <v>20747.444</v>
          </cell>
        </row>
        <row r="61">
          <cell r="AJ61">
            <v>1.1000000000000001</v>
          </cell>
          <cell r="AK61">
            <v>1.1200000000000001</v>
          </cell>
          <cell r="AL61">
            <v>1.17</v>
          </cell>
          <cell r="AM61">
            <v>1.18</v>
          </cell>
        </row>
        <row r="62">
          <cell r="AJ62">
            <v>0.44</v>
          </cell>
          <cell r="AK62">
            <v>0.49</v>
          </cell>
          <cell r="AL62">
            <v>0.54</v>
          </cell>
          <cell r="AM62">
            <v>0.5</v>
          </cell>
        </row>
        <row r="63">
          <cell r="AJ63">
            <v>0.15</v>
          </cell>
          <cell r="AK63">
            <v>0.16</v>
          </cell>
          <cell r="AL63">
            <v>0.17</v>
          </cell>
          <cell r="AM63">
            <v>0.19</v>
          </cell>
        </row>
        <row r="64">
          <cell r="AJ64" t="str">
            <v xml:space="preserve"> </v>
          </cell>
          <cell r="AK64" t="str">
            <v xml:space="preserve"> </v>
          </cell>
          <cell r="AL64" t="str">
            <v xml:space="preserve"> </v>
          </cell>
          <cell r="AM64" t="str">
            <v xml:space="preserve"> </v>
          </cell>
        </row>
        <row r="65">
          <cell r="AJ65">
            <v>31969.866200000004</v>
          </cell>
          <cell r="AK65">
            <v>26930.123280000003</v>
          </cell>
          <cell r="AL65">
            <v>23726.2219</v>
          </cell>
          <cell r="AM65">
            <v>24465.614170000004</v>
          </cell>
        </row>
        <row r="66">
          <cell r="AJ66">
            <v>0</v>
          </cell>
          <cell r="AK66">
            <v>0</v>
          </cell>
          <cell r="AL66">
            <v>0</v>
          </cell>
          <cell r="AM66">
            <v>0</v>
          </cell>
        </row>
        <row r="67">
          <cell r="AJ67">
            <v>31969.866200000004</v>
          </cell>
          <cell r="AK67">
            <v>26930.123280000003</v>
          </cell>
          <cell r="AL67">
            <v>23726.2219</v>
          </cell>
          <cell r="AM67">
            <v>24465.614170000004</v>
          </cell>
        </row>
        <row r="68">
          <cell r="AJ68" t="str">
            <v xml:space="preserve"> </v>
          </cell>
        </row>
        <row r="69">
          <cell r="AJ69">
            <v>12823.84014</v>
          </cell>
          <cell r="AK69">
            <v>11797.63925</v>
          </cell>
          <cell r="AL69">
            <v>10890.18022</v>
          </cell>
          <cell r="AM69">
            <v>10332.59504</v>
          </cell>
        </row>
        <row r="70">
          <cell r="AJ70">
            <v>3528.4424900000004</v>
          </cell>
          <cell r="AK70">
            <v>2799.9410000000003</v>
          </cell>
          <cell r="AL70">
            <v>2486.3710000000001</v>
          </cell>
          <cell r="AM70">
            <v>2529.6089999999999</v>
          </cell>
        </row>
        <row r="71">
          <cell r="AJ71">
            <v>4704.4792500000003</v>
          </cell>
          <cell r="AK71">
            <v>4432.2469000000001</v>
          </cell>
          <cell r="AL71">
            <v>4069.0627100000002</v>
          </cell>
          <cell r="AM71">
            <v>4366.6833100000003</v>
          </cell>
        </row>
        <row r="72">
          <cell r="AJ72">
            <v>21056.761880000002</v>
          </cell>
          <cell r="AK72">
            <v>19029.827149999997</v>
          </cell>
          <cell r="AL72">
            <v>17445.61393</v>
          </cell>
          <cell r="AM72">
            <v>17228.887349999997</v>
          </cell>
        </row>
        <row r="74">
          <cell r="AJ74">
            <v>10913.104319999999</v>
          </cell>
          <cell r="AK74">
            <v>7900.2961300000034</v>
          </cell>
          <cell r="AL74">
            <v>6280.6079700000009</v>
          </cell>
          <cell r="AM74">
            <v>7236.7268200000053</v>
          </cell>
        </row>
        <row r="80">
          <cell r="AJ80" t="str">
            <v xml:space="preserve"> </v>
          </cell>
        </row>
        <row r="81">
          <cell r="AJ81">
            <v>93287.17816000001</v>
          </cell>
          <cell r="AK81">
            <v>100953.86919</v>
          </cell>
          <cell r="AL81">
            <v>93427.938090000011</v>
          </cell>
          <cell r="AM81">
            <v>106914.50546000001</v>
          </cell>
        </row>
        <row r="82">
          <cell r="AJ82">
            <v>31969.866200000004</v>
          </cell>
          <cell r="AK82">
            <v>26930.123280000003</v>
          </cell>
          <cell r="AL82">
            <v>23726.2219</v>
          </cell>
          <cell r="AM82">
            <v>24465.614170000004</v>
          </cell>
        </row>
        <row r="83">
          <cell r="AJ83">
            <v>125257.04436</v>
          </cell>
          <cell r="AK83">
            <v>127883.99247</v>
          </cell>
          <cell r="AL83">
            <v>117154.15999000003</v>
          </cell>
          <cell r="AM83">
            <v>131380.11963000003</v>
          </cell>
        </row>
        <row r="84">
          <cell r="AJ84" t="str">
            <v xml:space="preserve"> </v>
          </cell>
        </row>
        <row r="86">
          <cell r="AJ86" t="str">
            <v xml:space="preserve"> </v>
          </cell>
          <cell r="AK86" t="str">
            <v xml:space="preserve"> </v>
          </cell>
          <cell r="AL86" t="str">
            <v xml:space="preserve"> </v>
          </cell>
          <cell r="AM86" t="str">
            <v xml:space="preserve"> </v>
          </cell>
        </row>
        <row r="87">
          <cell r="AJ87">
            <v>6532.9413100000002</v>
          </cell>
          <cell r="AK87">
            <v>6353.5411499999991</v>
          </cell>
          <cell r="AL87">
            <v>6787.1076000000103</v>
          </cell>
          <cell r="AM87">
            <v>5687.4493199999988</v>
          </cell>
        </row>
        <row r="88">
          <cell r="AJ88">
            <v>9696.4244799999997</v>
          </cell>
          <cell r="AK88">
            <v>9654.694660000001</v>
          </cell>
          <cell r="AL88">
            <v>9059.5176699999993</v>
          </cell>
          <cell r="AM88">
            <v>8501.7683600000018</v>
          </cell>
        </row>
        <row r="89">
          <cell r="AJ89">
            <v>282.48383000000001</v>
          </cell>
          <cell r="AK89">
            <v>117.37555</v>
          </cell>
          <cell r="AL89">
            <v>161.83036000000001</v>
          </cell>
          <cell r="AM89">
            <v>300.43847999999991</v>
          </cell>
        </row>
        <row r="90">
          <cell r="AJ90">
            <v>12823.84014</v>
          </cell>
          <cell r="AK90">
            <v>11797.63925</v>
          </cell>
          <cell r="AL90">
            <v>10890.18022</v>
          </cell>
          <cell r="AM90">
            <v>10332.59504</v>
          </cell>
        </row>
        <row r="91">
          <cell r="AJ91">
            <v>21065.005490000003</v>
          </cell>
          <cell r="AK91">
            <v>8684.2632000000012</v>
          </cell>
          <cell r="AL91">
            <v>8706.9487300000001</v>
          </cell>
          <cell r="AM91">
            <v>10834.679629999999</v>
          </cell>
        </row>
        <row r="92">
          <cell r="AJ92">
            <v>19997.08239</v>
          </cell>
          <cell r="AK92">
            <v>20100.26885</v>
          </cell>
          <cell r="AL92">
            <v>19380.195820000001</v>
          </cell>
          <cell r="AM92">
            <v>20179.195370000001</v>
          </cell>
        </row>
        <row r="93">
          <cell r="AJ93">
            <v>70397.77764</v>
          </cell>
          <cell r="AK93">
            <v>56707.782659999997</v>
          </cell>
          <cell r="AL93">
            <v>54985.780400000018</v>
          </cell>
          <cell r="AM93">
            <v>55836.126199999999</v>
          </cell>
        </row>
        <row r="94">
          <cell r="AJ94" t="str">
            <v xml:space="preserve"> </v>
          </cell>
        </row>
        <row r="95">
          <cell r="AJ95">
            <v>72.545079999999999</v>
          </cell>
          <cell r="AK95">
            <v>633.28195000000005</v>
          </cell>
          <cell r="AL95">
            <v>1378.7660000000001</v>
          </cell>
          <cell r="AM95">
            <v>892.36900000000014</v>
          </cell>
        </row>
        <row r="96">
          <cell r="AJ96">
            <v>0</v>
          </cell>
          <cell r="AK96">
            <v>1980.914</v>
          </cell>
          <cell r="AL96">
            <v>1890.8380000000002</v>
          </cell>
          <cell r="AM96">
            <v>2595.5190000000002</v>
          </cell>
        </row>
        <row r="97">
          <cell r="AJ97" t="str">
            <v xml:space="preserve"> </v>
          </cell>
          <cell r="AK97" t="str">
            <v xml:space="preserve"> </v>
          </cell>
          <cell r="AL97" t="str">
            <v xml:space="preserve"> </v>
          </cell>
          <cell r="AM97" t="str">
            <v xml:space="preserve"> </v>
          </cell>
        </row>
        <row r="99">
          <cell r="AJ99">
            <v>54931.811800000003</v>
          </cell>
          <cell r="AK99">
            <v>73790.40575999998</v>
          </cell>
          <cell r="AL99">
            <v>65437.983590000003</v>
          </cell>
          <cell r="AM99">
            <v>79031.881430000023</v>
          </cell>
        </row>
        <row r="100">
          <cell r="AJ100" t="str">
            <v xml:space="preserve"> </v>
          </cell>
        </row>
        <row r="101">
          <cell r="AJ101">
            <v>13087.556339999999</v>
          </cell>
          <cell r="AK101">
            <v>15026.231439999996</v>
          </cell>
          <cell r="AL101">
            <v>13726.63804</v>
          </cell>
          <cell r="AM101">
            <v>12870.606600000001</v>
          </cell>
        </row>
        <row r="102">
          <cell r="AJ102">
            <v>15269.189989999999</v>
          </cell>
          <cell r="AK102">
            <v>66087.537240000005</v>
          </cell>
          <cell r="AL102">
            <v>15912.334899999991</v>
          </cell>
          <cell r="AM102">
            <v>27143.95506</v>
          </cell>
        </row>
        <row r="103">
          <cell r="AJ103" t="str">
            <v xml:space="preserve"> </v>
          </cell>
          <cell r="AK103" t="str">
            <v xml:space="preserve"> </v>
          </cell>
          <cell r="AL103" t="str">
            <v xml:space="preserve"> </v>
          </cell>
          <cell r="AM103" t="str">
            <v xml:space="preserve"> </v>
          </cell>
        </row>
        <row r="104">
          <cell r="AJ104">
            <v>26575.065470000005</v>
          </cell>
          <cell r="AK104">
            <v>-7323.3629200000141</v>
          </cell>
          <cell r="AL104">
            <v>35799.010650000018</v>
          </cell>
          <cell r="AM104">
            <v>39017.319770000016</v>
          </cell>
        </row>
        <row r="105">
          <cell r="AJ105" t="str">
            <v xml:space="preserve"> </v>
          </cell>
          <cell r="AK105" t="str">
            <v xml:space="preserve"> </v>
          </cell>
          <cell r="AL105" t="str">
            <v xml:space="preserve"> </v>
          </cell>
          <cell r="AM105" t="str">
            <v xml:space="preserve"> </v>
          </cell>
        </row>
        <row r="107">
          <cell r="AJ107" t="str">
            <v xml:space="preserve"> </v>
          </cell>
        </row>
        <row r="108">
          <cell r="AJ108" t="str">
            <v xml:space="preserve"> </v>
          </cell>
        </row>
        <row r="109">
          <cell r="AJ109" t="str">
            <v xml:space="preserve"> </v>
          </cell>
        </row>
        <row r="110">
          <cell r="AJ110">
            <v>14331.81495</v>
          </cell>
          <cell r="AK110">
            <v>14737.33483</v>
          </cell>
          <cell r="AL110">
            <v>14439.915860000001</v>
          </cell>
          <cell r="AM110">
            <v>14754.710649999995</v>
          </cell>
        </row>
        <row r="111">
          <cell r="AJ111">
            <v>4333.3692499999997</v>
          </cell>
          <cell r="AK111">
            <v>3893.4999199999997</v>
          </cell>
          <cell r="AL111">
            <v>3496.5882899999997</v>
          </cell>
          <cell r="AM111">
            <v>3969.6202400000002</v>
          </cell>
        </row>
        <row r="112">
          <cell r="AJ112">
            <v>1331.8981900000008</v>
          </cell>
          <cell r="AK112">
            <v>1469.4341000000031</v>
          </cell>
          <cell r="AL112">
            <v>1443.6916700000011</v>
          </cell>
          <cell r="AM112">
            <v>1657.7789700000048</v>
          </cell>
        </row>
        <row r="113">
          <cell r="AJ113">
            <v>19997.08239</v>
          </cell>
          <cell r="AK113">
            <v>20100.26885</v>
          </cell>
          <cell r="AL113">
            <v>19380.195820000001</v>
          </cell>
          <cell r="AM113">
            <v>20382.10986</v>
          </cell>
        </row>
        <row r="114">
          <cell r="AJ114" t="str">
            <v xml:space="preserve"> </v>
          </cell>
          <cell r="AK114" t="str">
            <v xml:space="preserve"> </v>
          </cell>
          <cell r="AL114" t="str">
            <v xml:space="preserve"> </v>
          </cell>
          <cell r="AM114" t="str">
            <v xml:space="preserve"> </v>
          </cell>
        </row>
        <row r="115">
          <cell r="AJ115">
            <v>0</v>
          </cell>
          <cell r="AK115">
            <v>0</v>
          </cell>
          <cell r="AL115">
            <v>0</v>
          </cell>
          <cell r="AM115">
            <v>0</v>
          </cell>
        </row>
        <row r="116">
          <cell r="AJ116">
            <v>90785.290820000009</v>
          </cell>
          <cell r="AK116">
            <v>98422.097939999992</v>
          </cell>
          <cell r="AL116">
            <v>90586.349600000016</v>
          </cell>
          <cell r="AM116">
            <v>104009.87701000003</v>
          </cell>
        </row>
        <row r="117">
          <cell r="AJ117" t="str">
            <v xml:space="preserve"> </v>
          </cell>
          <cell r="AK117" t="str">
            <v xml:space="preserve"> </v>
          </cell>
          <cell r="AL117" t="str">
            <v xml:space="preserve"> </v>
          </cell>
          <cell r="AM117" t="str">
            <v xml:space="preserve"> </v>
          </cell>
        </row>
        <row r="118">
          <cell r="AJ118" t="str">
            <v xml:space="preserve"> </v>
          </cell>
        </row>
        <row r="119">
          <cell r="AJ119">
            <v>19338.47178</v>
          </cell>
          <cell r="AK119">
            <v>19402.79307</v>
          </cell>
          <cell r="AL119">
            <v>18951.27304</v>
          </cell>
          <cell r="AM119">
            <v>19386.90193</v>
          </cell>
        </row>
        <row r="120">
          <cell r="AJ120">
            <v>19338.47178</v>
          </cell>
          <cell r="AK120">
            <v>19402.79307</v>
          </cell>
          <cell r="AL120">
            <v>18951.27304</v>
          </cell>
          <cell r="AM120">
            <v>19386.90193</v>
          </cell>
        </row>
        <row r="121">
          <cell r="AJ121">
            <v>20415.53024</v>
          </cell>
          <cell r="AK121">
            <v>21024.726999999999</v>
          </cell>
          <cell r="AL121">
            <v>20636.231250000001</v>
          </cell>
          <cell r="AM121">
            <v>21038.98432</v>
          </cell>
        </row>
        <row r="122">
          <cell r="AJ122" t="str">
            <v xml:space="preserve"> </v>
          </cell>
          <cell r="AK122" t="str">
            <v xml:space="preserve"> </v>
          </cell>
          <cell r="AL122" t="str">
            <v xml:space="preserve"> </v>
          </cell>
          <cell r="AM122" t="str">
            <v xml:space="preserve"> </v>
          </cell>
        </row>
        <row r="123">
          <cell r="AJ123">
            <v>0</v>
          </cell>
          <cell r="AK123">
            <v>0</v>
          </cell>
          <cell r="AL123">
            <v>0</v>
          </cell>
          <cell r="AM123">
            <v>0</v>
          </cell>
        </row>
        <row r="124">
          <cell r="AJ124">
            <v>19338.47178</v>
          </cell>
          <cell r="AK124">
            <v>19402.79307</v>
          </cell>
          <cell r="AL124">
            <v>18951.27304</v>
          </cell>
          <cell r="AM124">
            <v>19386.90193</v>
          </cell>
        </row>
        <row r="125">
          <cell r="AJ125" t="str">
            <v xml:space="preserve"> </v>
          </cell>
        </row>
        <row r="126">
          <cell r="AJ126">
            <v>20415.53024</v>
          </cell>
          <cell r="AK126">
            <v>21024.726999999999</v>
          </cell>
          <cell r="AL126">
            <v>20636.231250000001</v>
          </cell>
          <cell r="AM126">
            <v>21038.98432</v>
          </cell>
        </row>
        <row r="127">
          <cell r="AJ127" t="str">
            <v xml:space="preserve"> </v>
          </cell>
        </row>
        <row r="128">
          <cell r="AJ128">
            <v>0</v>
          </cell>
          <cell r="AK128">
            <v>0</v>
          </cell>
          <cell r="AL128">
            <v>0</v>
          </cell>
          <cell r="AM128">
            <v>0</v>
          </cell>
        </row>
        <row r="129">
          <cell r="AJ129">
            <v>2543.0519999999997</v>
          </cell>
          <cell r="AK129">
            <v>2655.9989999999998</v>
          </cell>
          <cell r="AL129">
            <v>2667.5680000000002</v>
          </cell>
          <cell r="AM129">
            <v>2567.1979999999999</v>
          </cell>
        </row>
        <row r="130">
          <cell r="AJ130" t="str">
            <v xml:space="preserve"> </v>
          </cell>
        </row>
        <row r="131">
          <cell r="AJ131">
            <v>20415.53024</v>
          </cell>
          <cell r="AK131">
            <v>21024.726999999999</v>
          </cell>
          <cell r="AL131">
            <v>20636.231250000001</v>
          </cell>
          <cell r="AM131">
            <v>21038.98432</v>
          </cell>
        </row>
        <row r="132">
          <cell r="AJ132">
            <v>21881.52378</v>
          </cell>
          <cell r="AK132">
            <v>22058.79207</v>
          </cell>
          <cell r="AL132">
            <v>21618.841039999999</v>
          </cell>
          <cell r="AM132">
            <v>21954.09993</v>
          </cell>
        </row>
        <row r="134">
          <cell r="AJ134">
            <v>9121.5781800000004</v>
          </cell>
          <cell r="AK134">
            <v>9276.1485200000006</v>
          </cell>
          <cell r="AL134">
            <v>9161.9507999999987</v>
          </cell>
          <cell r="AM134">
            <v>5324.8096600000026</v>
          </cell>
        </row>
      </sheetData>
      <sheetData sheetId="5"/>
      <sheetData sheetId="6">
        <row r="4">
          <cell r="F4">
            <v>1</v>
          </cell>
        </row>
      </sheetData>
      <sheetData sheetId="7"/>
      <sheetData sheetId="8"/>
      <sheetData sheetId="9"/>
      <sheetData sheetId="10"/>
      <sheetData sheetId="11"/>
      <sheetData sheetId="12"/>
      <sheetData sheetId="13">
        <row r="5">
          <cell r="C5">
            <v>1</v>
          </cell>
        </row>
      </sheetData>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nd I By Time"/>
      <sheetName val="Fund II By Time"/>
      <sheetName val="Fund I Capital Exposed"/>
      <sheetName val="Total Capital Allocation"/>
      <sheetName val="Ownership"/>
      <sheetName val="New Investment Activity"/>
      <sheetName val="Investments By Year"/>
      <sheetName val="Summary History"/>
      <sheetName val="Technology Investments"/>
      <sheetName val="Summary Financials"/>
      <sheetName val="Investment History"/>
      <sheetName val="Fenway Holdings Backup"/>
    </sheetNames>
    <sheetDataSet>
      <sheetData sheetId="0" refreshError="1"/>
      <sheetData sheetId="1" refreshError="1"/>
      <sheetData sheetId="2"/>
      <sheetData sheetId="3"/>
      <sheetData sheetId="4"/>
      <sheetData sheetId="5"/>
      <sheetData sheetId="6"/>
      <sheetData sheetId="7" refreshError="1">
        <row r="2">
          <cell r="C2">
            <v>37256</v>
          </cell>
        </row>
        <row r="3">
          <cell r="C3">
            <v>37256</v>
          </cell>
        </row>
      </sheetData>
      <sheetData sheetId="8"/>
      <sheetData sheetId="9"/>
      <sheetData sheetId="10"/>
      <sheetData sheetId="1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rol"/>
      <sheetName val="__FDSCACHE__"/>
      <sheetName val="Inputs"/>
      <sheetName val="cases"/>
      <sheetName val="statements"/>
      <sheetName val="DCF Inputs"/>
      <sheetName val="DCF Matrix"/>
      <sheetName val="Val_sum"/>
      <sheetName val="Val_sum (2)"/>
      <sheetName val="Trad_m"/>
      <sheetName val="LBO_statements "/>
      <sheetName val="LBO_bal_rec"/>
      <sheetName val="LBO_summary"/>
      <sheetName val="Snow_recap"/>
      <sheetName val="sens_all"/>
      <sheetName val="sens_all2"/>
      <sheetName val="sens_all3"/>
      <sheetName val="FL"/>
      <sheetName val="FL (2)"/>
      <sheetName val="all_recap"/>
    </sheetNames>
    <sheetDataSet>
      <sheetData sheetId="0" refreshError="1">
        <row r="16">
          <cell r="B16">
            <v>2</v>
          </cell>
        </row>
      </sheetData>
      <sheetData sheetId="1"/>
      <sheetData sheetId="2" refreshError="1">
        <row r="2">
          <cell r="B2">
            <v>36357</v>
          </cell>
        </row>
      </sheetData>
      <sheetData sheetId="3"/>
      <sheetData sheetId="4"/>
      <sheetData sheetId="5"/>
      <sheetData sheetId="6"/>
      <sheetData sheetId="7"/>
      <sheetData sheetId="8"/>
      <sheetData sheetId="9"/>
      <sheetData sheetId="10"/>
      <sheetData sheetId="11"/>
      <sheetData sheetId="12"/>
      <sheetData sheetId="13" refreshError="1">
        <row r="9">
          <cell r="R9">
            <v>65</v>
          </cell>
        </row>
      </sheetData>
      <sheetData sheetId="14"/>
      <sheetData sheetId="15"/>
      <sheetData sheetId="16"/>
      <sheetData sheetId="17"/>
      <sheetData sheetId="18"/>
      <sheetData sheetId="19"/>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op adjust PY"/>
      <sheetName val="Earn stmt-Qtr."/>
      <sheetName val="Earn stmt-YTD"/>
      <sheetName val="Earn stmt-Mo."/>
      <sheetName val="Sales Deductions"/>
      <sheetName val="Sales deduc formatted"/>
      <sheetName val="GM"/>
      <sheetName val="Unit AUSP"/>
      <sheetName val="Sales &amp; Margin by Prod"/>
      <sheetName val="Total SG&amp;A"/>
      <sheetName val="Adjusted EBITDA"/>
      <sheetName val="Breakeven"/>
      <sheetName val="Free Cash Flow"/>
      <sheetName val="Depr &amp; Amort"/>
      <sheetName val="Curr Mo - fcst"/>
      <sheetName val="Earn - fcst Q3"/>
      <sheetName val="Earn - fcst TY"/>
      <sheetName val="Qtr by Qtr1"/>
      <sheetName val="Qtr by Qtr"/>
      <sheetName val="AppendixA"/>
      <sheetName val="Earn Q2 2002"/>
      <sheetName val="BS w-scusa"/>
      <sheetName val="Balance Sheet (Post consolid)"/>
      <sheetName val="Sheet1"/>
      <sheetName val="Appendix D"/>
      <sheetName val="warranty % "/>
      <sheetName val="Appendix E"/>
      <sheetName val="Appendix F"/>
      <sheetName val="COGS Breakout"/>
      <sheetName val="Other COGS"/>
      <sheetName val="Var SG&amp;A"/>
      <sheetName val="Fixed SG&amp;A"/>
      <sheetName val="Other SG&amp;A"/>
      <sheetName val="EBITDA REC"/>
      <sheetName val="Data"/>
      <sheetName val="Data2"/>
      <sheetName val="Bank Adj Ebitda"/>
      <sheetName val="int exp and sales rep comp"/>
      <sheetName val="Dropdowns"/>
      <sheetName val="Macro1"/>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refreshError="1"/>
      <sheetData sheetId="33" refreshError="1"/>
      <sheetData sheetId="34">
        <row r="1">
          <cell r="C1" t="str">
            <v>Consolidated Simmons Company</v>
          </cell>
          <cell r="F1" t="str">
            <v>All Cost Centers</v>
          </cell>
        </row>
        <row r="2">
          <cell r="B2" t="str">
            <v>Dec YTD</v>
          </cell>
          <cell r="C2" t="str">
            <v>Dec YTD</v>
          </cell>
          <cell r="D2" t="str">
            <v>Dec YTD</v>
          </cell>
          <cell r="E2" t="str">
            <v>Dec YTD</v>
          </cell>
          <cell r="F2" t="str">
            <v>Dec YTD</v>
          </cell>
          <cell r="G2" t="str">
            <v>Dec YTD</v>
          </cell>
          <cell r="H2" t="str">
            <v>Dec YTD</v>
          </cell>
          <cell r="I2" t="str">
            <v>Dec YTD</v>
          </cell>
          <cell r="J2" t="str">
            <v>Dec YTD</v>
          </cell>
          <cell r="K2" t="str">
            <v>Dec YTD</v>
          </cell>
          <cell r="L2" t="str">
            <v>Dec YTD</v>
          </cell>
          <cell r="M2" t="str">
            <v>Dec YTD</v>
          </cell>
          <cell r="N2" t="str">
            <v>Dec YTD</v>
          </cell>
          <cell r="O2" t="str">
            <v>Dec YTD</v>
          </cell>
          <cell r="P2" t="str">
            <v>Dec YTD</v>
          </cell>
          <cell r="Q2" t="str">
            <v>Dec YTD</v>
          </cell>
          <cell r="R2" t="str">
            <v>Dec YTD</v>
          </cell>
          <cell r="S2" t="str">
            <v>Dec YTD</v>
          </cell>
          <cell r="T2" t="str">
            <v>Dec YTD</v>
          </cell>
          <cell r="U2" t="str">
            <v>Dec YTD</v>
          </cell>
          <cell r="W2" t="str">
            <v>January</v>
          </cell>
          <cell r="X2" t="str">
            <v>January</v>
          </cell>
          <cell r="Y2" t="str">
            <v>January</v>
          </cell>
          <cell r="Z2" t="str">
            <v>January</v>
          </cell>
          <cell r="AA2" t="str">
            <v>January</v>
          </cell>
          <cell r="AB2" t="str">
            <v>January</v>
          </cell>
          <cell r="AC2" t="str">
            <v>January</v>
          </cell>
          <cell r="AD2" t="str">
            <v>January</v>
          </cell>
          <cell r="AE2" t="str">
            <v>January</v>
          </cell>
          <cell r="AF2" t="str">
            <v>January</v>
          </cell>
          <cell r="AG2" t="str">
            <v>January</v>
          </cell>
          <cell r="AH2" t="str">
            <v>January</v>
          </cell>
          <cell r="AI2" t="str">
            <v>January</v>
          </cell>
          <cell r="AJ2" t="str">
            <v>January</v>
          </cell>
          <cell r="AK2" t="str">
            <v>January</v>
          </cell>
          <cell r="AL2" t="str">
            <v>January</v>
          </cell>
          <cell r="AN2" t="str">
            <v>Dec YTD</v>
          </cell>
          <cell r="AO2" t="str">
            <v>Dec YTD</v>
          </cell>
          <cell r="AP2" t="str">
            <v>Dec YTD</v>
          </cell>
          <cell r="AQ2" t="str">
            <v>Dec YTD</v>
          </cell>
          <cell r="AR2" t="str">
            <v>Dec YTD</v>
          </cell>
          <cell r="AS2" t="str">
            <v>Dec YTD</v>
          </cell>
          <cell r="AT2" t="str">
            <v>Dec YTD</v>
          </cell>
          <cell r="AU2" t="str">
            <v>Dec YTD</v>
          </cell>
          <cell r="AV2" t="str">
            <v>Dec YTD</v>
          </cell>
          <cell r="AX2" t="str">
            <v>Fiscal Year</v>
          </cell>
          <cell r="AY2" t="str">
            <v>Fiscal Year</v>
          </cell>
          <cell r="AZ2" t="str">
            <v>Fiscal Year</v>
          </cell>
          <cell r="BA2" t="str">
            <v>Fiscal Year</v>
          </cell>
          <cell r="BB2" t="str">
            <v>Fiscal Year</v>
          </cell>
          <cell r="BC2" t="str">
            <v>Fiscal Year</v>
          </cell>
          <cell r="BD2" t="str">
            <v>Fiscal Year</v>
          </cell>
          <cell r="BE2" t="str">
            <v>Fiscal Year</v>
          </cell>
          <cell r="BF2" t="str">
            <v>Fiscal Year</v>
          </cell>
          <cell r="BG2" t="str">
            <v>Fiscal Year</v>
          </cell>
          <cell r="BI2" t="str">
            <v>Apr YTD</v>
          </cell>
          <cell r="BJ2" t="str">
            <v>Apr YTD</v>
          </cell>
          <cell r="BK2" t="str">
            <v>Apr YTD</v>
          </cell>
          <cell r="BL2" t="str">
            <v>Apr YTD</v>
          </cell>
          <cell r="BM2" t="str">
            <v>Apr YTD</v>
          </cell>
          <cell r="BN2" t="str">
            <v>Apr YTD</v>
          </cell>
          <cell r="BO2" t="str">
            <v>Apr YTD</v>
          </cell>
          <cell r="BP2" t="str">
            <v>Apr YTD</v>
          </cell>
          <cell r="BQ2" t="str">
            <v>Apr YTD</v>
          </cell>
          <cell r="BR2" t="str">
            <v>Apr YTD</v>
          </cell>
          <cell r="BS2" t="str">
            <v>Apr YTD</v>
          </cell>
          <cell r="BT2" t="str">
            <v>Apr YTD</v>
          </cell>
          <cell r="BU2" t="str">
            <v>Apr YTD</v>
          </cell>
          <cell r="BW2" t="str">
            <v>Quarter 2</v>
          </cell>
          <cell r="BX2" t="str">
            <v>Quarter 2</v>
          </cell>
          <cell r="BY2" t="str">
            <v>Quarter 2</v>
          </cell>
          <cell r="BZ2" t="str">
            <v>Quarter 2</v>
          </cell>
          <cell r="CA2" t="str">
            <v>Quarter 2</v>
          </cell>
          <cell r="CB2" t="str">
            <v>Quarter 2</v>
          </cell>
          <cell r="CC2" t="str">
            <v>Quarter 2</v>
          </cell>
          <cell r="CD2" t="str">
            <v>Quarter 2</v>
          </cell>
          <cell r="CE2" t="str">
            <v>Quarter 2</v>
          </cell>
          <cell r="CF2" t="str">
            <v>Quarter 2</v>
          </cell>
          <cell r="CG2" t="str">
            <v>Quarter 2</v>
          </cell>
          <cell r="CH2" t="str">
            <v>Quarter 2</v>
          </cell>
          <cell r="CI2" t="str">
            <v>Quarter 2</v>
          </cell>
          <cell r="CK2" t="str">
            <v>Quarter 1</v>
          </cell>
          <cell r="CL2" t="str">
            <v>Quarter 1</v>
          </cell>
          <cell r="CM2" t="str">
            <v>Quarter 1</v>
          </cell>
          <cell r="CN2" t="str">
            <v>Quarter 1</v>
          </cell>
          <cell r="CO2" t="str">
            <v>Quarter 1</v>
          </cell>
          <cell r="CP2" t="str">
            <v>Quarter 1</v>
          </cell>
          <cell r="CQ2" t="str">
            <v>Quarter 1</v>
          </cell>
          <cell r="CR2" t="str">
            <v>Quarter 1</v>
          </cell>
          <cell r="CS2" t="str">
            <v>Quarter 1</v>
          </cell>
          <cell r="CT2" t="str">
            <v>Quarter 1</v>
          </cell>
          <cell r="CU2" t="str">
            <v>Quarter 1</v>
          </cell>
          <cell r="CV2" t="str">
            <v>Quarter 1</v>
          </cell>
          <cell r="CW2" t="str">
            <v>Quarter 1</v>
          </cell>
          <cell r="CY2" t="str">
            <v>Quarter 2</v>
          </cell>
          <cell r="CZ2" t="str">
            <v>Quarter 2</v>
          </cell>
          <cell r="DA2" t="str">
            <v>Quarter 2</v>
          </cell>
          <cell r="DC2" t="str">
            <v>Quarter 1</v>
          </cell>
          <cell r="DD2" t="str">
            <v>Quarter 1</v>
          </cell>
          <cell r="DE2" t="str">
            <v>Quarter 1</v>
          </cell>
          <cell r="DG2" t="str">
            <v>Quarter 2</v>
          </cell>
          <cell r="DH2" t="str">
            <v>Quarter 2</v>
          </cell>
          <cell r="DI2" t="str">
            <v>Quarter 2</v>
          </cell>
          <cell r="DJ2" t="str">
            <v>Quarter 2</v>
          </cell>
          <cell r="DK2" t="str">
            <v>Quarter 2</v>
          </cell>
          <cell r="DL2" t="str">
            <v>Quarter 2</v>
          </cell>
          <cell r="DN2" t="str">
            <v>Quarter 3</v>
          </cell>
          <cell r="DO2" t="str">
            <v>Quarter 3</v>
          </cell>
          <cell r="DP2" t="str">
            <v>Quarter 3</v>
          </cell>
          <cell r="DQ2" t="str">
            <v>Quarter 3</v>
          </cell>
          <cell r="DR2" t="str">
            <v>Quarter 3</v>
          </cell>
          <cell r="DS2" t="str">
            <v>Quarter 3</v>
          </cell>
          <cell r="DT2" t="str">
            <v>Quarter 3</v>
          </cell>
          <cell r="DU2" t="str">
            <v>Quarter 3</v>
          </cell>
          <cell r="DV2" t="str">
            <v>Quarter 3</v>
          </cell>
          <cell r="DW2" t="str">
            <v>Quarter 3</v>
          </cell>
          <cell r="DX2" t="str">
            <v>Quarter 3</v>
          </cell>
          <cell r="DY2" t="str">
            <v>Quarter 3</v>
          </cell>
        </row>
        <row r="3">
          <cell r="B3" t="str">
            <v>Fixed</v>
          </cell>
          <cell r="C3" t="str">
            <v>Fixed</v>
          </cell>
          <cell r="D3" t="str">
            <v>Fixed</v>
          </cell>
          <cell r="E3" t="str">
            <v>Fixed</v>
          </cell>
          <cell r="F3" t="str">
            <v>Fixed</v>
          </cell>
          <cell r="G3" t="str">
            <v>Variable</v>
          </cell>
          <cell r="H3" t="str">
            <v>Variable</v>
          </cell>
          <cell r="I3" t="str">
            <v>Variable</v>
          </cell>
          <cell r="J3" t="str">
            <v>Variable</v>
          </cell>
          <cell r="K3" t="str">
            <v>Variable</v>
          </cell>
          <cell r="L3" t="str">
            <v>Revenue</v>
          </cell>
          <cell r="M3" t="str">
            <v>Revenue</v>
          </cell>
          <cell r="N3" t="str">
            <v>Revenue</v>
          </cell>
          <cell r="O3" t="str">
            <v>Revenue</v>
          </cell>
          <cell r="P3" t="str">
            <v>Revenue</v>
          </cell>
          <cell r="Q3" t="str">
            <v>Other AT</v>
          </cell>
          <cell r="R3" t="str">
            <v>Other AT</v>
          </cell>
          <cell r="S3" t="str">
            <v>Other AT</v>
          </cell>
          <cell r="T3" t="str">
            <v>Other AT</v>
          </cell>
          <cell r="U3" t="str">
            <v>Other AT</v>
          </cell>
          <cell r="W3" t="str">
            <v>Fixed</v>
          </cell>
          <cell r="X3" t="str">
            <v>Fixed</v>
          </cell>
          <cell r="Y3" t="str">
            <v>Fixed</v>
          </cell>
          <cell r="Z3" t="str">
            <v>Fixed</v>
          </cell>
          <cell r="AA3" t="str">
            <v>Variable</v>
          </cell>
          <cell r="AB3" t="str">
            <v>Variable</v>
          </cell>
          <cell r="AC3" t="str">
            <v>Variable</v>
          </cell>
          <cell r="AD3" t="str">
            <v>Variable</v>
          </cell>
          <cell r="AE3" t="str">
            <v>Revenue</v>
          </cell>
          <cell r="AF3" t="str">
            <v>Revenue</v>
          </cell>
          <cell r="AG3" t="str">
            <v>Revenue</v>
          </cell>
          <cell r="AH3" t="str">
            <v>Revenue</v>
          </cell>
          <cell r="AI3" t="str">
            <v>Other AT</v>
          </cell>
          <cell r="AJ3" t="str">
            <v>Other AT</v>
          </cell>
          <cell r="AK3" t="str">
            <v>Other AT</v>
          </cell>
          <cell r="AL3" t="str">
            <v>Other AT</v>
          </cell>
          <cell r="AN3" t="str">
            <v>Fixed</v>
          </cell>
          <cell r="AO3" t="str">
            <v>Fixed</v>
          </cell>
          <cell r="AP3" t="str">
            <v>Fixed</v>
          </cell>
          <cell r="AQ3" t="str">
            <v>Variable</v>
          </cell>
          <cell r="AR3" t="str">
            <v>Variable</v>
          </cell>
          <cell r="AS3" t="str">
            <v>Variable</v>
          </cell>
          <cell r="AT3" t="str">
            <v>Other AT</v>
          </cell>
          <cell r="AU3" t="str">
            <v>Other AT</v>
          </cell>
          <cell r="AV3" t="str">
            <v>Other AT</v>
          </cell>
          <cell r="AX3" t="str">
            <v>Fixed</v>
          </cell>
          <cell r="AY3" t="str">
            <v>Variable</v>
          </cell>
          <cell r="AZ3" t="str">
            <v>Other AT</v>
          </cell>
          <cell r="BA3" t="str">
            <v>Fixed</v>
          </cell>
          <cell r="BB3" t="str">
            <v>Variable</v>
          </cell>
          <cell r="BC3" t="str">
            <v>Other AT</v>
          </cell>
          <cell r="BD3" t="str">
            <v>Fixed</v>
          </cell>
          <cell r="BE3" t="str">
            <v>Variable</v>
          </cell>
          <cell r="BF3" t="str">
            <v>Other AT</v>
          </cell>
          <cell r="BG3" t="str">
            <v>Other AT</v>
          </cell>
          <cell r="BI3" t="str">
            <v>Fixed</v>
          </cell>
          <cell r="BJ3" t="str">
            <v>Variable</v>
          </cell>
          <cell r="BK3" t="str">
            <v>Other AT</v>
          </cell>
          <cell r="BL3" t="str">
            <v>Fixed</v>
          </cell>
          <cell r="BM3" t="str">
            <v>Variable</v>
          </cell>
          <cell r="BN3" t="str">
            <v>Other AT</v>
          </cell>
          <cell r="BO3" t="str">
            <v>Fixed</v>
          </cell>
          <cell r="BP3" t="str">
            <v>Variable</v>
          </cell>
          <cell r="BQ3" t="str">
            <v>Other AT</v>
          </cell>
          <cell r="BR3" t="str">
            <v>Other AT</v>
          </cell>
          <cell r="BS3" t="str">
            <v>Fixed</v>
          </cell>
          <cell r="BT3" t="str">
            <v>Variable</v>
          </cell>
          <cell r="BU3" t="str">
            <v>Other AT</v>
          </cell>
          <cell r="BW3" t="str">
            <v>Fixed</v>
          </cell>
          <cell r="BX3" t="str">
            <v>Variable</v>
          </cell>
          <cell r="BY3" t="str">
            <v>Other AT</v>
          </cell>
          <cell r="BZ3" t="str">
            <v>Fixed</v>
          </cell>
          <cell r="CA3" t="str">
            <v>Variable</v>
          </cell>
          <cell r="CB3" t="str">
            <v>Other AT</v>
          </cell>
          <cell r="CC3" t="str">
            <v>Fixed</v>
          </cell>
          <cell r="CD3" t="str">
            <v>Variable</v>
          </cell>
          <cell r="CE3" t="str">
            <v>Other AT</v>
          </cell>
          <cell r="CF3" t="str">
            <v>Other AT</v>
          </cell>
          <cell r="CG3" t="str">
            <v>Fixed</v>
          </cell>
          <cell r="CH3" t="str">
            <v>Variable</v>
          </cell>
          <cell r="CI3" t="str">
            <v>Other AT</v>
          </cell>
          <cell r="CK3" t="str">
            <v>Fixed</v>
          </cell>
          <cell r="CL3" t="str">
            <v>Variable</v>
          </cell>
          <cell r="CM3" t="str">
            <v>Other AT</v>
          </cell>
          <cell r="CN3" t="str">
            <v>Fixed</v>
          </cell>
          <cell r="CO3" t="str">
            <v>Variable</v>
          </cell>
          <cell r="CP3" t="str">
            <v>Other AT</v>
          </cell>
          <cell r="CQ3" t="str">
            <v>Fixed</v>
          </cell>
          <cell r="CR3" t="str">
            <v>Variable</v>
          </cell>
          <cell r="CS3" t="str">
            <v>Other AT</v>
          </cell>
          <cell r="CT3" t="str">
            <v>Other AT</v>
          </cell>
          <cell r="CU3" t="str">
            <v>Fixed</v>
          </cell>
          <cell r="CV3" t="str">
            <v>Variable</v>
          </cell>
          <cell r="CW3" t="str">
            <v>Other AT</v>
          </cell>
          <cell r="CY3" t="str">
            <v>Fixed</v>
          </cell>
          <cell r="CZ3" t="str">
            <v>Variable</v>
          </cell>
          <cell r="DA3" t="str">
            <v>Other AT</v>
          </cell>
          <cell r="DC3" t="str">
            <v>Fixed</v>
          </cell>
          <cell r="DD3" t="str">
            <v>Variable</v>
          </cell>
          <cell r="DE3" t="str">
            <v>Other AT</v>
          </cell>
          <cell r="DG3" t="str">
            <v>Fixed</v>
          </cell>
          <cell r="DH3" t="str">
            <v>Variable</v>
          </cell>
          <cell r="DI3" t="str">
            <v>Other AT</v>
          </cell>
          <cell r="DJ3" t="str">
            <v>Fixed</v>
          </cell>
          <cell r="DK3" t="str">
            <v>Variable</v>
          </cell>
          <cell r="DL3" t="str">
            <v>Other AT</v>
          </cell>
          <cell r="DN3" t="str">
            <v>Fixed</v>
          </cell>
          <cell r="DO3" t="str">
            <v>Variable</v>
          </cell>
          <cell r="DP3" t="str">
            <v>Other AT</v>
          </cell>
          <cell r="DQ3" t="str">
            <v>Fixed</v>
          </cell>
          <cell r="DR3" t="str">
            <v>Variable</v>
          </cell>
          <cell r="DS3" t="str">
            <v>Other AT</v>
          </cell>
          <cell r="DT3" t="str">
            <v>Fixed</v>
          </cell>
          <cell r="DU3" t="str">
            <v>Variable</v>
          </cell>
          <cell r="DV3" t="str">
            <v>Other AT</v>
          </cell>
          <cell r="DW3" t="str">
            <v>Fixed</v>
          </cell>
          <cell r="DX3" t="str">
            <v>Variable</v>
          </cell>
          <cell r="DY3" t="str">
            <v>Other AT</v>
          </cell>
        </row>
        <row r="4">
          <cell r="B4" t="str">
            <v>CYAct</v>
          </cell>
          <cell r="C4" t="str">
            <v>PYAct</v>
          </cell>
          <cell r="D4" t="str">
            <v>CYBud</v>
          </cell>
          <cell r="E4" t="str">
            <v>Current Forecast</v>
          </cell>
          <cell r="F4" t="str">
            <v>Prior Month Forecast</v>
          </cell>
          <cell r="G4" t="str">
            <v>CYAct</v>
          </cell>
          <cell r="H4" t="str">
            <v>PYAct</v>
          </cell>
          <cell r="I4" t="str">
            <v>CYBud</v>
          </cell>
          <cell r="J4" t="str">
            <v>Current Forecast</v>
          </cell>
          <cell r="K4" t="str">
            <v>Prior Month Forecast</v>
          </cell>
          <cell r="L4" t="str">
            <v>CYAct</v>
          </cell>
          <cell r="M4" t="str">
            <v>PYAct</v>
          </cell>
          <cell r="N4" t="str">
            <v>CYBud</v>
          </cell>
          <cell r="O4" t="str">
            <v>Current Forecast</v>
          </cell>
          <cell r="P4" t="str">
            <v>Prior Month Forecast</v>
          </cell>
          <cell r="Q4" t="str">
            <v>CYAct</v>
          </cell>
          <cell r="R4" t="str">
            <v>PYAct</v>
          </cell>
          <cell r="S4" t="str">
            <v>CYBud</v>
          </cell>
          <cell r="T4" t="str">
            <v>Current Forecast</v>
          </cell>
          <cell r="U4" t="str">
            <v>Prior Month Forecast</v>
          </cell>
          <cell r="W4" t="str">
            <v>PYAct</v>
          </cell>
          <cell r="X4" t="str">
            <v>CYBud</v>
          </cell>
          <cell r="Y4" t="str">
            <v>Current Forecast</v>
          </cell>
          <cell r="Z4" t="str">
            <v>Prior Month Forecast</v>
          </cell>
          <cell r="AA4" t="str">
            <v>PYAct</v>
          </cell>
          <cell r="AB4" t="str">
            <v>CYBud</v>
          </cell>
          <cell r="AC4" t="str">
            <v>Current Forecast</v>
          </cell>
          <cell r="AD4" t="str">
            <v>Prior Month Forecast</v>
          </cell>
          <cell r="AE4" t="str">
            <v>PYAct</v>
          </cell>
          <cell r="AF4" t="str">
            <v>CYBud</v>
          </cell>
          <cell r="AG4" t="str">
            <v>Current Forecast</v>
          </cell>
          <cell r="AH4" t="str">
            <v>Prior Month Forecast</v>
          </cell>
          <cell r="AI4" t="str">
            <v>PYAct</v>
          </cell>
          <cell r="AJ4" t="str">
            <v>CYBud</v>
          </cell>
          <cell r="AK4" t="str">
            <v>Current Forecast</v>
          </cell>
          <cell r="AL4" t="str">
            <v>Prior Month Forecast</v>
          </cell>
          <cell r="AN4" t="str">
            <v>CYAct</v>
          </cell>
          <cell r="AO4" t="str">
            <v>PYAct</v>
          </cell>
          <cell r="AP4" t="str">
            <v>CYBud</v>
          </cell>
          <cell r="AQ4" t="str">
            <v>CYAct</v>
          </cell>
          <cell r="AR4" t="str">
            <v>PYAct</v>
          </cell>
          <cell r="AS4" t="str">
            <v>CYBud</v>
          </cell>
          <cell r="AT4" t="str">
            <v>CYAct</v>
          </cell>
          <cell r="AU4" t="str">
            <v>PYAct</v>
          </cell>
          <cell r="AV4" t="str">
            <v>CYBud</v>
          </cell>
          <cell r="AX4" t="str">
            <v>CYBud</v>
          </cell>
          <cell r="AY4" t="str">
            <v>CYBud</v>
          </cell>
          <cell r="AZ4" t="str">
            <v>CYBud</v>
          </cell>
          <cell r="BA4" t="str">
            <v>PYAct</v>
          </cell>
          <cell r="BB4" t="str">
            <v>PYAct</v>
          </cell>
          <cell r="BC4" t="str">
            <v>PYAct</v>
          </cell>
          <cell r="BD4" t="str">
            <v>Current Forecast</v>
          </cell>
          <cell r="BE4" t="str">
            <v>Current Forecast</v>
          </cell>
          <cell r="BF4" t="str">
            <v>Current Forecast</v>
          </cell>
          <cell r="BG4" t="str">
            <v>Prior Month Forecast</v>
          </cell>
          <cell r="BI4" t="str">
            <v>CYBud</v>
          </cell>
          <cell r="BJ4" t="str">
            <v>CYBud</v>
          </cell>
          <cell r="BK4" t="str">
            <v>CYBud</v>
          </cell>
          <cell r="BL4" t="str">
            <v>PYAct</v>
          </cell>
          <cell r="BM4" t="str">
            <v>PYAct</v>
          </cell>
          <cell r="BN4" t="str">
            <v>PYAct</v>
          </cell>
          <cell r="BO4" t="str">
            <v>Current Forecast</v>
          </cell>
          <cell r="BP4" t="str">
            <v>Current Forecast</v>
          </cell>
          <cell r="BQ4" t="str">
            <v>Current Forecast</v>
          </cell>
          <cell r="BR4" t="str">
            <v>Prior Month Forecast</v>
          </cell>
          <cell r="BS4" t="str">
            <v>CYAct</v>
          </cell>
          <cell r="BT4" t="str">
            <v>CYAct</v>
          </cell>
          <cell r="BU4" t="str">
            <v>CYAct</v>
          </cell>
          <cell r="BW4" t="str">
            <v>CYBud</v>
          </cell>
          <cell r="BX4" t="str">
            <v>CYBud</v>
          </cell>
          <cell r="BY4" t="str">
            <v>CYBud</v>
          </cell>
          <cell r="BZ4" t="str">
            <v>PYAct</v>
          </cell>
          <cell r="CA4" t="str">
            <v>PYAct</v>
          </cell>
          <cell r="CB4" t="str">
            <v>PYAct</v>
          </cell>
          <cell r="CC4" t="str">
            <v>Current Forecast</v>
          </cell>
          <cell r="CD4" t="str">
            <v>Current Forecast</v>
          </cell>
          <cell r="CE4" t="str">
            <v>Current Forecast</v>
          </cell>
          <cell r="CF4" t="str">
            <v>Prior Month Forecast</v>
          </cell>
          <cell r="CG4" t="str">
            <v>CYAct</v>
          </cell>
          <cell r="CH4" t="str">
            <v>CYAct</v>
          </cell>
          <cell r="CI4" t="str">
            <v>CYAct</v>
          </cell>
          <cell r="CK4" t="str">
            <v>CYBud</v>
          </cell>
          <cell r="CL4" t="str">
            <v>CYBud</v>
          </cell>
          <cell r="CM4" t="str">
            <v>CYBud</v>
          </cell>
          <cell r="CN4" t="str">
            <v>PYAct</v>
          </cell>
          <cell r="CO4" t="str">
            <v>PYAct</v>
          </cell>
          <cell r="CP4" t="str">
            <v>PYAct</v>
          </cell>
          <cell r="CQ4" t="str">
            <v>Current Forecast</v>
          </cell>
          <cell r="CR4" t="str">
            <v>Current Forecast</v>
          </cell>
          <cell r="CS4" t="str">
            <v>Current Forecast</v>
          </cell>
          <cell r="CT4" t="str">
            <v>Prior Month Forecast</v>
          </cell>
          <cell r="CU4" t="str">
            <v>CYAct</v>
          </cell>
          <cell r="CV4" t="str">
            <v>CYAct</v>
          </cell>
          <cell r="CW4" t="str">
            <v>CYAct</v>
          </cell>
          <cell r="CY4" t="str">
            <v>CYBud</v>
          </cell>
          <cell r="CZ4" t="str">
            <v>CYBud</v>
          </cell>
          <cell r="DA4" t="str">
            <v>CYBud</v>
          </cell>
          <cell r="DC4" t="str">
            <v>CYAct</v>
          </cell>
          <cell r="DD4" t="str">
            <v>CYAct</v>
          </cell>
          <cell r="DE4" t="str">
            <v>CYAct</v>
          </cell>
          <cell r="DG4" t="str">
            <v>CYAct</v>
          </cell>
          <cell r="DH4" t="str">
            <v>CYAct</v>
          </cell>
          <cell r="DI4" t="str">
            <v>CYAct</v>
          </cell>
          <cell r="DJ4" t="str">
            <v>PYAct</v>
          </cell>
          <cell r="DK4" t="str">
            <v>PYAct</v>
          </cell>
          <cell r="DL4" t="str">
            <v>PYAct</v>
          </cell>
          <cell r="DN4" t="str">
            <v>Current Forecast</v>
          </cell>
          <cell r="DO4" t="str">
            <v>Current Forecast</v>
          </cell>
          <cell r="DP4" t="str">
            <v>Current Forecast</v>
          </cell>
          <cell r="DQ4" t="str">
            <v>PYAct</v>
          </cell>
          <cell r="DR4" t="str">
            <v>PYAct</v>
          </cell>
          <cell r="DS4" t="str">
            <v>PYAct</v>
          </cell>
          <cell r="DT4" t="str">
            <v>CYBud</v>
          </cell>
          <cell r="DU4" t="str">
            <v>CYBud</v>
          </cell>
          <cell r="DV4" t="str">
            <v>CYBud</v>
          </cell>
          <cell r="DW4" t="str">
            <v>CYAct</v>
          </cell>
          <cell r="DX4" t="str">
            <v>CYAct</v>
          </cell>
          <cell r="DY4" t="str">
            <v>CYAct</v>
          </cell>
        </row>
        <row r="5">
          <cell r="A5" t="str">
            <v>Gross Sales</v>
          </cell>
          <cell r="B5" t="str">
            <v>0</v>
          </cell>
          <cell r="C5" t="str">
            <v>0</v>
          </cell>
          <cell r="D5" t="str">
            <v>0</v>
          </cell>
          <cell r="E5" t="str">
            <v>0</v>
          </cell>
          <cell r="F5" t="str">
            <v>0</v>
          </cell>
          <cell r="G5" t="str">
            <v>0</v>
          </cell>
          <cell r="H5" t="str">
            <v>0</v>
          </cell>
          <cell r="I5" t="str">
            <v>0</v>
          </cell>
          <cell r="J5" t="str">
            <v>0</v>
          </cell>
          <cell r="K5" t="str">
            <v>0</v>
          </cell>
          <cell r="L5">
            <v>342940819.72999996</v>
          </cell>
          <cell r="M5">
            <v>760635428.82000017</v>
          </cell>
          <cell r="N5">
            <v>834106936</v>
          </cell>
          <cell r="O5">
            <v>873972739.34144032</v>
          </cell>
          <cell r="P5">
            <v>783240163.8588562</v>
          </cell>
          <cell r="Q5" t="str">
            <v>0</v>
          </cell>
          <cell r="R5" t="str">
            <v>0</v>
          </cell>
          <cell r="S5" t="str">
            <v>0</v>
          </cell>
          <cell r="T5" t="str">
            <v>0</v>
          </cell>
          <cell r="U5" t="str">
            <v>0</v>
          </cell>
          <cell r="W5" t="str">
            <v>0</v>
          </cell>
          <cell r="X5" t="str">
            <v>0</v>
          </cell>
          <cell r="Y5" t="str">
            <v>0</v>
          </cell>
          <cell r="Z5" t="str">
            <v>0</v>
          </cell>
          <cell r="AA5" t="str">
            <v>0</v>
          </cell>
          <cell r="AB5" t="str">
            <v>0</v>
          </cell>
          <cell r="AC5" t="str">
            <v>0</v>
          </cell>
          <cell r="AD5" t="str">
            <v>0</v>
          </cell>
          <cell r="AE5">
            <v>76942183.449999988</v>
          </cell>
          <cell r="AF5">
            <v>75177083</v>
          </cell>
          <cell r="AG5">
            <v>81424135.219999999</v>
          </cell>
          <cell r="AH5">
            <v>75212494.439999998</v>
          </cell>
          <cell r="AI5" t="str">
            <v>0</v>
          </cell>
          <cell r="AJ5" t="str">
            <v>0</v>
          </cell>
          <cell r="AK5" t="str">
            <v>0</v>
          </cell>
          <cell r="AL5" t="str">
            <v>0</v>
          </cell>
          <cell r="AN5" t="str">
            <v>0</v>
          </cell>
          <cell r="AO5" t="str">
            <v>0</v>
          </cell>
          <cell r="AP5" t="str">
            <v>0</v>
          </cell>
          <cell r="AQ5" t="str">
            <v>0</v>
          </cell>
          <cell r="AR5" t="str">
            <v>0</v>
          </cell>
          <cell r="AS5" t="str">
            <v>0</v>
          </cell>
          <cell r="AT5" t="str">
            <v>0</v>
          </cell>
          <cell r="AU5" t="str">
            <v>0</v>
          </cell>
          <cell r="AV5" t="str">
            <v>0</v>
          </cell>
          <cell r="AX5" t="str">
            <v>0</v>
          </cell>
          <cell r="AY5" t="str">
            <v>0</v>
          </cell>
          <cell r="AZ5" t="str">
            <v>0</v>
          </cell>
          <cell r="BA5" t="str">
            <v>0</v>
          </cell>
          <cell r="BB5" t="str">
            <v>0</v>
          </cell>
          <cell r="BC5" t="str">
            <v>0</v>
          </cell>
          <cell r="BD5" t="str">
            <v>0</v>
          </cell>
          <cell r="BE5" t="str">
            <v>0</v>
          </cell>
          <cell r="BF5" t="str">
            <v>0</v>
          </cell>
          <cell r="BG5" t="str">
            <v>0</v>
          </cell>
          <cell r="BI5" t="str">
            <v>0</v>
          </cell>
          <cell r="BJ5" t="str">
            <v>0</v>
          </cell>
          <cell r="BK5" t="str">
            <v>0</v>
          </cell>
          <cell r="BL5" t="str">
            <v>0</v>
          </cell>
          <cell r="BM5" t="str">
            <v>0</v>
          </cell>
          <cell r="BN5" t="str">
            <v>0</v>
          </cell>
          <cell r="BO5" t="str">
            <v>0</v>
          </cell>
          <cell r="BP5" t="str">
            <v>0</v>
          </cell>
          <cell r="BQ5" t="str">
            <v>0</v>
          </cell>
          <cell r="BR5" t="str">
            <v>0</v>
          </cell>
          <cell r="BS5" t="str">
            <v>0</v>
          </cell>
          <cell r="BT5" t="str">
            <v>0</v>
          </cell>
          <cell r="BU5" t="str">
            <v>0</v>
          </cell>
          <cell r="BW5" t="str">
            <v>0</v>
          </cell>
          <cell r="BX5" t="str">
            <v>0</v>
          </cell>
          <cell r="BY5" t="str">
            <v>0</v>
          </cell>
          <cell r="BZ5" t="str">
            <v>0</v>
          </cell>
          <cell r="CA5" t="str">
            <v>0</v>
          </cell>
          <cell r="CB5" t="str">
            <v>0</v>
          </cell>
          <cell r="CC5" t="str">
            <v>0</v>
          </cell>
          <cell r="CD5" t="str">
            <v>0</v>
          </cell>
          <cell r="CE5" t="str">
            <v>0</v>
          </cell>
          <cell r="CF5" t="str">
            <v>0</v>
          </cell>
          <cell r="CG5" t="str">
            <v>0</v>
          </cell>
          <cell r="CH5" t="str">
            <v>0</v>
          </cell>
          <cell r="CI5" t="str">
            <v>0</v>
          </cell>
          <cell r="CK5" t="str">
            <v>0</v>
          </cell>
          <cell r="CL5" t="str">
            <v>0</v>
          </cell>
          <cell r="CM5" t="str">
            <v>0</v>
          </cell>
          <cell r="CN5" t="str">
            <v>0</v>
          </cell>
          <cell r="CO5" t="str">
            <v>0</v>
          </cell>
          <cell r="CP5" t="str">
            <v>0</v>
          </cell>
          <cell r="CQ5" t="str">
            <v>0</v>
          </cell>
          <cell r="CR5" t="str">
            <v>0</v>
          </cell>
          <cell r="CS5" t="str">
            <v>0</v>
          </cell>
          <cell r="CT5" t="str">
            <v>0</v>
          </cell>
          <cell r="CU5" t="str">
            <v>0</v>
          </cell>
          <cell r="CV5" t="str">
            <v>0</v>
          </cell>
          <cell r="CW5" t="str">
            <v>0</v>
          </cell>
          <cell r="CY5" t="str">
            <v>0</v>
          </cell>
          <cell r="CZ5" t="str">
            <v>0</v>
          </cell>
          <cell r="DA5" t="str">
            <v>0</v>
          </cell>
          <cell r="DC5" t="str">
            <v>0</v>
          </cell>
          <cell r="DD5" t="str">
            <v>0</v>
          </cell>
          <cell r="DE5" t="str">
            <v>0</v>
          </cell>
          <cell r="DG5" t="str">
            <v>0</v>
          </cell>
          <cell r="DH5" t="str">
            <v>0</v>
          </cell>
          <cell r="DI5" t="str">
            <v>0</v>
          </cell>
          <cell r="DJ5" t="str">
            <v>0</v>
          </cell>
          <cell r="DK5" t="str">
            <v>0</v>
          </cell>
          <cell r="DL5" t="str">
            <v>0</v>
          </cell>
          <cell r="DN5" t="str">
            <v>0</v>
          </cell>
          <cell r="DO5" t="str">
            <v>0</v>
          </cell>
          <cell r="DP5" t="str">
            <v>0</v>
          </cell>
          <cell r="DQ5" t="str">
            <v>0</v>
          </cell>
          <cell r="DR5" t="str">
            <v>0</v>
          </cell>
          <cell r="DS5" t="str">
            <v>0</v>
          </cell>
          <cell r="DT5" t="str">
            <v>0</v>
          </cell>
          <cell r="DU5" t="str">
            <v>0</v>
          </cell>
          <cell r="DV5" t="str">
            <v>0</v>
          </cell>
          <cell r="DW5" t="str">
            <v>0</v>
          </cell>
          <cell r="DX5" t="str">
            <v>0</v>
          </cell>
          <cell r="DY5" t="str">
            <v>0</v>
          </cell>
        </row>
        <row r="6">
          <cell r="A6" t="str">
            <v>Total Sales Adjustments</v>
          </cell>
          <cell r="B6">
            <v>3086737.14</v>
          </cell>
          <cell r="C6">
            <v>4565557.03</v>
          </cell>
          <cell r="D6">
            <v>6997095</v>
          </cell>
          <cell r="E6">
            <v>7891880.4800000004</v>
          </cell>
          <cell r="F6">
            <v>7173898.6600000001</v>
          </cell>
          <cell r="G6">
            <v>34090008.910000004</v>
          </cell>
          <cell r="H6">
            <v>85679375.200000003</v>
          </cell>
          <cell r="I6">
            <v>64352885</v>
          </cell>
          <cell r="J6">
            <v>75701782.473944634</v>
          </cell>
          <cell r="K6">
            <v>69620054.150460452</v>
          </cell>
          <cell r="L6" t="str">
            <v>0</v>
          </cell>
          <cell r="M6" t="str">
            <v>0</v>
          </cell>
          <cell r="N6" t="str">
            <v>0</v>
          </cell>
          <cell r="O6" t="str">
            <v>0</v>
          </cell>
          <cell r="P6" t="str">
            <v>0</v>
          </cell>
          <cell r="Q6" t="str">
            <v>0</v>
          </cell>
          <cell r="R6" t="str">
            <v>0</v>
          </cell>
          <cell r="S6" t="str">
            <v>0</v>
          </cell>
          <cell r="T6" t="str">
            <v>0</v>
          </cell>
          <cell r="U6" t="str">
            <v>0</v>
          </cell>
          <cell r="W6">
            <v>325101.13</v>
          </cell>
          <cell r="X6">
            <v>632410</v>
          </cell>
          <cell r="Y6">
            <v>626084.65</v>
          </cell>
          <cell r="Z6">
            <v>626084.65</v>
          </cell>
          <cell r="AA6">
            <v>6329315.6699999999</v>
          </cell>
          <cell r="AB6">
            <v>5860488</v>
          </cell>
          <cell r="AC6">
            <v>7708631.629999999</v>
          </cell>
          <cell r="AD6">
            <v>7699797.7599999998</v>
          </cell>
          <cell r="AE6" t="str">
            <v>0</v>
          </cell>
          <cell r="AF6" t="str">
            <v>0</v>
          </cell>
          <cell r="AG6" t="str">
            <v>0</v>
          </cell>
          <cell r="AH6" t="str">
            <v>0</v>
          </cell>
          <cell r="AI6" t="str">
            <v>0</v>
          </cell>
          <cell r="AJ6" t="str">
            <v>0</v>
          </cell>
          <cell r="AK6" t="str">
            <v>0</v>
          </cell>
          <cell r="AL6" t="str">
            <v>0</v>
          </cell>
          <cell r="AN6">
            <v>3086737.14</v>
          </cell>
          <cell r="AO6">
            <v>4565557.03</v>
          </cell>
          <cell r="AP6">
            <v>6997095</v>
          </cell>
          <cell r="AQ6">
            <v>34090008.910000004</v>
          </cell>
          <cell r="AR6">
            <v>85679375.200000003</v>
          </cell>
          <cell r="AS6">
            <v>64352885</v>
          </cell>
          <cell r="AT6" t="str">
            <v>0</v>
          </cell>
          <cell r="AU6" t="str">
            <v>0</v>
          </cell>
          <cell r="AV6" t="str">
            <v>0</v>
          </cell>
          <cell r="AX6">
            <v>6997095</v>
          </cell>
          <cell r="AY6">
            <v>64352885</v>
          </cell>
          <cell r="AZ6" t="str">
            <v>0</v>
          </cell>
          <cell r="BA6">
            <v>4565557.03</v>
          </cell>
          <cell r="BB6">
            <v>85679375.200000003</v>
          </cell>
          <cell r="BC6" t="str">
            <v>0</v>
          </cell>
          <cell r="BD6">
            <v>7891880.4800000004</v>
          </cell>
          <cell r="BE6">
            <v>75701782.473944634</v>
          </cell>
          <cell r="BF6" t="str">
            <v>0</v>
          </cell>
          <cell r="BG6" t="str">
            <v>0</v>
          </cell>
          <cell r="BI6">
            <v>2499813</v>
          </cell>
          <cell r="BJ6">
            <v>21564031</v>
          </cell>
          <cell r="BK6" t="str">
            <v>0</v>
          </cell>
          <cell r="BL6">
            <v>1236435.5900000001</v>
          </cell>
          <cell r="BM6">
            <v>25081691.909999996</v>
          </cell>
          <cell r="BN6" t="str">
            <v>0</v>
          </cell>
          <cell r="BO6">
            <v>2514538.48</v>
          </cell>
          <cell r="BP6">
            <v>30400180.220000003</v>
          </cell>
          <cell r="BQ6" t="str">
            <v>0</v>
          </cell>
          <cell r="BR6" t="str">
            <v>0</v>
          </cell>
          <cell r="BS6">
            <v>2514538.48</v>
          </cell>
          <cell r="BT6">
            <v>30400180.220000003</v>
          </cell>
          <cell r="BU6" t="str">
            <v>0</v>
          </cell>
          <cell r="BW6">
            <v>1797019</v>
          </cell>
          <cell r="BX6">
            <v>15610743</v>
          </cell>
          <cell r="BY6" t="str">
            <v>0</v>
          </cell>
          <cell r="BZ6">
            <v>1053577.71</v>
          </cell>
          <cell r="CA6">
            <v>22443164.160000004</v>
          </cell>
          <cell r="CB6" t="str">
            <v>0</v>
          </cell>
          <cell r="CC6">
            <v>1990066.82</v>
          </cell>
          <cell r="CD6">
            <v>20052968.986817483</v>
          </cell>
          <cell r="CE6" t="str">
            <v>0</v>
          </cell>
          <cell r="CF6" t="str">
            <v>0</v>
          </cell>
          <cell r="CG6">
            <v>1224872.48</v>
          </cell>
          <cell r="CH6">
            <v>13336642.26</v>
          </cell>
          <cell r="CI6" t="str">
            <v>0</v>
          </cell>
          <cell r="CK6">
            <v>1895444</v>
          </cell>
          <cell r="CL6">
            <v>15788826</v>
          </cell>
          <cell r="CM6" t="str">
            <v>0</v>
          </cell>
          <cell r="CN6">
            <v>950636.79</v>
          </cell>
          <cell r="CO6">
            <v>17669457.889999997</v>
          </cell>
          <cell r="CP6" t="str">
            <v>0</v>
          </cell>
          <cell r="CQ6">
            <v>1861864.66</v>
          </cell>
          <cell r="CR6">
            <v>20753366.649999999</v>
          </cell>
          <cell r="CS6" t="str">
            <v>0</v>
          </cell>
          <cell r="CT6" t="str">
            <v>0</v>
          </cell>
          <cell r="CU6">
            <v>1861864.66</v>
          </cell>
          <cell r="CV6">
            <v>20753366.649999999</v>
          </cell>
          <cell r="CW6" t="str">
            <v>0</v>
          </cell>
          <cell r="CY6">
            <v>1797019</v>
          </cell>
          <cell r="CZ6">
            <v>15610743</v>
          </cell>
          <cell r="DA6" t="str">
            <v>0</v>
          </cell>
          <cell r="DC6">
            <v>1861864.66</v>
          </cell>
          <cell r="DD6">
            <v>20753366.649999999</v>
          </cell>
          <cell r="DE6" t="str">
            <v>0</v>
          </cell>
          <cell r="DG6">
            <v>1224872.48</v>
          </cell>
          <cell r="DH6">
            <v>13336642.26</v>
          </cell>
          <cell r="DI6" t="str">
            <v>0</v>
          </cell>
          <cell r="DJ6">
            <v>1053577.71</v>
          </cell>
          <cell r="DK6">
            <v>22443164.160000004</v>
          </cell>
          <cell r="DL6" t="str">
            <v>0</v>
          </cell>
          <cell r="DN6">
            <v>2047574</v>
          </cell>
          <cell r="DO6">
            <v>18730543.360507555</v>
          </cell>
          <cell r="DP6" t="str">
            <v>0</v>
          </cell>
          <cell r="DQ6">
            <v>1169698.08</v>
          </cell>
          <cell r="DR6">
            <v>21630323.599999998</v>
          </cell>
          <cell r="DS6" t="str">
            <v>0</v>
          </cell>
          <cell r="DT6">
            <v>1703680</v>
          </cell>
          <cell r="DU6">
            <v>17577428</v>
          </cell>
          <cell r="DV6" t="str">
            <v>0</v>
          </cell>
          <cell r="DW6" t="str">
            <v>0</v>
          </cell>
          <cell r="DX6" t="str">
            <v>0</v>
          </cell>
          <cell r="DY6" t="str">
            <v>0</v>
          </cell>
        </row>
        <row r="7">
          <cell r="A7" t="str">
            <v>Net Sales</v>
          </cell>
          <cell r="B7">
            <v>3086737.14</v>
          </cell>
          <cell r="C7">
            <v>4565557.03</v>
          </cell>
          <cell r="D7">
            <v>6997095</v>
          </cell>
          <cell r="E7">
            <v>7891880.4800000004</v>
          </cell>
          <cell r="F7">
            <v>7173898.6600000001</v>
          </cell>
          <cell r="G7">
            <v>34090008.910000004</v>
          </cell>
          <cell r="H7">
            <v>85679375.200000003</v>
          </cell>
          <cell r="I7">
            <v>64352885</v>
          </cell>
          <cell r="J7">
            <v>75701782.473944634</v>
          </cell>
          <cell r="K7">
            <v>69620054.150460452</v>
          </cell>
          <cell r="L7">
            <v>342940819.72999996</v>
          </cell>
          <cell r="M7">
            <v>760635428.82000017</v>
          </cell>
          <cell r="N7">
            <v>834106936</v>
          </cell>
          <cell r="O7">
            <v>873972739.34144032</v>
          </cell>
          <cell r="P7">
            <v>783240163.8588562</v>
          </cell>
          <cell r="Q7" t="str">
            <v>0</v>
          </cell>
          <cell r="R7" t="str">
            <v>0</v>
          </cell>
          <cell r="S7" t="str">
            <v>0</v>
          </cell>
          <cell r="T7" t="str">
            <v>0</v>
          </cell>
          <cell r="U7" t="str">
            <v>0</v>
          </cell>
          <cell r="W7">
            <v>325101.13</v>
          </cell>
          <cell r="X7">
            <v>632410</v>
          </cell>
          <cell r="Y7">
            <v>626084.65</v>
          </cell>
          <cell r="Z7">
            <v>626084.65</v>
          </cell>
          <cell r="AA7">
            <v>6329315.6699999999</v>
          </cell>
          <cell r="AB7">
            <v>5860488</v>
          </cell>
          <cell r="AC7">
            <v>7708631.629999999</v>
          </cell>
          <cell r="AD7">
            <v>7699797.7599999998</v>
          </cell>
          <cell r="AE7">
            <v>76942183.449999988</v>
          </cell>
          <cell r="AF7">
            <v>75177083</v>
          </cell>
          <cell r="AG7">
            <v>81424135.219999999</v>
          </cell>
          <cell r="AH7">
            <v>75212494.439999998</v>
          </cell>
          <cell r="AI7" t="str">
            <v>0</v>
          </cell>
          <cell r="AJ7" t="str">
            <v>0</v>
          </cell>
          <cell r="AK7" t="str">
            <v>0</v>
          </cell>
          <cell r="AL7" t="str">
            <v>0</v>
          </cell>
          <cell r="AN7">
            <v>3086737.14</v>
          </cell>
          <cell r="AO7">
            <v>4565557.03</v>
          </cell>
          <cell r="AP7">
            <v>6997095</v>
          </cell>
          <cell r="AQ7">
            <v>34090008.910000004</v>
          </cell>
          <cell r="AR7">
            <v>85679375.200000003</v>
          </cell>
          <cell r="AS7">
            <v>64352885</v>
          </cell>
          <cell r="AT7" t="str">
            <v>0</v>
          </cell>
          <cell r="AU7" t="str">
            <v>0</v>
          </cell>
          <cell r="AV7" t="str">
            <v>0</v>
          </cell>
          <cell r="AX7">
            <v>6997095</v>
          </cell>
          <cell r="AY7">
            <v>64352885</v>
          </cell>
          <cell r="AZ7" t="str">
            <v>0</v>
          </cell>
          <cell r="BA7">
            <v>4565557.03</v>
          </cell>
          <cell r="BB7">
            <v>85679375.200000003</v>
          </cell>
          <cell r="BC7" t="str">
            <v>0</v>
          </cell>
          <cell r="BD7">
            <v>7891880.4800000004</v>
          </cell>
          <cell r="BE7">
            <v>75701782.473944634</v>
          </cell>
          <cell r="BF7" t="str">
            <v>0</v>
          </cell>
          <cell r="BG7" t="str">
            <v>0</v>
          </cell>
          <cell r="BI7">
            <v>2499813</v>
          </cell>
          <cell r="BJ7">
            <v>21564031</v>
          </cell>
          <cell r="BK7" t="str">
            <v>0</v>
          </cell>
          <cell r="BL7">
            <v>1236435.5900000001</v>
          </cell>
          <cell r="BM7">
            <v>25081691.909999996</v>
          </cell>
          <cell r="BN7" t="str">
            <v>0</v>
          </cell>
          <cell r="BO7">
            <v>2514538.48</v>
          </cell>
          <cell r="BP7">
            <v>30400180.220000003</v>
          </cell>
          <cell r="BQ7" t="str">
            <v>0</v>
          </cell>
          <cell r="BR7" t="str">
            <v>0</v>
          </cell>
          <cell r="BS7">
            <v>2514538.48</v>
          </cell>
          <cell r="BT7">
            <v>30400180.220000003</v>
          </cell>
          <cell r="BU7" t="str">
            <v>0</v>
          </cell>
          <cell r="BW7">
            <v>1797019</v>
          </cell>
          <cell r="BX7">
            <v>15610743</v>
          </cell>
          <cell r="BY7" t="str">
            <v>0</v>
          </cell>
          <cell r="BZ7">
            <v>1053577.71</v>
          </cell>
          <cell r="CA7">
            <v>22443164.160000004</v>
          </cell>
          <cell r="CB7" t="str">
            <v>0</v>
          </cell>
          <cell r="CC7">
            <v>1990066.82</v>
          </cell>
          <cell r="CD7">
            <v>20052968.986817483</v>
          </cell>
          <cell r="CE7" t="str">
            <v>0</v>
          </cell>
          <cell r="CF7" t="str">
            <v>0</v>
          </cell>
          <cell r="CG7">
            <v>1224872.48</v>
          </cell>
          <cell r="CH7">
            <v>13336642.26</v>
          </cell>
          <cell r="CI7" t="str">
            <v>0</v>
          </cell>
          <cell r="CK7">
            <v>1895444</v>
          </cell>
          <cell r="CL7">
            <v>15788826</v>
          </cell>
          <cell r="CM7" t="str">
            <v>0</v>
          </cell>
          <cell r="CN7">
            <v>950636.79</v>
          </cell>
          <cell r="CO7">
            <v>17669457.889999997</v>
          </cell>
          <cell r="CP7" t="str">
            <v>0</v>
          </cell>
          <cell r="CQ7">
            <v>1861864.66</v>
          </cell>
          <cell r="CR7">
            <v>20753366.649999999</v>
          </cell>
          <cell r="CS7" t="str">
            <v>0</v>
          </cell>
          <cell r="CT7" t="str">
            <v>0</v>
          </cell>
          <cell r="CU7">
            <v>1861864.66</v>
          </cell>
          <cell r="CV7">
            <v>20753366.649999999</v>
          </cell>
          <cell r="CW7" t="str">
            <v>0</v>
          </cell>
          <cell r="CY7">
            <v>1797019</v>
          </cell>
          <cell r="CZ7">
            <v>15610743</v>
          </cell>
          <cell r="DA7" t="str">
            <v>0</v>
          </cell>
          <cell r="DC7">
            <v>1861864.66</v>
          </cell>
          <cell r="DD7">
            <v>20753366.649999999</v>
          </cell>
          <cell r="DE7" t="str">
            <v>0</v>
          </cell>
          <cell r="DG7">
            <v>1224872.48</v>
          </cell>
          <cell r="DH7">
            <v>13336642.26</v>
          </cell>
          <cell r="DI7" t="str">
            <v>0</v>
          </cell>
          <cell r="DJ7">
            <v>1053577.71</v>
          </cell>
          <cell r="DK7">
            <v>22443164.160000004</v>
          </cell>
          <cell r="DL7" t="str">
            <v>0</v>
          </cell>
          <cell r="DN7">
            <v>2047574</v>
          </cell>
          <cell r="DO7">
            <v>18730543.360507555</v>
          </cell>
          <cell r="DP7" t="str">
            <v>0</v>
          </cell>
          <cell r="DQ7">
            <v>1169698.08</v>
          </cell>
          <cell r="DR7">
            <v>21630323.599999998</v>
          </cell>
          <cell r="DS7" t="str">
            <v>0</v>
          </cell>
          <cell r="DT7">
            <v>1703680</v>
          </cell>
          <cell r="DU7">
            <v>17577428</v>
          </cell>
          <cell r="DV7" t="str">
            <v>0</v>
          </cell>
          <cell r="DW7" t="str">
            <v>0</v>
          </cell>
          <cell r="DX7" t="str">
            <v>0</v>
          </cell>
          <cell r="DY7" t="str">
            <v>0</v>
          </cell>
        </row>
        <row r="8">
          <cell r="A8" t="str">
            <v>Standard Material Cost</v>
          </cell>
          <cell r="B8" t="str">
            <v>0</v>
          </cell>
          <cell r="C8" t="str">
            <v>0</v>
          </cell>
          <cell r="D8" t="str">
            <v>0</v>
          </cell>
          <cell r="E8" t="str">
            <v>0</v>
          </cell>
          <cell r="F8" t="str">
            <v>0</v>
          </cell>
          <cell r="G8">
            <v>124709515.81999998</v>
          </cell>
          <cell r="H8">
            <v>265344591.04999998</v>
          </cell>
          <cell r="I8">
            <v>301191218</v>
          </cell>
          <cell r="J8">
            <v>98110442.910000011</v>
          </cell>
          <cell r="K8">
            <v>66933047.470000014</v>
          </cell>
          <cell r="L8" t="str">
            <v>0</v>
          </cell>
          <cell r="M8" t="str">
            <v>0</v>
          </cell>
          <cell r="N8" t="str">
            <v>0</v>
          </cell>
          <cell r="O8" t="str">
            <v>0</v>
          </cell>
          <cell r="P8" t="str">
            <v>0</v>
          </cell>
          <cell r="Q8" t="str">
            <v>0</v>
          </cell>
          <cell r="R8" t="str">
            <v>0</v>
          </cell>
          <cell r="S8" t="str">
            <v>0</v>
          </cell>
          <cell r="T8" t="str">
            <v>0</v>
          </cell>
          <cell r="U8" t="str">
            <v>0</v>
          </cell>
          <cell r="W8" t="str">
            <v>0</v>
          </cell>
          <cell r="X8" t="str">
            <v>0</v>
          </cell>
          <cell r="Y8" t="str">
            <v>0</v>
          </cell>
          <cell r="Z8" t="str">
            <v>0</v>
          </cell>
          <cell r="AA8">
            <v>25528586.880000003</v>
          </cell>
          <cell r="AB8">
            <v>26796950</v>
          </cell>
          <cell r="AC8">
            <v>27310932.990000002</v>
          </cell>
          <cell r="AD8">
            <v>25719691.380000003</v>
          </cell>
          <cell r="AE8" t="str">
            <v>0</v>
          </cell>
          <cell r="AF8" t="str">
            <v>0</v>
          </cell>
          <cell r="AG8" t="str">
            <v>0</v>
          </cell>
          <cell r="AH8" t="str">
            <v>0</v>
          </cell>
          <cell r="AI8" t="str">
            <v>0</v>
          </cell>
          <cell r="AJ8" t="str">
            <v>0</v>
          </cell>
          <cell r="AK8" t="str">
            <v>0</v>
          </cell>
          <cell r="AL8" t="str">
            <v>0</v>
          </cell>
          <cell r="AN8" t="str">
            <v>0</v>
          </cell>
          <cell r="AO8" t="str">
            <v>0</v>
          </cell>
          <cell r="AP8" t="str">
            <v>0</v>
          </cell>
          <cell r="AQ8">
            <v>124709515.81999998</v>
          </cell>
          <cell r="AR8">
            <v>265344591.04999998</v>
          </cell>
          <cell r="AS8">
            <v>301191218</v>
          </cell>
          <cell r="AT8" t="str">
            <v>0</v>
          </cell>
          <cell r="AU8" t="str">
            <v>0</v>
          </cell>
          <cell r="AV8" t="str">
            <v>0</v>
          </cell>
          <cell r="AX8" t="str">
            <v>0</v>
          </cell>
          <cell r="AY8">
            <v>301191218</v>
          </cell>
          <cell r="AZ8" t="str">
            <v>0</v>
          </cell>
          <cell r="BA8" t="str">
            <v>0</v>
          </cell>
          <cell r="BB8">
            <v>265344591.05000001</v>
          </cell>
          <cell r="BC8" t="str">
            <v>0</v>
          </cell>
          <cell r="BD8" t="str">
            <v>0</v>
          </cell>
          <cell r="BE8">
            <v>98110442.910000011</v>
          </cell>
          <cell r="BF8" t="str">
            <v>0</v>
          </cell>
          <cell r="BG8" t="str">
            <v>0</v>
          </cell>
          <cell r="BI8" t="str">
            <v>0</v>
          </cell>
          <cell r="BJ8">
            <v>99659855</v>
          </cell>
          <cell r="BK8" t="str">
            <v>0</v>
          </cell>
          <cell r="BL8" t="str">
            <v>0</v>
          </cell>
          <cell r="BM8">
            <v>92172595.370000005</v>
          </cell>
          <cell r="BN8" t="str">
            <v>0</v>
          </cell>
          <cell r="BO8" t="str">
            <v>0</v>
          </cell>
          <cell r="BP8">
            <v>98103131.910000011</v>
          </cell>
          <cell r="BQ8" t="str">
            <v>0</v>
          </cell>
          <cell r="BR8" t="str">
            <v>0</v>
          </cell>
          <cell r="BS8" t="str">
            <v>0</v>
          </cell>
          <cell r="BT8">
            <v>98103131.910000011</v>
          </cell>
          <cell r="BU8" t="str">
            <v>0</v>
          </cell>
          <cell r="BW8" t="str">
            <v>0</v>
          </cell>
          <cell r="BX8">
            <v>73667929</v>
          </cell>
          <cell r="BY8" t="str">
            <v>0</v>
          </cell>
          <cell r="BZ8" t="str">
            <v>0</v>
          </cell>
          <cell r="CA8">
            <v>60457289.059999995</v>
          </cell>
          <cell r="CB8" t="str">
            <v>0</v>
          </cell>
          <cell r="CC8" t="str">
            <v>0</v>
          </cell>
          <cell r="CD8">
            <v>26847506.080000006</v>
          </cell>
          <cell r="CE8" t="str">
            <v>0</v>
          </cell>
          <cell r="CF8" t="str">
            <v>0</v>
          </cell>
          <cell r="CG8" t="str">
            <v>0</v>
          </cell>
          <cell r="CH8">
            <v>53452061.99000001</v>
          </cell>
          <cell r="CI8" t="str">
            <v>0</v>
          </cell>
          <cell r="CK8" t="str">
            <v>0</v>
          </cell>
          <cell r="CL8">
            <v>72793962</v>
          </cell>
          <cell r="CM8" t="str">
            <v>0</v>
          </cell>
          <cell r="CN8" t="str">
            <v>0</v>
          </cell>
          <cell r="CO8">
            <v>68027390.340000004</v>
          </cell>
          <cell r="CP8" t="str">
            <v>0</v>
          </cell>
          <cell r="CQ8" t="str">
            <v>0</v>
          </cell>
          <cell r="CR8">
            <v>71257453.830000013</v>
          </cell>
          <cell r="CS8" t="str">
            <v>0</v>
          </cell>
          <cell r="CT8" t="str">
            <v>0</v>
          </cell>
          <cell r="CU8" t="str">
            <v>0</v>
          </cell>
          <cell r="CV8">
            <v>71257453.830000013</v>
          </cell>
          <cell r="CW8" t="str">
            <v>0</v>
          </cell>
          <cell r="CY8" t="str">
            <v>0</v>
          </cell>
          <cell r="CZ8">
            <v>73667929</v>
          </cell>
          <cell r="DA8" t="str">
            <v>0</v>
          </cell>
          <cell r="DC8" t="str">
            <v>0</v>
          </cell>
          <cell r="DD8">
            <v>71257453.830000013</v>
          </cell>
          <cell r="DE8" t="str">
            <v>0</v>
          </cell>
          <cell r="DG8" t="str">
            <v>0</v>
          </cell>
          <cell r="DH8">
            <v>53452061.99000001</v>
          </cell>
          <cell r="DI8" t="str">
            <v>0</v>
          </cell>
          <cell r="DJ8" t="str">
            <v>0</v>
          </cell>
          <cell r="DK8">
            <v>60457289.059999995</v>
          </cell>
          <cell r="DL8" t="str">
            <v>0</v>
          </cell>
          <cell r="DN8" t="str">
            <v>0</v>
          </cell>
          <cell r="DO8">
            <v>2742</v>
          </cell>
          <cell r="DP8" t="str">
            <v>0</v>
          </cell>
          <cell r="DQ8" t="str">
            <v>0</v>
          </cell>
          <cell r="DR8">
            <v>71853721.890000001</v>
          </cell>
          <cell r="DS8" t="str">
            <v>0</v>
          </cell>
          <cell r="DT8" t="str">
            <v>0</v>
          </cell>
          <cell r="DU8">
            <v>84190243</v>
          </cell>
          <cell r="DV8" t="str">
            <v>0</v>
          </cell>
          <cell r="DW8" t="str">
            <v>0</v>
          </cell>
          <cell r="DX8" t="str">
            <v>0</v>
          </cell>
          <cell r="DY8" t="str">
            <v>0</v>
          </cell>
        </row>
        <row r="9">
          <cell r="A9" t="str">
            <v>Std. Direct Labor</v>
          </cell>
          <cell r="B9" t="str">
            <v>0</v>
          </cell>
          <cell r="C9" t="str">
            <v>0</v>
          </cell>
          <cell r="D9" t="str">
            <v>0</v>
          </cell>
          <cell r="E9" t="str">
            <v>0</v>
          </cell>
          <cell r="F9" t="str">
            <v>0</v>
          </cell>
          <cell r="G9">
            <v>16024770.859999998</v>
          </cell>
          <cell r="H9">
            <v>35254245.879999995</v>
          </cell>
          <cell r="I9">
            <v>37945270</v>
          </cell>
          <cell r="J9">
            <v>13489766.069999998</v>
          </cell>
          <cell r="K9">
            <v>9799650.1600000001</v>
          </cell>
          <cell r="L9" t="str">
            <v>0</v>
          </cell>
          <cell r="M9" t="str">
            <v>0</v>
          </cell>
          <cell r="N9" t="str">
            <v>0</v>
          </cell>
          <cell r="O9" t="str">
            <v>0</v>
          </cell>
          <cell r="P9" t="str">
            <v>0</v>
          </cell>
          <cell r="Q9" t="str">
            <v>0</v>
          </cell>
          <cell r="R9" t="str">
            <v>0</v>
          </cell>
          <cell r="S9" t="str">
            <v>0</v>
          </cell>
          <cell r="T9" t="str">
            <v>0</v>
          </cell>
          <cell r="U9" t="str">
            <v>0</v>
          </cell>
          <cell r="W9" t="str">
            <v>0</v>
          </cell>
          <cell r="X9" t="str">
            <v>0</v>
          </cell>
          <cell r="Y9" t="str">
            <v>0</v>
          </cell>
          <cell r="Z9" t="str">
            <v>0</v>
          </cell>
          <cell r="AA9">
            <v>3422138.84</v>
          </cell>
          <cell r="AB9">
            <v>3413882</v>
          </cell>
          <cell r="AC9">
            <v>3757514.04</v>
          </cell>
          <cell r="AD9">
            <v>3757514.04</v>
          </cell>
          <cell r="AE9" t="str">
            <v>0</v>
          </cell>
          <cell r="AF9" t="str">
            <v>0</v>
          </cell>
          <cell r="AG9" t="str">
            <v>0</v>
          </cell>
          <cell r="AH9" t="str">
            <v>0</v>
          </cell>
          <cell r="AI9" t="str">
            <v>0</v>
          </cell>
          <cell r="AJ9" t="str">
            <v>0</v>
          </cell>
          <cell r="AK9" t="str">
            <v>0</v>
          </cell>
          <cell r="AL9" t="str">
            <v>0</v>
          </cell>
          <cell r="AN9" t="str">
            <v>0</v>
          </cell>
          <cell r="AO9" t="str">
            <v>0</v>
          </cell>
          <cell r="AP9" t="str">
            <v>0</v>
          </cell>
          <cell r="AQ9">
            <v>16024770.859999998</v>
          </cell>
          <cell r="AR9">
            <v>35254245.879999995</v>
          </cell>
          <cell r="AS9">
            <v>37945270</v>
          </cell>
          <cell r="AT9" t="str">
            <v>0</v>
          </cell>
          <cell r="AU9" t="str">
            <v>0</v>
          </cell>
          <cell r="AV9" t="str">
            <v>0</v>
          </cell>
          <cell r="AX9" t="str">
            <v>0</v>
          </cell>
          <cell r="AY9">
            <v>37945270</v>
          </cell>
          <cell r="AZ9" t="str">
            <v>0</v>
          </cell>
          <cell r="BA9" t="str">
            <v>0</v>
          </cell>
          <cell r="BB9">
            <v>35254245.880000003</v>
          </cell>
          <cell r="BC9" t="str">
            <v>0</v>
          </cell>
          <cell r="BD9" t="str">
            <v>0</v>
          </cell>
          <cell r="BE9">
            <v>13489766.069999998</v>
          </cell>
          <cell r="BF9" t="str">
            <v>0</v>
          </cell>
          <cell r="BG9" t="str">
            <v>0</v>
          </cell>
          <cell r="BI9" t="str">
            <v>0</v>
          </cell>
          <cell r="BJ9">
            <v>12619968</v>
          </cell>
          <cell r="BK9" t="str">
            <v>0</v>
          </cell>
          <cell r="BL9" t="str">
            <v>0</v>
          </cell>
          <cell r="BM9">
            <v>12299512.210000001</v>
          </cell>
          <cell r="BN9" t="str">
            <v>0</v>
          </cell>
          <cell r="BO9" t="str">
            <v>0</v>
          </cell>
          <cell r="BP9">
            <v>13489766.069999998</v>
          </cell>
          <cell r="BQ9" t="str">
            <v>0</v>
          </cell>
          <cell r="BR9" t="str">
            <v>0</v>
          </cell>
          <cell r="BS9" t="str">
            <v>0</v>
          </cell>
          <cell r="BT9">
            <v>13489766.069999998</v>
          </cell>
          <cell r="BU9" t="str">
            <v>0</v>
          </cell>
          <cell r="BW9" t="str">
            <v>0</v>
          </cell>
          <cell r="BX9">
            <v>9229629</v>
          </cell>
          <cell r="BY9" t="str">
            <v>0</v>
          </cell>
          <cell r="BZ9" t="str">
            <v>0</v>
          </cell>
          <cell r="CA9">
            <v>8207079.0499999998</v>
          </cell>
          <cell r="CB9" t="str">
            <v>0</v>
          </cell>
          <cell r="CC9" t="str">
            <v>0</v>
          </cell>
          <cell r="CD9">
            <v>3690115.91</v>
          </cell>
          <cell r="CE9" t="str">
            <v>0</v>
          </cell>
          <cell r="CF9" t="str">
            <v>0</v>
          </cell>
          <cell r="CG9" t="str">
            <v>0</v>
          </cell>
          <cell r="CH9">
            <v>6225120.7000000002</v>
          </cell>
          <cell r="CI9" t="str">
            <v>0</v>
          </cell>
          <cell r="CK9" t="str">
            <v>0</v>
          </cell>
          <cell r="CL9">
            <v>9213714</v>
          </cell>
          <cell r="CM9" t="str">
            <v>0</v>
          </cell>
          <cell r="CN9" t="str">
            <v>0</v>
          </cell>
          <cell r="CO9">
            <v>9101490.9100000001</v>
          </cell>
          <cell r="CP9" t="str">
            <v>0</v>
          </cell>
          <cell r="CQ9" t="str">
            <v>0</v>
          </cell>
          <cell r="CR9">
            <v>9799650.1600000001</v>
          </cell>
          <cell r="CS9" t="str">
            <v>0</v>
          </cell>
          <cell r="CT9" t="str">
            <v>0</v>
          </cell>
          <cell r="CU9" t="str">
            <v>0</v>
          </cell>
          <cell r="CV9">
            <v>9799650.1600000001</v>
          </cell>
          <cell r="CW9" t="str">
            <v>0</v>
          </cell>
          <cell r="CY9" t="str">
            <v>0</v>
          </cell>
          <cell r="CZ9">
            <v>9229629</v>
          </cell>
          <cell r="DA9" t="str">
            <v>0</v>
          </cell>
          <cell r="DC9" t="str">
            <v>0</v>
          </cell>
          <cell r="DD9">
            <v>9799650.1600000001</v>
          </cell>
          <cell r="DE9" t="str">
            <v>0</v>
          </cell>
          <cell r="DG9" t="str">
            <v>0</v>
          </cell>
          <cell r="DH9">
            <v>6225120.7000000002</v>
          </cell>
          <cell r="DI9" t="str">
            <v>0</v>
          </cell>
          <cell r="DJ9" t="str">
            <v>0</v>
          </cell>
          <cell r="DK9">
            <v>8207079.0499999998</v>
          </cell>
          <cell r="DL9" t="str">
            <v>0</v>
          </cell>
          <cell r="DN9" t="str">
            <v>0</v>
          </cell>
          <cell r="DO9" t="str">
            <v>0</v>
          </cell>
          <cell r="DP9" t="str">
            <v>0</v>
          </cell>
          <cell r="DQ9" t="str">
            <v>0</v>
          </cell>
          <cell r="DR9">
            <v>9496652.75</v>
          </cell>
          <cell r="DS9" t="str">
            <v>0</v>
          </cell>
          <cell r="DT9" t="str">
            <v>0</v>
          </cell>
          <cell r="DU9">
            <v>10470379</v>
          </cell>
          <cell r="DV9" t="str">
            <v>0</v>
          </cell>
          <cell r="DW9" t="str">
            <v>0</v>
          </cell>
          <cell r="DX9" t="str">
            <v>0</v>
          </cell>
          <cell r="DY9" t="str">
            <v>0</v>
          </cell>
        </row>
        <row r="10">
          <cell r="A10" t="str">
            <v>Std. Mfg. O/H</v>
          </cell>
          <cell r="B10" t="str">
            <v>0</v>
          </cell>
          <cell r="C10" t="str">
            <v>0</v>
          </cell>
          <cell r="D10" t="str">
            <v>0</v>
          </cell>
          <cell r="E10" t="str">
            <v>0</v>
          </cell>
          <cell r="F10" t="str">
            <v>0</v>
          </cell>
          <cell r="G10">
            <v>39105769.619999997</v>
          </cell>
          <cell r="H10">
            <v>84822979.579999983</v>
          </cell>
          <cell r="I10">
            <v>95267985</v>
          </cell>
          <cell r="J10">
            <v>33262431.579999994</v>
          </cell>
          <cell r="K10">
            <v>23087654.68</v>
          </cell>
          <cell r="L10" t="str">
            <v>0</v>
          </cell>
          <cell r="M10" t="str">
            <v>0</v>
          </cell>
          <cell r="N10" t="str">
            <v>0</v>
          </cell>
          <cell r="O10" t="str">
            <v>0</v>
          </cell>
          <cell r="P10" t="str">
            <v>0</v>
          </cell>
          <cell r="Q10" t="str">
            <v>0</v>
          </cell>
          <cell r="R10" t="str">
            <v>0</v>
          </cell>
          <cell r="S10" t="str">
            <v>0</v>
          </cell>
          <cell r="T10" t="str">
            <v>0</v>
          </cell>
          <cell r="U10" t="str">
            <v>0</v>
          </cell>
          <cell r="W10" t="str">
            <v>0</v>
          </cell>
          <cell r="X10" t="str">
            <v>0</v>
          </cell>
          <cell r="Y10" t="str">
            <v>0</v>
          </cell>
          <cell r="Z10" t="str">
            <v>0</v>
          </cell>
          <cell r="AA10">
            <v>9152712.1699999999</v>
          </cell>
          <cell r="AB10">
            <v>8228470</v>
          </cell>
          <cell r="AC10">
            <v>9950179.9500000011</v>
          </cell>
          <cell r="AD10">
            <v>9950179.9500000011</v>
          </cell>
          <cell r="AE10" t="str">
            <v>0</v>
          </cell>
          <cell r="AF10" t="str">
            <v>0</v>
          </cell>
          <cell r="AG10" t="str">
            <v>0</v>
          </cell>
          <cell r="AH10" t="str">
            <v>0</v>
          </cell>
          <cell r="AI10" t="str">
            <v>0</v>
          </cell>
          <cell r="AJ10" t="str">
            <v>0</v>
          </cell>
          <cell r="AK10" t="str">
            <v>0</v>
          </cell>
          <cell r="AL10" t="str">
            <v>0</v>
          </cell>
          <cell r="AN10" t="str">
            <v>0</v>
          </cell>
          <cell r="AO10" t="str">
            <v>0</v>
          </cell>
          <cell r="AP10" t="str">
            <v>0</v>
          </cell>
          <cell r="AQ10">
            <v>39105769.619999997</v>
          </cell>
          <cell r="AR10">
            <v>84822979.579999983</v>
          </cell>
          <cell r="AS10">
            <v>95267985</v>
          </cell>
          <cell r="AT10" t="str">
            <v>0</v>
          </cell>
          <cell r="AU10" t="str">
            <v>0</v>
          </cell>
          <cell r="AV10" t="str">
            <v>0</v>
          </cell>
          <cell r="AX10" t="str">
            <v>0</v>
          </cell>
          <cell r="AY10">
            <v>95267985</v>
          </cell>
          <cell r="AZ10" t="str">
            <v>0</v>
          </cell>
          <cell r="BA10" t="str">
            <v>0</v>
          </cell>
          <cell r="BB10">
            <v>84822979.579999983</v>
          </cell>
          <cell r="BC10" t="str">
            <v>0</v>
          </cell>
          <cell r="BD10" t="str">
            <v>0</v>
          </cell>
          <cell r="BE10">
            <v>33262431.579999994</v>
          </cell>
          <cell r="BF10" t="str">
            <v>0</v>
          </cell>
          <cell r="BG10" t="str">
            <v>0</v>
          </cell>
          <cell r="BI10" t="str">
            <v>0</v>
          </cell>
          <cell r="BJ10">
            <v>31533777</v>
          </cell>
          <cell r="BK10" t="str">
            <v>0</v>
          </cell>
          <cell r="BL10" t="str">
            <v>0</v>
          </cell>
          <cell r="BM10">
            <v>29802967.090000004</v>
          </cell>
          <cell r="BN10" t="str">
            <v>0</v>
          </cell>
          <cell r="BO10" t="str">
            <v>0</v>
          </cell>
          <cell r="BP10">
            <v>33262431.579999994</v>
          </cell>
          <cell r="BQ10" t="str">
            <v>0</v>
          </cell>
          <cell r="BR10" t="str">
            <v>0</v>
          </cell>
          <cell r="BS10" t="str">
            <v>0</v>
          </cell>
          <cell r="BT10">
            <v>33262431.579999994</v>
          </cell>
          <cell r="BU10" t="str">
            <v>0</v>
          </cell>
          <cell r="BW10" t="str">
            <v>0</v>
          </cell>
          <cell r="BX10">
            <v>23585113</v>
          </cell>
          <cell r="BY10" t="str">
            <v>0</v>
          </cell>
          <cell r="BZ10" t="str">
            <v>0</v>
          </cell>
          <cell r="CA10">
            <v>19488258.599999998</v>
          </cell>
          <cell r="CB10" t="str">
            <v>0</v>
          </cell>
          <cell r="CC10" t="str">
            <v>0</v>
          </cell>
          <cell r="CD10">
            <v>10174776.9</v>
          </cell>
          <cell r="CE10" t="str">
            <v>0</v>
          </cell>
          <cell r="CF10" t="str">
            <v>0</v>
          </cell>
          <cell r="CG10" t="str">
            <v>0</v>
          </cell>
          <cell r="CH10">
            <v>16018114.940000001</v>
          </cell>
          <cell r="CI10" t="str">
            <v>0</v>
          </cell>
          <cell r="CK10" t="str">
            <v>0</v>
          </cell>
          <cell r="CL10">
            <v>23283570</v>
          </cell>
          <cell r="CM10" t="str">
            <v>0</v>
          </cell>
          <cell r="CN10" t="str">
            <v>0</v>
          </cell>
          <cell r="CO10">
            <v>21356722.27</v>
          </cell>
          <cell r="CP10" t="str">
            <v>0</v>
          </cell>
          <cell r="CQ10" t="str">
            <v>0</v>
          </cell>
          <cell r="CR10">
            <v>23087654.68</v>
          </cell>
          <cell r="CS10" t="str">
            <v>0</v>
          </cell>
          <cell r="CT10" t="str">
            <v>0</v>
          </cell>
          <cell r="CU10" t="str">
            <v>0</v>
          </cell>
          <cell r="CV10">
            <v>23087654.68</v>
          </cell>
          <cell r="CW10" t="str">
            <v>0</v>
          </cell>
          <cell r="CY10" t="str">
            <v>0</v>
          </cell>
          <cell r="CZ10">
            <v>23585113</v>
          </cell>
          <cell r="DA10" t="str">
            <v>0</v>
          </cell>
          <cell r="DC10" t="str">
            <v>0</v>
          </cell>
          <cell r="DD10">
            <v>23087654.68</v>
          </cell>
          <cell r="DE10" t="str">
            <v>0</v>
          </cell>
          <cell r="DG10" t="str">
            <v>0</v>
          </cell>
          <cell r="DH10">
            <v>16018114.940000001</v>
          </cell>
          <cell r="DI10" t="str">
            <v>0</v>
          </cell>
          <cell r="DJ10" t="str">
            <v>0</v>
          </cell>
          <cell r="DK10">
            <v>19488258.599999998</v>
          </cell>
          <cell r="DL10" t="str">
            <v>0</v>
          </cell>
          <cell r="DN10" t="str">
            <v>0</v>
          </cell>
          <cell r="DO10" t="str">
            <v>0</v>
          </cell>
          <cell r="DP10" t="str">
            <v>0</v>
          </cell>
          <cell r="DQ10" t="str">
            <v>0</v>
          </cell>
          <cell r="DR10">
            <v>23610639.890000001</v>
          </cell>
          <cell r="DS10" t="str">
            <v>0</v>
          </cell>
          <cell r="DT10" t="str">
            <v>0</v>
          </cell>
          <cell r="DU10">
            <v>24950008</v>
          </cell>
          <cell r="DV10" t="str">
            <v>0</v>
          </cell>
          <cell r="DW10" t="str">
            <v>0</v>
          </cell>
          <cell r="DX10" t="str">
            <v>0</v>
          </cell>
          <cell r="DY10" t="str">
            <v>0</v>
          </cell>
        </row>
        <row r="11">
          <cell r="A11" t="str">
            <v>COST OF SALES STD</v>
          </cell>
          <cell r="B11" t="str">
            <v>0</v>
          </cell>
          <cell r="C11" t="str">
            <v>0</v>
          </cell>
          <cell r="D11" t="str">
            <v>0</v>
          </cell>
          <cell r="E11" t="str">
            <v>0</v>
          </cell>
          <cell r="F11" t="str">
            <v>0</v>
          </cell>
          <cell r="G11" t="str">
            <v>0</v>
          </cell>
          <cell r="H11" t="str">
            <v>0</v>
          </cell>
          <cell r="I11" t="str">
            <v>0</v>
          </cell>
          <cell r="J11" t="str">
            <v>0</v>
          </cell>
          <cell r="K11" t="str">
            <v>0</v>
          </cell>
          <cell r="L11" t="str">
            <v>0</v>
          </cell>
          <cell r="M11" t="str">
            <v>0</v>
          </cell>
          <cell r="N11" t="str">
            <v>0</v>
          </cell>
          <cell r="O11" t="str">
            <v>0</v>
          </cell>
          <cell r="P11" t="str">
            <v>0</v>
          </cell>
          <cell r="Q11" t="str">
            <v>0</v>
          </cell>
          <cell r="R11" t="str">
            <v>0</v>
          </cell>
          <cell r="S11" t="str">
            <v>0</v>
          </cell>
          <cell r="T11" t="str">
            <v>0</v>
          </cell>
          <cell r="U11" t="str">
            <v>0</v>
          </cell>
          <cell r="W11" t="str">
            <v>0</v>
          </cell>
          <cell r="X11" t="str">
            <v>0</v>
          </cell>
          <cell r="Y11" t="str">
            <v>0</v>
          </cell>
          <cell r="Z11" t="str">
            <v>0</v>
          </cell>
          <cell r="AA11" t="str">
            <v>0</v>
          </cell>
          <cell r="AB11" t="str">
            <v>0</v>
          </cell>
          <cell r="AC11" t="str">
            <v>0</v>
          </cell>
          <cell r="AD11" t="str">
            <v>0</v>
          </cell>
          <cell r="AE11" t="str">
            <v>0</v>
          </cell>
          <cell r="AF11" t="str">
            <v>0</v>
          </cell>
          <cell r="AG11" t="str">
            <v>0</v>
          </cell>
          <cell r="AH11" t="str">
            <v>0</v>
          </cell>
          <cell r="AI11" t="str">
            <v>0</v>
          </cell>
          <cell r="AJ11" t="str">
            <v>0</v>
          </cell>
          <cell r="AK11" t="str">
            <v>0</v>
          </cell>
          <cell r="AL11" t="str">
            <v>0</v>
          </cell>
          <cell r="AN11" t="str">
            <v>0</v>
          </cell>
          <cell r="AO11" t="str">
            <v>0</v>
          </cell>
          <cell r="AP11" t="str">
            <v>0</v>
          </cell>
          <cell r="AQ11" t="str">
            <v>0</v>
          </cell>
          <cell r="AR11" t="str">
            <v>0</v>
          </cell>
          <cell r="AS11" t="str">
            <v>0</v>
          </cell>
          <cell r="AT11" t="str">
            <v>0</v>
          </cell>
          <cell r="AU11" t="str">
            <v>0</v>
          </cell>
          <cell r="AV11" t="str">
            <v>0</v>
          </cell>
          <cell r="AX11" t="str">
            <v>0</v>
          </cell>
          <cell r="AY11" t="str">
            <v>0</v>
          </cell>
          <cell r="AZ11" t="str">
            <v>0</v>
          </cell>
          <cell r="BA11" t="str">
            <v>0</v>
          </cell>
          <cell r="BB11" t="str">
            <v>0</v>
          </cell>
          <cell r="BC11" t="str">
            <v>0</v>
          </cell>
          <cell r="BD11" t="str">
            <v>0</v>
          </cell>
          <cell r="BE11" t="str">
            <v>0</v>
          </cell>
          <cell r="BF11" t="str">
            <v>0</v>
          </cell>
          <cell r="BG11" t="str">
            <v>0</v>
          </cell>
          <cell r="BI11" t="str">
            <v>0</v>
          </cell>
          <cell r="BJ11" t="str">
            <v>0</v>
          </cell>
          <cell r="BK11" t="str">
            <v>0</v>
          </cell>
          <cell r="BL11" t="str">
            <v>0</v>
          </cell>
          <cell r="BM11" t="str">
            <v>0</v>
          </cell>
          <cell r="BN11" t="str">
            <v>0</v>
          </cell>
          <cell r="BO11" t="str">
            <v>0</v>
          </cell>
          <cell r="BP11" t="str">
            <v>0</v>
          </cell>
          <cell r="BQ11" t="str">
            <v>0</v>
          </cell>
          <cell r="BR11" t="str">
            <v>0</v>
          </cell>
          <cell r="BS11" t="str">
            <v>0</v>
          </cell>
          <cell r="BT11" t="str">
            <v>0</v>
          </cell>
          <cell r="BU11" t="str">
            <v>0</v>
          </cell>
          <cell r="BW11" t="str">
            <v>0</v>
          </cell>
          <cell r="BX11" t="str">
            <v>0</v>
          </cell>
          <cell r="BY11" t="str">
            <v>0</v>
          </cell>
          <cell r="BZ11" t="str">
            <v>0</v>
          </cell>
          <cell r="CA11" t="str">
            <v>0</v>
          </cell>
          <cell r="CB11" t="str">
            <v>0</v>
          </cell>
          <cell r="CC11" t="str">
            <v>0</v>
          </cell>
          <cell r="CD11" t="str">
            <v>0</v>
          </cell>
          <cell r="CE11" t="str">
            <v>0</v>
          </cell>
          <cell r="CF11" t="str">
            <v>0</v>
          </cell>
          <cell r="CG11" t="str">
            <v>0</v>
          </cell>
          <cell r="CH11" t="str">
            <v>0</v>
          </cell>
          <cell r="CI11" t="str">
            <v>0</v>
          </cell>
          <cell r="CK11" t="str">
            <v>0</v>
          </cell>
          <cell r="CL11" t="str">
            <v>0</v>
          </cell>
          <cell r="CM11" t="str">
            <v>0</v>
          </cell>
          <cell r="CN11" t="str">
            <v>0</v>
          </cell>
          <cell r="CO11" t="str">
            <v>0</v>
          </cell>
          <cell r="CP11" t="str">
            <v>0</v>
          </cell>
          <cell r="CQ11" t="str">
            <v>0</v>
          </cell>
          <cell r="CR11" t="str">
            <v>0</v>
          </cell>
          <cell r="CS11" t="str">
            <v>0</v>
          </cell>
          <cell r="CT11" t="str">
            <v>0</v>
          </cell>
          <cell r="CU11" t="str">
            <v>0</v>
          </cell>
          <cell r="CV11" t="str">
            <v>0</v>
          </cell>
          <cell r="CW11" t="str">
            <v>0</v>
          </cell>
          <cell r="CY11" t="str">
            <v>0</v>
          </cell>
          <cell r="CZ11" t="str">
            <v>0</v>
          </cell>
          <cell r="DA11" t="str">
            <v>0</v>
          </cell>
          <cell r="DC11" t="str">
            <v>0</v>
          </cell>
          <cell r="DD11" t="str">
            <v>0</v>
          </cell>
          <cell r="DE11" t="str">
            <v>0</v>
          </cell>
          <cell r="DG11" t="str">
            <v>0</v>
          </cell>
          <cell r="DH11" t="str">
            <v>0</v>
          </cell>
          <cell r="DI11" t="str">
            <v>0</v>
          </cell>
          <cell r="DJ11" t="str">
            <v>0</v>
          </cell>
          <cell r="DK11" t="str">
            <v>0</v>
          </cell>
          <cell r="DL11" t="str">
            <v>0</v>
          </cell>
          <cell r="DN11" t="str">
            <v>0</v>
          </cell>
          <cell r="DO11" t="str">
            <v>0</v>
          </cell>
          <cell r="DP11" t="str">
            <v>0</v>
          </cell>
          <cell r="DQ11" t="str">
            <v>0</v>
          </cell>
          <cell r="DR11" t="str">
            <v>0</v>
          </cell>
          <cell r="DS11" t="str">
            <v>0</v>
          </cell>
          <cell r="DT11" t="str">
            <v>0</v>
          </cell>
          <cell r="DU11" t="str">
            <v>0</v>
          </cell>
          <cell r="DV11" t="str">
            <v>0</v>
          </cell>
          <cell r="DW11" t="str">
            <v>0</v>
          </cell>
          <cell r="DX11" t="str">
            <v>0</v>
          </cell>
          <cell r="DY11" t="str">
            <v>0</v>
          </cell>
        </row>
        <row r="12">
          <cell r="A12" t="str">
            <v>Other Std COS Categ</v>
          </cell>
          <cell r="B12" t="str">
            <v>0</v>
          </cell>
          <cell r="C12" t="str">
            <v>0</v>
          </cell>
          <cell r="D12" t="str">
            <v>0</v>
          </cell>
          <cell r="E12" t="str">
            <v>0</v>
          </cell>
          <cell r="F12" t="str">
            <v>0</v>
          </cell>
          <cell r="G12" t="str">
            <v>0</v>
          </cell>
          <cell r="H12" t="str">
            <v>0</v>
          </cell>
          <cell r="I12" t="str">
            <v>0</v>
          </cell>
          <cell r="J12" t="str">
            <v>0</v>
          </cell>
          <cell r="K12" t="str">
            <v>0</v>
          </cell>
          <cell r="L12" t="str">
            <v>0</v>
          </cell>
          <cell r="M12" t="str">
            <v>0</v>
          </cell>
          <cell r="N12" t="str">
            <v>0</v>
          </cell>
          <cell r="O12" t="str">
            <v>0</v>
          </cell>
          <cell r="P12" t="str">
            <v>0</v>
          </cell>
          <cell r="Q12" t="str">
            <v>0</v>
          </cell>
          <cell r="R12" t="str">
            <v>0</v>
          </cell>
          <cell r="S12" t="str">
            <v>0</v>
          </cell>
          <cell r="T12" t="str">
            <v>0</v>
          </cell>
          <cell r="U12" t="str">
            <v>0</v>
          </cell>
          <cell r="W12" t="str">
            <v>0</v>
          </cell>
          <cell r="X12" t="str">
            <v>0</v>
          </cell>
          <cell r="Y12" t="str">
            <v>0</v>
          </cell>
          <cell r="Z12" t="str">
            <v>0</v>
          </cell>
          <cell r="AA12" t="str">
            <v>0</v>
          </cell>
          <cell r="AB12" t="str">
            <v>0</v>
          </cell>
          <cell r="AC12" t="str">
            <v>0</v>
          </cell>
          <cell r="AD12" t="str">
            <v>0</v>
          </cell>
          <cell r="AE12" t="str">
            <v>0</v>
          </cell>
          <cell r="AF12" t="str">
            <v>0</v>
          </cell>
          <cell r="AG12" t="str">
            <v>0</v>
          </cell>
          <cell r="AH12" t="str">
            <v>0</v>
          </cell>
          <cell r="AI12" t="str">
            <v>0</v>
          </cell>
          <cell r="AJ12" t="str">
            <v>0</v>
          </cell>
          <cell r="AK12" t="str">
            <v>0</v>
          </cell>
          <cell r="AL12" t="str">
            <v>0</v>
          </cell>
          <cell r="AN12" t="str">
            <v>0</v>
          </cell>
          <cell r="AO12" t="str">
            <v>0</v>
          </cell>
          <cell r="AP12" t="str">
            <v>0</v>
          </cell>
          <cell r="AQ12" t="str">
            <v>0</v>
          </cell>
          <cell r="AR12" t="str">
            <v>0</v>
          </cell>
          <cell r="AS12" t="str">
            <v>0</v>
          </cell>
          <cell r="AT12" t="str">
            <v>0</v>
          </cell>
          <cell r="AU12" t="str">
            <v>0</v>
          </cell>
          <cell r="AV12" t="str">
            <v>0</v>
          </cell>
          <cell r="AX12" t="str">
            <v>0</v>
          </cell>
          <cell r="AY12" t="str">
            <v>0</v>
          </cell>
          <cell r="AZ12" t="str">
            <v>0</v>
          </cell>
          <cell r="BA12" t="str">
            <v>0</v>
          </cell>
          <cell r="BB12" t="str">
            <v>0</v>
          </cell>
          <cell r="BC12" t="str">
            <v>0</v>
          </cell>
          <cell r="BD12" t="str">
            <v>0</v>
          </cell>
          <cell r="BE12" t="str">
            <v>0</v>
          </cell>
          <cell r="BF12" t="str">
            <v>0</v>
          </cell>
          <cell r="BG12" t="str">
            <v>0</v>
          </cell>
          <cell r="BI12" t="str">
            <v>0</v>
          </cell>
          <cell r="BJ12" t="str">
            <v>0</v>
          </cell>
          <cell r="BK12" t="str">
            <v>0</v>
          </cell>
          <cell r="BL12" t="str">
            <v>0</v>
          </cell>
          <cell r="BM12" t="str">
            <v>0</v>
          </cell>
          <cell r="BN12" t="str">
            <v>0</v>
          </cell>
          <cell r="BO12" t="str">
            <v>0</v>
          </cell>
          <cell r="BP12" t="str">
            <v>0</v>
          </cell>
          <cell r="BQ12" t="str">
            <v>0</v>
          </cell>
          <cell r="BR12" t="str">
            <v>0</v>
          </cell>
          <cell r="BS12" t="str">
            <v>0</v>
          </cell>
          <cell r="BT12" t="str">
            <v>0</v>
          </cell>
          <cell r="BU12" t="str">
            <v>0</v>
          </cell>
          <cell r="BW12" t="str">
            <v>0</v>
          </cell>
          <cell r="BX12" t="str">
            <v>0</v>
          </cell>
          <cell r="BY12" t="str">
            <v>0</v>
          </cell>
          <cell r="BZ12" t="str">
            <v>0</v>
          </cell>
          <cell r="CA12" t="str">
            <v>0</v>
          </cell>
          <cell r="CB12" t="str">
            <v>0</v>
          </cell>
          <cell r="CC12" t="str">
            <v>0</v>
          </cell>
          <cell r="CD12" t="str">
            <v>0</v>
          </cell>
          <cell r="CE12" t="str">
            <v>0</v>
          </cell>
          <cell r="CF12" t="str">
            <v>0</v>
          </cell>
          <cell r="CG12" t="str">
            <v>0</v>
          </cell>
          <cell r="CH12" t="str">
            <v>0</v>
          </cell>
          <cell r="CI12" t="str">
            <v>0</v>
          </cell>
          <cell r="CK12" t="str">
            <v>0</v>
          </cell>
          <cell r="CL12" t="str">
            <v>0</v>
          </cell>
          <cell r="CM12" t="str">
            <v>0</v>
          </cell>
          <cell r="CN12" t="str">
            <v>0</v>
          </cell>
          <cell r="CO12" t="str">
            <v>0</v>
          </cell>
          <cell r="CP12" t="str">
            <v>0</v>
          </cell>
          <cell r="CQ12" t="str">
            <v>0</v>
          </cell>
          <cell r="CR12" t="str">
            <v>0</v>
          </cell>
          <cell r="CS12" t="str">
            <v>0</v>
          </cell>
          <cell r="CT12" t="str">
            <v>0</v>
          </cell>
          <cell r="CU12" t="str">
            <v>0</v>
          </cell>
          <cell r="CV12" t="str">
            <v>0</v>
          </cell>
          <cell r="CW12" t="str">
            <v>0</v>
          </cell>
          <cell r="CY12" t="str">
            <v>0</v>
          </cell>
          <cell r="CZ12" t="str">
            <v>0</v>
          </cell>
          <cell r="DA12" t="str">
            <v>0</v>
          </cell>
          <cell r="DC12" t="str">
            <v>0</v>
          </cell>
          <cell r="DD12" t="str">
            <v>0</v>
          </cell>
          <cell r="DE12" t="str">
            <v>0</v>
          </cell>
          <cell r="DG12" t="str">
            <v>0</v>
          </cell>
          <cell r="DH12" t="str">
            <v>0</v>
          </cell>
          <cell r="DI12" t="str">
            <v>0</v>
          </cell>
          <cell r="DJ12" t="str">
            <v>0</v>
          </cell>
          <cell r="DK12" t="str">
            <v>0</v>
          </cell>
          <cell r="DL12" t="str">
            <v>0</v>
          </cell>
          <cell r="DN12" t="str">
            <v>0</v>
          </cell>
          <cell r="DO12" t="str">
            <v>0</v>
          </cell>
          <cell r="DP12" t="str">
            <v>0</v>
          </cell>
          <cell r="DQ12" t="str">
            <v>0</v>
          </cell>
          <cell r="DR12" t="str">
            <v>0</v>
          </cell>
          <cell r="DS12" t="str">
            <v>0</v>
          </cell>
          <cell r="DT12" t="str">
            <v>0</v>
          </cell>
          <cell r="DU12" t="str">
            <v>0</v>
          </cell>
          <cell r="DV12" t="str">
            <v>0</v>
          </cell>
          <cell r="DW12" t="str">
            <v>0</v>
          </cell>
          <cell r="DX12" t="str">
            <v>0</v>
          </cell>
          <cell r="DY12" t="str">
            <v>0</v>
          </cell>
        </row>
        <row r="13">
          <cell r="A13" t="str">
            <v>Cost of sales @ standard - Fcst</v>
          </cell>
          <cell r="B13" t="str">
            <v>0</v>
          </cell>
          <cell r="C13" t="str">
            <v>0</v>
          </cell>
          <cell r="D13" t="str">
            <v>0</v>
          </cell>
          <cell r="E13" t="str">
            <v>0</v>
          </cell>
          <cell r="F13" t="str">
            <v>0</v>
          </cell>
          <cell r="G13" t="str">
            <v>0</v>
          </cell>
          <cell r="H13" t="str">
            <v>0</v>
          </cell>
          <cell r="I13" t="str">
            <v>0</v>
          </cell>
          <cell r="J13">
            <v>299761311.93636918</v>
          </cell>
          <cell r="K13">
            <v>309244588.57373762</v>
          </cell>
          <cell r="L13" t="str">
            <v>0</v>
          </cell>
          <cell r="M13" t="str">
            <v>0</v>
          </cell>
          <cell r="N13" t="str">
            <v>0</v>
          </cell>
          <cell r="O13" t="str">
            <v>0</v>
          </cell>
          <cell r="P13" t="str">
            <v>0</v>
          </cell>
          <cell r="Q13" t="str">
            <v>0</v>
          </cell>
          <cell r="R13" t="str">
            <v>0</v>
          </cell>
          <cell r="S13" t="str">
            <v>0</v>
          </cell>
          <cell r="T13" t="str">
            <v>0</v>
          </cell>
          <cell r="U13" t="str">
            <v>0</v>
          </cell>
          <cell r="W13" t="str">
            <v>0</v>
          </cell>
          <cell r="X13" t="str">
            <v>0</v>
          </cell>
          <cell r="Y13" t="str">
            <v>0</v>
          </cell>
          <cell r="Z13" t="str">
            <v>0</v>
          </cell>
          <cell r="AA13" t="str">
            <v>0</v>
          </cell>
          <cell r="AB13" t="str">
            <v>0</v>
          </cell>
          <cell r="AC13">
            <v>873949.38</v>
          </cell>
          <cell r="AD13" t="str">
            <v>0</v>
          </cell>
          <cell r="AE13" t="str">
            <v>0</v>
          </cell>
          <cell r="AF13" t="str">
            <v>0</v>
          </cell>
          <cell r="AG13" t="str">
            <v>0</v>
          </cell>
          <cell r="AH13" t="str">
            <v>0</v>
          </cell>
          <cell r="AI13" t="str">
            <v>0</v>
          </cell>
          <cell r="AJ13" t="str">
            <v>0</v>
          </cell>
          <cell r="AK13" t="str">
            <v>0</v>
          </cell>
          <cell r="AL13" t="str">
            <v>0</v>
          </cell>
          <cell r="AN13" t="str">
            <v>0</v>
          </cell>
          <cell r="AO13" t="str">
            <v>0</v>
          </cell>
          <cell r="AP13" t="str">
            <v>0</v>
          </cell>
          <cell r="AQ13" t="str">
            <v>0</v>
          </cell>
          <cell r="AR13" t="str">
            <v>0</v>
          </cell>
          <cell r="AS13" t="str">
            <v>0</v>
          </cell>
          <cell r="AT13" t="str">
            <v>0</v>
          </cell>
          <cell r="AU13" t="str">
            <v>0</v>
          </cell>
          <cell r="AV13" t="str">
            <v>0</v>
          </cell>
          <cell r="AX13" t="str">
            <v>0</v>
          </cell>
          <cell r="AY13" t="str">
            <v>0</v>
          </cell>
          <cell r="AZ13" t="str">
            <v>0</v>
          </cell>
          <cell r="BA13" t="str">
            <v>0</v>
          </cell>
          <cell r="BB13" t="str">
            <v>0</v>
          </cell>
          <cell r="BC13" t="str">
            <v>0</v>
          </cell>
          <cell r="BD13" t="str">
            <v>0</v>
          </cell>
          <cell r="BE13">
            <v>299761311.93636918</v>
          </cell>
          <cell r="BF13" t="str">
            <v>0</v>
          </cell>
          <cell r="BG13" t="str">
            <v>0</v>
          </cell>
          <cell r="BI13" t="str">
            <v>0</v>
          </cell>
          <cell r="BJ13" t="str">
            <v>0</v>
          </cell>
          <cell r="BK13" t="str">
            <v>0</v>
          </cell>
          <cell r="BL13" t="str">
            <v>0</v>
          </cell>
          <cell r="BM13" t="str">
            <v>0</v>
          </cell>
          <cell r="BN13" t="str">
            <v>0</v>
          </cell>
          <cell r="BO13" t="str">
            <v>0</v>
          </cell>
          <cell r="BP13">
            <v>3910911.48</v>
          </cell>
          <cell r="BQ13" t="str">
            <v>0</v>
          </cell>
          <cell r="BR13" t="str">
            <v>0</v>
          </cell>
          <cell r="BS13" t="str">
            <v>0</v>
          </cell>
          <cell r="BT13" t="str">
            <v>0</v>
          </cell>
          <cell r="BU13" t="str">
            <v>0</v>
          </cell>
          <cell r="BW13" t="str">
            <v>0</v>
          </cell>
          <cell r="BX13" t="str">
            <v>0</v>
          </cell>
          <cell r="BY13" t="str">
            <v>0</v>
          </cell>
          <cell r="BZ13" t="str">
            <v>0</v>
          </cell>
          <cell r="CA13" t="str">
            <v>0</v>
          </cell>
          <cell r="CB13" t="str">
            <v>0</v>
          </cell>
          <cell r="CC13" t="str">
            <v>0</v>
          </cell>
          <cell r="CD13">
            <v>70533157.515046999</v>
          </cell>
          <cell r="CE13" t="str">
            <v>0</v>
          </cell>
          <cell r="CF13" t="str">
            <v>0</v>
          </cell>
          <cell r="CG13" t="str">
            <v>0</v>
          </cell>
          <cell r="CH13" t="str">
            <v>0</v>
          </cell>
          <cell r="CI13" t="str">
            <v>0</v>
          </cell>
          <cell r="CK13" t="str">
            <v>0</v>
          </cell>
          <cell r="CL13" t="str">
            <v>0</v>
          </cell>
          <cell r="CM13" t="str">
            <v>0</v>
          </cell>
          <cell r="CN13" t="str">
            <v>0</v>
          </cell>
          <cell r="CO13" t="str">
            <v>0</v>
          </cell>
          <cell r="CP13" t="str">
            <v>0</v>
          </cell>
          <cell r="CQ13" t="str">
            <v>0</v>
          </cell>
          <cell r="CR13">
            <v>3269820.02</v>
          </cell>
          <cell r="CS13" t="str">
            <v>0</v>
          </cell>
          <cell r="CT13" t="str">
            <v>0</v>
          </cell>
          <cell r="CU13" t="str">
            <v>0</v>
          </cell>
          <cell r="CV13" t="str">
            <v>0</v>
          </cell>
          <cell r="CW13" t="str">
            <v>0</v>
          </cell>
          <cell r="CY13" t="str">
            <v>0</v>
          </cell>
          <cell r="CZ13" t="str">
            <v>0</v>
          </cell>
          <cell r="DA13" t="str">
            <v>0</v>
          </cell>
          <cell r="DC13" t="str">
            <v>0</v>
          </cell>
          <cell r="DD13" t="str">
            <v>0</v>
          </cell>
          <cell r="DE13" t="str">
            <v>0</v>
          </cell>
          <cell r="DG13" t="str">
            <v>0</v>
          </cell>
          <cell r="DH13" t="str">
            <v>0</v>
          </cell>
          <cell r="DI13" t="str">
            <v>0</v>
          </cell>
          <cell r="DJ13" t="str">
            <v>0</v>
          </cell>
          <cell r="DK13" t="str">
            <v>0</v>
          </cell>
          <cell r="DL13" t="str">
            <v>0</v>
          </cell>
          <cell r="DN13" t="str">
            <v>0</v>
          </cell>
          <cell r="DO13">
            <v>119751470.42118317</v>
          </cell>
          <cell r="DP13" t="str">
            <v>0</v>
          </cell>
          <cell r="DQ13" t="str">
            <v>0</v>
          </cell>
          <cell r="DR13" t="str">
            <v>0</v>
          </cell>
          <cell r="DS13" t="str">
            <v>0</v>
          </cell>
          <cell r="DT13" t="str">
            <v>0</v>
          </cell>
          <cell r="DU13" t="str">
            <v>0</v>
          </cell>
          <cell r="DV13" t="str">
            <v>0</v>
          </cell>
          <cell r="DW13" t="str">
            <v>0</v>
          </cell>
          <cell r="DX13" t="str">
            <v>0</v>
          </cell>
          <cell r="DY13" t="str">
            <v>0</v>
          </cell>
        </row>
        <row r="14">
          <cell r="A14" t="str">
            <v>Cost of sales @ standard</v>
          </cell>
          <cell r="B14" t="str">
            <v>0</v>
          </cell>
          <cell r="C14" t="str">
            <v>0</v>
          </cell>
          <cell r="D14" t="str">
            <v>0</v>
          </cell>
          <cell r="E14" t="str">
            <v>0</v>
          </cell>
          <cell r="F14" t="str">
            <v>0</v>
          </cell>
          <cell r="G14">
            <v>179840056.29999995</v>
          </cell>
          <cell r="H14">
            <v>385421816.50999999</v>
          </cell>
          <cell r="I14">
            <v>434404473</v>
          </cell>
          <cell r="J14">
            <v>444623952.49636912</v>
          </cell>
          <cell r="K14">
            <v>409064940.88373768</v>
          </cell>
          <cell r="L14" t="str">
            <v>0</v>
          </cell>
          <cell r="M14" t="str">
            <v>0</v>
          </cell>
          <cell r="N14" t="str">
            <v>0</v>
          </cell>
          <cell r="O14" t="str">
            <v>0</v>
          </cell>
          <cell r="P14" t="str">
            <v>0</v>
          </cell>
          <cell r="Q14" t="str">
            <v>0</v>
          </cell>
          <cell r="R14" t="str">
            <v>0</v>
          </cell>
          <cell r="S14" t="str">
            <v>0</v>
          </cell>
          <cell r="T14" t="str">
            <v>0</v>
          </cell>
          <cell r="U14" t="str">
            <v>0</v>
          </cell>
          <cell r="W14" t="str">
            <v>0</v>
          </cell>
          <cell r="X14" t="str">
            <v>0</v>
          </cell>
          <cell r="Y14" t="str">
            <v>0</v>
          </cell>
          <cell r="Z14" t="str">
            <v>0</v>
          </cell>
          <cell r="AA14">
            <v>38103437.890000001</v>
          </cell>
          <cell r="AB14">
            <v>38439302</v>
          </cell>
          <cell r="AC14">
            <v>41892576.359999999</v>
          </cell>
          <cell r="AD14">
            <v>39427385.370000005</v>
          </cell>
          <cell r="AE14" t="str">
            <v>0</v>
          </cell>
          <cell r="AF14" t="str">
            <v>0</v>
          </cell>
          <cell r="AG14" t="str">
            <v>0</v>
          </cell>
          <cell r="AH14" t="str">
            <v>0</v>
          </cell>
          <cell r="AI14" t="str">
            <v>0</v>
          </cell>
          <cell r="AJ14" t="str">
            <v>0</v>
          </cell>
          <cell r="AK14" t="str">
            <v>0</v>
          </cell>
          <cell r="AL14" t="str">
            <v>0</v>
          </cell>
          <cell r="AN14" t="str">
            <v>0</v>
          </cell>
          <cell r="AO14" t="str">
            <v>0</v>
          </cell>
          <cell r="AP14" t="str">
            <v>0</v>
          </cell>
          <cell r="AQ14">
            <v>179840056.29999995</v>
          </cell>
          <cell r="AR14">
            <v>385421816.50999999</v>
          </cell>
          <cell r="AS14">
            <v>434404473</v>
          </cell>
          <cell r="AT14" t="str">
            <v>0</v>
          </cell>
          <cell r="AU14" t="str">
            <v>0</v>
          </cell>
          <cell r="AV14" t="str">
            <v>0</v>
          </cell>
          <cell r="AX14" t="str">
            <v>0</v>
          </cell>
          <cell r="AY14">
            <v>434404473</v>
          </cell>
          <cell r="AZ14" t="str">
            <v>0</v>
          </cell>
          <cell r="BA14" t="str">
            <v>0</v>
          </cell>
          <cell r="BB14">
            <v>385421816.50999999</v>
          </cell>
          <cell r="BC14" t="str">
            <v>0</v>
          </cell>
          <cell r="BD14" t="str">
            <v>0</v>
          </cell>
          <cell r="BE14">
            <v>444623952.49636912</v>
          </cell>
          <cell r="BF14" t="str">
            <v>0</v>
          </cell>
          <cell r="BG14" t="str">
            <v>0</v>
          </cell>
          <cell r="BI14" t="str">
            <v>0</v>
          </cell>
          <cell r="BJ14">
            <v>143813600</v>
          </cell>
          <cell r="BK14" t="str">
            <v>0</v>
          </cell>
          <cell r="BL14" t="str">
            <v>0</v>
          </cell>
          <cell r="BM14">
            <v>134275074.67000002</v>
          </cell>
          <cell r="BN14" t="str">
            <v>0</v>
          </cell>
          <cell r="BO14" t="str">
            <v>0</v>
          </cell>
          <cell r="BP14">
            <v>148766241.04000002</v>
          </cell>
          <cell r="BQ14" t="str">
            <v>0</v>
          </cell>
          <cell r="BR14" t="str">
            <v>0</v>
          </cell>
          <cell r="BS14" t="str">
            <v>0</v>
          </cell>
          <cell r="BT14">
            <v>144855329.56</v>
          </cell>
          <cell r="BU14" t="str">
            <v>0</v>
          </cell>
          <cell r="BW14" t="str">
            <v>0</v>
          </cell>
          <cell r="BX14">
            <v>106482671</v>
          </cell>
          <cell r="BY14" t="str">
            <v>0</v>
          </cell>
          <cell r="BZ14" t="str">
            <v>0</v>
          </cell>
          <cell r="CA14">
            <v>88152626.710000008</v>
          </cell>
          <cell r="CB14" t="str">
            <v>0</v>
          </cell>
          <cell r="CC14" t="str">
            <v>0</v>
          </cell>
          <cell r="CD14">
            <v>111245556.40504701</v>
          </cell>
          <cell r="CE14" t="str">
            <v>0</v>
          </cell>
          <cell r="CF14" t="str">
            <v>0</v>
          </cell>
          <cell r="CG14" t="str">
            <v>0</v>
          </cell>
          <cell r="CH14">
            <v>75695297.63000001</v>
          </cell>
          <cell r="CI14" t="str">
            <v>0</v>
          </cell>
          <cell r="CK14" t="str">
            <v>0</v>
          </cell>
          <cell r="CL14">
            <v>105291246</v>
          </cell>
          <cell r="CM14" t="str">
            <v>0</v>
          </cell>
          <cell r="CN14" t="str">
            <v>0</v>
          </cell>
          <cell r="CO14">
            <v>98485603.520000011</v>
          </cell>
          <cell r="CP14" t="str">
            <v>0</v>
          </cell>
          <cell r="CQ14" t="str">
            <v>0</v>
          </cell>
          <cell r="CR14">
            <v>107414578.69000001</v>
          </cell>
          <cell r="CS14" t="str">
            <v>0</v>
          </cell>
          <cell r="CT14" t="str">
            <v>0</v>
          </cell>
          <cell r="CU14" t="str">
            <v>0</v>
          </cell>
          <cell r="CV14">
            <v>104144758.67</v>
          </cell>
          <cell r="CW14" t="str">
            <v>0</v>
          </cell>
          <cell r="CY14" t="str">
            <v>0</v>
          </cell>
          <cell r="CZ14">
            <v>106482671</v>
          </cell>
          <cell r="DA14" t="str">
            <v>0</v>
          </cell>
          <cell r="DC14" t="str">
            <v>0</v>
          </cell>
          <cell r="DD14">
            <v>104144758.67</v>
          </cell>
          <cell r="DE14" t="str">
            <v>0</v>
          </cell>
          <cell r="DG14" t="str">
            <v>0</v>
          </cell>
          <cell r="DH14">
            <v>75695297.63000001</v>
          </cell>
          <cell r="DI14" t="str">
            <v>0</v>
          </cell>
          <cell r="DJ14" t="str">
            <v>0</v>
          </cell>
          <cell r="DK14">
            <v>88152626.710000008</v>
          </cell>
          <cell r="DL14" t="str">
            <v>0</v>
          </cell>
          <cell r="DN14" t="str">
            <v>0</v>
          </cell>
          <cell r="DO14">
            <v>119754212.42118317</v>
          </cell>
          <cell r="DP14" t="str">
            <v>0</v>
          </cell>
          <cell r="DQ14" t="str">
            <v>0</v>
          </cell>
          <cell r="DR14">
            <v>104961014.53000002</v>
          </cell>
          <cell r="DS14" t="str">
            <v>0</v>
          </cell>
          <cell r="DT14" t="str">
            <v>0</v>
          </cell>
          <cell r="DU14">
            <v>119610630</v>
          </cell>
          <cell r="DV14" t="str">
            <v>0</v>
          </cell>
          <cell r="DW14" t="str">
            <v>0</v>
          </cell>
          <cell r="DX14" t="str">
            <v>0</v>
          </cell>
          <cell r="DY14" t="str">
            <v>0</v>
          </cell>
        </row>
        <row r="15">
          <cell r="A15" t="str">
            <v>Standard Gross Profit</v>
          </cell>
          <cell r="B15">
            <v>3086737.14</v>
          </cell>
          <cell r="C15">
            <v>4565557.03</v>
          </cell>
          <cell r="D15">
            <v>6997095</v>
          </cell>
          <cell r="E15">
            <v>7891880.4800000004</v>
          </cell>
          <cell r="F15">
            <v>7173898.6600000001</v>
          </cell>
          <cell r="G15">
            <v>213930065.20999998</v>
          </cell>
          <cell r="H15">
            <v>471101191.70999992</v>
          </cell>
          <cell r="I15">
            <v>498757358</v>
          </cell>
          <cell r="J15">
            <v>520325734.97031379</v>
          </cell>
          <cell r="K15">
            <v>478684995.03419805</v>
          </cell>
          <cell r="L15">
            <v>342940819.72999996</v>
          </cell>
          <cell r="M15">
            <v>760635428.82000017</v>
          </cell>
          <cell r="N15">
            <v>834106936</v>
          </cell>
          <cell r="O15">
            <v>873972739.34144032</v>
          </cell>
          <cell r="P15">
            <v>783240163.8588562</v>
          </cell>
          <cell r="Q15" t="str">
            <v>0</v>
          </cell>
          <cell r="R15" t="str">
            <v>0</v>
          </cell>
          <cell r="S15" t="str">
            <v>0</v>
          </cell>
          <cell r="T15" t="str">
            <v>0</v>
          </cell>
          <cell r="U15" t="str">
            <v>0</v>
          </cell>
          <cell r="W15">
            <v>325101.13</v>
          </cell>
          <cell r="X15">
            <v>632410</v>
          </cell>
          <cell r="Y15">
            <v>626084.65</v>
          </cell>
          <cell r="Z15">
            <v>626084.65</v>
          </cell>
          <cell r="AA15">
            <v>44432753.560000002</v>
          </cell>
          <cell r="AB15">
            <v>44299790</v>
          </cell>
          <cell r="AC15">
            <v>49601207.989999995</v>
          </cell>
          <cell r="AD15">
            <v>47127183.129999995</v>
          </cell>
          <cell r="AE15">
            <v>76942183.449999988</v>
          </cell>
          <cell r="AF15">
            <v>75177083</v>
          </cell>
          <cell r="AG15">
            <v>81424135.219999999</v>
          </cell>
          <cell r="AH15">
            <v>75212494.439999998</v>
          </cell>
          <cell r="AI15" t="str">
            <v>0</v>
          </cell>
          <cell r="AJ15" t="str">
            <v>0</v>
          </cell>
          <cell r="AK15" t="str">
            <v>0</v>
          </cell>
          <cell r="AL15" t="str">
            <v>0</v>
          </cell>
          <cell r="AN15">
            <v>3086737.14</v>
          </cell>
          <cell r="AO15">
            <v>4565557.03</v>
          </cell>
          <cell r="AP15">
            <v>6997095</v>
          </cell>
          <cell r="AQ15">
            <v>213930065.20999998</v>
          </cell>
          <cell r="AR15">
            <v>471101191.70999992</v>
          </cell>
          <cell r="AS15">
            <v>498757358</v>
          </cell>
          <cell r="AT15" t="str">
            <v>0</v>
          </cell>
          <cell r="AU15" t="str">
            <v>0</v>
          </cell>
          <cell r="AV15" t="str">
            <v>0</v>
          </cell>
          <cell r="AX15">
            <v>6997095</v>
          </cell>
          <cell r="AY15">
            <v>498757358</v>
          </cell>
          <cell r="AZ15" t="str">
            <v>0</v>
          </cell>
          <cell r="BA15">
            <v>4565557.03</v>
          </cell>
          <cell r="BB15">
            <v>471101191.71000004</v>
          </cell>
          <cell r="BC15" t="str">
            <v>0</v>
          </cell>
          <cell r="BD15">
            <v>7891880.4800000004</v>
          </cell>
          <cell r="BE15">
            <v>520325734.97031379</v>
          </cell>
          <cell r="BF15" t="str">
            <v>0</v>
          </cell>
          <cell r="BG15" t="str">
            <v>0</v>
          </cell>
          <cell r="BI15">
            <v>2499813</v>
          </cell>
          <cell r="BJ15">
            <v>165377631</v>
          </cell>
          <cell r="BK15" t="str">
            <v>0</v>
          </cell>
          <cell r="BL15">
            <v>1236435.5900000001</v>
          </cell>
          <cell r="BM15">
            <v>159356766.58000001</v>
          </cell>
          <cell r="BN15" t="str">
            <v>0</v>
          </cell>
          <cell r="BO15">
            <v>2514538.48</v>
          </cell>
          <cell r="BP15">
            <v>179166421.25999999</v>
          </cell>
          <cell r="BQ15" t="str">
            <v>0</v>
          </cell>
          <cell r="BR15" t="str">
            <v>0</v>
          </cell>
          <cell r="BS15">
            <v>2514538.48</v>
          </cell>
          <cell r="BT15">
            <v>175255509.77999997</v>
          </cell>
          <cell r="BU15" t="str">
            <v>0</v>
          </cell>
          <cell r="BW15">
            <v>1797019</v>
          </cell>
          <cell r="BX15">
            <v>122093414</v>
          </cell>
          <cell r="BY15" t="str">
            <v>0</v>
          </cell>
          <cell r="BZ15">
            <v>1053577.71</v>
          </cell>
          <cell r="CA15">
            <v>110595790.87</v>
          </cell>
          <cell r="CB15" t="str">
            <v>0</v>
          </cell>
          <cell r="CC15">
            <v>1990066.82</v>
          </cell>
          <cell r="CD15">
            <v>131298525.39186449</v>
          </cell>
          <cell r="CE15" t="str">
            <v>0</v>
          </cell>
          <cell r="CF15" t="str">
            <v>0</v>
          </cell>
          <cell r="CG15">
            <v>1224872.48</v>
          </cell>
          <cell r="CH15">
            <v>89031939.890000015</v>
          </cell>
          <cell r="CI15" t="str">
            <v>0</v>
          </cell>
          <cell r="CK15">
            <v>1895444</v>
          </cell>
          <cell r="CL15">
            <v>121080072</v>
          </cell>
          <cell r="CM15" t="str">
            <v>0</v>
          </cell>
          <cell r="CN15">
            <v>950636.79</v>
          </cell>
          <cell r="CO15">
            <v>116155061.41</v>
          </cell>
          <cell r="CP15" t="str">
            <v>0</v>
          </cell>
          <cell r="CQ15">
            <v>1861864.66</v>
          </cell>
          <cell r="CR15">
            <v>128167945.34000002</v>
          </cell>
          <cell r="CS15" t="str">
            <v>0</v>
          </cell>
          <cell r="CT15" t="str">
            <v>0</v>
          </cell>
          <cell r="CU15">
            <v>1861864.66</v>
          </cell>
          <cell r="CV15">
            <v>124898125.32000001</v>
          </cell>
          <cell r="CW15" t="str">
            <v>0</v>
          </cell>
          <cell r="CY15">
            <v>1797019</v>
          </cell>
          <cell r="CZ15">
            <v>122093414</v>
          </cell>
          <cell r="DA15" t="str">
            <v>0</v>
          </cell>
          <cell r="DC15">
            <v>1861864.66</v>
          </cell>
          <cell r="DD15">
            <v>124898125.32000001</v>
          </cell>
          <cell r="DE15" t="str">
            <v>0</v>
          </cell>
          <cell r="DG15">
            <v>1224872.48</v>
          </cell>
          <cell r="DH15">
            <v>89031939.890000015</v>
          </cell>
          <cell r="DI15" t="str">
            <v>0</v>
          </cell>
          <cell r="DJ15">
            <v>1053577.71</v>
          </cell>
          <cell r="DK15">
            <v>110595790.87</v>
          </cell>
          <cell r="DL15" t="str">
            <v>0</v>
          </cell>
          <cell r="DN15">
            <v>2047574</v>
          </cell>
          <cell r="DO15">
            <v>138484755.78169072</v>
          </cell>
          <cell r="DP15" t="str">
            <v>0</v>
          </cell>
          <cell r="DQ15">
            <v>1169698.08</v>
          </cell>
          <cell r="DR15">
            <v>126591338.13000001</v>
          </cell>
          <cell r="DS15" t="str">
            <v>0</v>
          </cell>
          <cell r="DT15">
            <v>1703680</v>
          </cell>
          <cell r="DU15">
            <v>137188058</v>
          </cell>
          <cell r="DV15" t="str">
            <v>0</v>
          </cell>
          <cell r="DW15" t="str">
            <v>0</v>
          </cell>
          <cell r="DX15" t="str">
            <v>0</v>
          </cell>
          <cell r="DY15" t="str">
            <v>0</v>
          </cell>
        </row>
        <row r="16">
          <cell r="A16" t="str">
            <v>Material Variances</v>
          </cell>
          <cell r="B16" t="str">
            <v>0</v>
          </cell>
          <cell r="C16" t="str">
            <v>0</v>
          </cell>
          <cell r="D16" t="str">
            <v>0</v>
          </cell>
          <cell r="E16" t="str">
            <v>0</v>
          </cell>
          <cell r="F16" t="str">
            <v>0</v>
          </cell>
          <cell r="G16">
            <v>-22369853.899999999</v>
          </cell>
          <cell r="H16">
            <v>-51839086.880000003</v>
          </cell>
          <cell r="I16">
            <v>-50045467</v>
          </cell>
          <cell r="J16">
            <v>-51457581.193189174</v>
          </cell>
          <cell r="K16">
            <v>-51489079.57</v>
          </cell>
          <cell r="L16" t="str">
            <v>0</v>
          </cell>
          <cell r="M16" t="str">
            <v>0</v>
          </cell>
          <cell r="N16" t="str">
            <v>0</v>
          </cell>
          <cell r="O16" t="str">
            <v>0</v>
          </cell>
          <cell r="P16" t="str">
            <v>0</v>
          </cell>
          <cell r="Q16" t="str">
            <v>0</v>
          </cell>
          <cell r="R16" t="str">
            <v>0</v>
          </cell>
          <cell r="S16" t="str">
            <v>0</v>
          </cell>
          <cell r="T16" t="str">
            <v>0</v>
          </cell>
          <cell r="U16" t="str">
            <v>0</v>
          </cell>
          <cell r="W16" t="str">
            <v>0</v>
          </cell>
          <cell r="X16" t="str">
            <v>0</v>
          </cell>
          <cell r="Y16" t="str">
            <v>0</v>
          </cell>
          <cell r="Z16" t="str">
            <v>0</v>
          </cell>
          <cell r="AA16">
            <v>-3963766.45</v>
          </cell>
          <cell r="AB16">
            <v>-4602363</v>
          </cell>
          <cell r="AC16">
            <v>-4845642.3899999997</v>
          </cell>
          <cell r="AD16">
            <v>-4662657.04</v>
          </cell>
          <cell r="AE16" t="str">
            <v>0</v>
          </cell>
          <cell r="AF16" t="str">
            <v>0</v>
          </cell>
          <cell r="AG16" t="str">
            <v>0</v>
          </cell>
          <cell r="AH16" t="str">
            <v>0</v>
          </cell>
          <cell r="AI16" t="str">
            <v>0</v>
          </cell>
          <cell r="AJ16" t="str">
            <v>0</v>
          </cell>
          <cell r="AK16" t="str">
            <v>0</v>
          </cell>
          <cell r="AL16" t="str">
            <v>0</v>
          </cell>
          <cell r="AN16" t="str">
            <v>0</v>
          </cell>
          <cell r="AO16" t="str">
            <v>0</v>
          </cell>
          <cell r="AP16" t="str">
            <v>0</v>
          </cell>
          <cell r="AQ16">
            <v>-22369853.899999999</v>
          </cell>
          <cell r="AR16">
            <v>-51839086.880000003</v>
          </cell>
          <cell r="AS16">
            <v>-50045467</v>
          </cell>
          <cell r="AT16" t="str">
            <v>0</v>
          </cell>
          <cell r="AU16" t="str">
            <v>0</v>
          </cell>
          <cell r="AV16" t="str">
            <v>0</v>
          </cell>
          <cell r="AX16" t="str">
            <v>0</v>
          </cell>
          <cell r="AY16">
            <v>-50045467</v>
          </cell>
          <cell r="AZ16" t="str">
            <v>0</v>
          </cell>
          <cell r="BA16" t="str">
            <v>0</v>
          </cell>
          <cell r="BB16">
            <v>-51839086.880000003</v>
          </cell>
          <cell r="BC16" t="str">
            <v>0</v>
          </cell>
          <cell r="BD16" t="str">
            <v>0</v>
          </cell>
          <cell r="BE16">
            <v>-51457581.193189174</v>
          </cell>
          <cell r="BF16" t="str">
            <v>0</v>
          </cell>
          <cell r="BG16" t="str">
            <v>0</v>
          </cell>
          <cell r="BI16" t="str">
            <v>0</v>
          </cell>
          <cell r="BJ16">
            <v>-16836036</v>
          </cell>
          <cell r="BK16" t="str">
            <v>0</v>
          </cell>
          <cell r="BL16" t="str">
            <v>0</v>
          </cell>
          <cell r="BM16">
            <v>-16599543.079999998</v>
          </cell>
          <cell r="BN16" t="str">
            <v>0</v>
          </cell>
          <cell r="BO16" t="str">
            <v>0</v>
          </cell>
          <cell r="BP16">
            <v>-18205678.770000003</v>
          </cell>
          <cell r="BQ16" t="str">
            <v>0</v>
          </cell>
          <cell r="BR16" t="str">
            <v>0</v>
          </cell>
          <cell r="BS16" t="str">
            <v>0</v>
          </cell>
          <cell r="BT16">
            <v>-18205678.770000003</v>
          </cell>
          <cell r="BU16" t="str">
            <v>0</v>
          </cell>
          <cell r="BW16" t="str">
            <v>0</v>
          </cell>
          <cell r="BX16">
            <v>-12422394</v>
          </cell>
          <cell r="BY16" t="str">
            <v>0</v>
          </cell>
          <cell r="BZ16" t="str">
            <v>0</v>
          </cell>
          <cell r="CA16">
            <v>-13152368.070000002</v>
          </cell>
          <cell r="CB16" t="str">
            <v>0</v>
          </cell>
          <cell r="CC16" t="str">
            <v>0</v>
          </cell>
          <cell r="CD16">
            <v>-12696708.317256181</v>
          </cell>
          <cell r="CE16" t="str">
            <v>0</v>
          </cell>
          <cell r="CF16" t="str">
            <v>0</v>
          </cell>
          <cell r="CG16" t="str">
            <v>0</v>
          </cell>
          <cell r="CH16">
            <v>-8753886.9299999997</v>
          </cell>
          <cell r="CI16" t="str">
            <v>0</v>
          </cell>
          <cell r="CK16" t="str">
            <v>0</v>
          </cell>
          <cell r="CL16">
            <v>-12519098</v>
          </cell>
          <cell r="CM16" t="str">
            <v>0</v>
          </cell>
          <cell r="CN16" t="str">
            <v>0</v>
          </cell>
          <cell r="CO16">
            <v>-12045612.380000001</v>
          </cell>
          <cell r="CP16" t="str">
            <v>0</v>
          </cell>
          <cell r="CQ16" t="str">
            <v>0</v>
          </cell>
          <cell r="CR16">
            <v>-13615966.969999999</v>
          </cell>
          <cell r="CS16" t="str">
            <v>0</v>
          </cell>
          <cell r="CT16" t="str">
            <v>0</v>
          </cell>
          <cell r="CU16" t="str">
            <v>0</v>
          </cell>
          <cell r="CV16">
            <v>-13615966.969999999</v>
          </cell>
          <cell r="CW16" t="str">
            <v>0</v>
          </cell>
          <cell r="CY16" t="str">
            <v>0</v>
          </cell>
          <cell r="CZ16">
            <v>-12422394</v>
          </cell>
          <cell r="DA16" t="str">
            <v>0</v>
          </cell>
          <cell r="DC16" t="str">
            <v>0</v>
          </cell>
          <cell r="DD16">
            <v>-13615966.969999999</v>
          </cell>
          <cell r="DE16" t="str">
            <v>0</v>
          </cell>
          <cell r="DG16" t="str">
            <v>0</v>
          </cell>
          <cell r="DH16">
            <v>-8753886.9299999997</v>
          </cell>
          <cell r="DI16" t="str">
            <v>0</v>
          </cell>
          <cell r="DJ16" t="str">
            <v>0</v>
          </cell>
          <cell r="DK16">
            <v>-13152368.070000002</v>
          </cell>
          <cell r="DL16" t="str">
            <v>0</v>
          </cell>
          <cell r="DN16" t="str">
            <v>0</v>
          </cell>
          <cell r="DO16">
            <v>-13501741.461914413</v>
          </cell>
          <cell r="DP16" t="str">
            <v>0</v>
          </cell>
          <cell r="DQ16" t="str">
            <v>0</v>
          </cell>
          <cell r="DR16">
            <v>-13215364.980000002</v>
          </cell>
          <cell r="DS16" t="str">
            <v>0</v>
          </cell>
          <cell r="DT16" t="str">
            <v>0</v>
          </cell>
          <cell r="DU16">
            <v>-13496641</v>
          </cell>
          <cell r="DV16" t="str">
            <v>0</v>
          </cell>
          <cell r="DW16" t="str">
            <v>0</v>
          </cell>
          <cell r="DX16" t="str">
            <v>0</v>
          </cell>
          <cell r="DY16" t="str">
            <v>0</v>
          </cell>
        </row>
        <row r="17">
          <cell r="A17" t="str">
            <v>Labor Variances</v>
          </cell>
          <cell r="B17" t="str">
            <v>0</v>
          </cell>
          <cell r="C17" t="str">
            <v>0</v>
          </cell>
          <cell r="D17" t="str">
            <v>0</v>
          </cell>
          <cell r="E17" t="str">
            <v>0</v>
          </cell>
          <cell r="F17" t="str">
            <v>0</v>
          </cell>
          <cell r="G17">
            <v>-1808775.89</v>
          </cell>
          <cell r="H17">
            <v>-3355214.01</v>
          </cell>
          <cell r="I17">
            <v>31601</v>
          </cell>
          <cell r="J17">
            <v>-1341889.2124673785</v>
          </cell>
          <cell r="K17">
            <v>-717259.81313223322</v>
          </cell>
          <cell r="L17" t="str">
            <v>0</v>
          </cell>
          <cell r="M17" t="str">
            <v>0</v>
          </cell>
          <cell r="N17" t="str">
            <v>0</v>
          </cell>
          <cell r="O17" t="str">
            <v>0</v>
          </cell>
          <cell r="P17" t="str">
            <v>0</v>
          </cell>
          <cell r="Q17" t="str">
            <v>0</v>
          </cell>
          <cell r="R17" t="str">
            <v>0</v>
          </cell>
          <cell r="S17" t="str">
            <v>0</v>
          </cell>
          <cell r="T17" t="str">
            <v>0</v>
          </cell>
          <cell r="U17" t="str">
            <v>0</v>
          </cell>
          <cell r="W17" t="str">
            <v>0</v>
          </cell>
          <cell r="X17" t="str">
            <v>0</v>
          </cell>
          <cell r="Y17" t="str">
            <v>0</v>
          </cell>
          <cell r="Z17" t="str">
            <v>0</v>
          </cell>
          <cell r="AA17">
            <v>-260043.12</v>
          </cell>
          <cell r="AB17">
            <v>2697</v>
          </cell>
          <cell r="AC17">
            <v>-145796.99</v>
          </cell>
          <cell r="AD17">
            <v>-145796.99</v>
          </cell>
          <cell r="AE17" t="str">
            <v>0</v>
          </cell>
          <cell r="AF17" t="str">
            <v>0</v>
          </cell>
          <cell r="AG17" t="str">
            <v>0</v>
          </cell>
          <cell r="AH17" t="str">
            <v>0</v>
          </cell>
          <cell r="AI17" t="str">
            <v>0</v>
          </cell>
          <cell r="AJ17" t="str">
            <v>0</v>
          </cell>
          <cell r="AK17" t="str">
            <v>0</v>
          </cell>
          <cell r="AL17" t="str">
            <v>0</v>
          </cell>
          <cell r="AN17" t="str">
            <v>0</v>
          </cell>
          <cell r="AO17" t="str">
            <v>0</v>
          </cell>
          <cell r="AP17" t="str">
            <v>0</v>
          </cell>
          <cell r="AQ17">
            <v>-1808775.89</v>
          </cell>
          <cell r="AR17">
            <v>-3355214.01</v>
          </cell>
          <cell r="AS17">
            <v>31601</v>
          </cell>
          <cell r="AT17" t="str">
            <v>0</v>
          </cell>
          <cell r="AU17" t="str">
            <v>0</v>
          </cell>
          <cell r="AV17" t="str">
            <v>0</v>
          </cell>
          <cell r="AX17" t="str">
            <v>0</v>
          </cell>
          <cell r="AY17">
            <v>31601</v>
          </cell>
          <cell r="AZ17" t="str">
            <v>0</v>
          </cell>
          <cell r="BA17" t="str">
            <v>0</v>
          </cell>
          <cell r="BB17">
            <v>-3355214.01</v>
          </cell>
          <cell r="BC17" t="str">
            <v>0</v>
          </cell>
          <cell r="BD17" t="str">
            <v>0</v>
          </cell>
          <cell r="BE17">
            <v>-1341889.2124673785</v>
          </cell>
          <cell r="BF17" t="str">
            <v>0</v>
          </cell>
          <cell r="BG17" t="str">
            <v>0</v>
          </cell>
          <cell r="BI17" t="str">
            <v>0</v>
          </cell>
          <cell r="BJ17">
            <v>10390</v>
          </cell>
          <cell r="BK17" t="str">
            <v>0</v>
          </cell>
          <cell r="BL17" t="str">
            <v>0</v>
          </cell>
          <cell r="BM17">
            <v>-757349.53999999911</v>
          </cell>
          <cell r="BN17" t="str">
            <v>0</v>
          </cell>
          <cell r="BO17" t="str">
            <v>0</v>
          </cell>
          <cell r="BP17">
            <v>-865168.68999999948</v>
          </cell>
          <cell r="BQ17" t="str">
            <v>0</v>
          </cell>
          <cell r="BR17" t="str">
            <v>0</v>
          </cell>
          <cell r="BS17" t="str">
            <v>0</v>
          </cell>
          <cell r="BT17">
            <v>-865168.68999999948</v>
          </cell>
          <cell r="BU17" t="str">
            <v>0</v>
          </cell>
          <cell r="BW17" t="str">
            <v>0</v>
          </cell>
          <cell r="BX17">
            <v>11704</v>
          </cell>
          <cell r="BY17" t="str">
            <v>0</v>
          </cell>
          <cell r="BZ17" t="str">
            <v>0</v>
          </cell>
          <cell r="CA17">
            <v>-563988.85999999754</v>
          </cell>
          <cell r="CB17" t="str">
            <v>0</v>
          </cell>
          <cell r="CC17" t="str">
            <v>0</v>
          </cell>
          <cell r="CD17">
            <v>-301376.90022484434</v>
          </cell>
          <cell r="CE17" t="str">
            <v>0</v>
          </cell>
          <cell r="CF17" t="str">
            <v>0</v>
          </cell>
          <cell r="CG17" t="str">
            <v>0</v>
          </cell>
          <cell r="CH17">
            <v>-1139045.8799999999</v>
          </cell>
          <cell r="CI17" t="str">
            <v>0</v>
          </cell>
          <cell r="CK17" t="str">
            <v>0</v>
          </cell>
          <cell r="CL17">
            <v>9089</v>
          </cell>
          <cell r="CM17" t="str">
            <v>0</v>
          </cell>
          <cell r="CN17" t="str">
            <v>0</v>
          </cell>
          <cell r="CO17">
            <v>-544387.52999999933</v>
          </cell>
          <cell r="CP17" t="str">
            <v>0</v>
          </cell>
          <cell r="CQ17" t="str">
            <v>0</v>
          </cell>
          <cell r="CR17">
            <v>-669730.00999999791</v>
          </cell>
          <cell r="CS17" t="str">
            <v>0</v>
          </cell>
          <cell r="CT17" t="str">
            <v>0</v>
          </cell>
          <cell r="CU17" t="str">
            <v>0</v>
          </cell>
          <cell r="CV17">
            <v>-669730.00999999791</v>
          </cell>
          <cell r="CW17" t="str">
            <v>0</v>
          </cell>
          <cell r="CY17" t="str">
            <v>0</v>
          </cell>
          <cell r="CZ17">
            <v>11704</v>
          </cell>
          <cell r="DA17" t="str">
            <v>0</v>
          </cell>
          <cell r="DC17" t="str">
            <v>0</v>
          </cell>
          <cell r="DD17">
            <v>-669730.00999999791</v>
          </cell>
          <cell r="DE17" t="str">
            <v>0</v>
          </cell>
          <cell r="DG17" t="str">
            <v>0</v>
          </cell>
          <cell r="DH17">
            <v>-1139045.8799999999</v>
          </cell>
          <cell r="DI17" t="str">
            <v>0</v>
          </cell>
          <cell r="DJ17" t="str">
            <v>0</v>
          </cell>
          <cell r="DK17">
            <v>-563988.85999999754</v>
          </cell>
          <cell r="DL17" t="str">
            <v>0</v>
          </cell>
          <cell r="DN17" t="str">
            <v>0</v>
          </cell>
          <cell r="DO17">
            <v>-199948.61249253474</v>
          </cell>
          <cell r="DP17" t="str">
            <v>0</v>
          </cell>
          <cell r="DQ17" t="str">
            <v>0</v>
          </cell>
          <cell r="DR17">
            <v>-1390883.89</v>
          </cell>
          <cell r="DS17" t="str">
            <v>0</v>
          </cell>
          <cell r="DT17" t="str">
            <v>0</v>
          </cell>
          <cell r="DU17">
            <v>7143</v>
          </cell>
          <cell r="DV17" t="str">
            <v>0</v>
          </cell>
          <cell r="DW17" t="str">
            <v>0</v>
          </cell>
          <cell r="DX17" t="str">
            <v>0</v>
          </cell>
          <cell r="DY17" t="str">
            <v>0</v>
          </cell>
        </row>
        <row r="18">
          <cell r="A18" t="str">
            <v>OH Variances</v>
          </cell>
          <cell r="B18">
            <v>15573795.629999999</v>
          </cell>
          <cell r="C18">
            <v>34736742.329999998</v>
          </cell>
          <cell r="D18">
            <v>38735254</v>
          </cell>
          <cell r="E18">
            <v>12080297.389999999</v>
          </cell>
          <cell r="F18">
            <v>8640339.7699999996</v>
          </cell>
          <cell r="G18">
            <v>-16423994.669999998</v>
          </cell>
          <cell r="H18">
            <v>-28448078.460000008</v>
          </cell>
          <cell r="I18">
            <v>-39175228</v>
          </cell>
          <cell r="J18">
            <v>-12550804.620000005</v>
          </cell>
          <cell r="K18">
            <v>-8933643.9199999906</v>
          </cell>
          <cell r="L18" t="str">
            <v>0</v>
          </cell>
          <cell r="M18" t="str">
            <v>0</v>
          </cell>
          <cell r="N18" t="str">
            <v>0</v>
          </cell>
          <cell r="O18" t="str">
            <v>0</v>
          </cell>
          <cell r="P18" t="str">
            <v>0</v>
          </cell>
          <cell r="Q18" t="str">
            <v>0</v>
          </cell>
          <cell r="R18" t="str">
            <v>0</v>
          </cell>
          <cell r="S18" t="str">
            <v>0</v>
          </cell>
          <cell r="T18" t="str">
            <v>0</v>
          </cell>
          <cell r="U18" t="str">
            <v>0</v>
          </cell>
          <cell r="W18">
            <v>2951122.34</v>
          </cell>
          <cell r="X18">
            <v>3230043</v>
          </cell>
          <cell r="Y18">
            <v>2929597.76</v>
          </cell>
          <cell r="Z18">
            <v>2929597.76</v>
          </cell>
          <cell r="AA18">
            <v>-2578164.9</v>
          </cell>
          <cell r="AB18">
            <v>-3425708</v>
          </cell>
          <cell r="AC18">
            <v>-3249667.99</v>
          </cell>
          <cell r="AD18">
            <v>-3249667.99</v>
          </cell>
          <cell r="AE18" t="str">
            <v>0</v>
          </cell>
          <cell r="AF18" t="str">
            <v>0</v>
          </cell>
          <cell r="AG18" t="str">
            <v>0</v>
          </cell>
          <cell r="AH18" t="str">
            <v>0</v>
          </cell>
          <cell r="AI18" t="str">
            <v>0</v>
          </cell>
          <cell r="AJ18" t="str">
            <v>0</v>
          </cell>
          <cell r="AK18" t="str">
            <v>0</v>
          </cell>
          <cell r="AL18" t="str">
            <v>0</v>
          </cell>
          <cell r="AN18">
            <v>15573795.629999999</v>
          </cell>
          <cell r="AO18">
            <v>34736742.329999998</v>
          </cell>
          <cell r="AP18">
            <v>38735254</v>
          </cell>
          <cell r="AQ18">
            <v>-16423994.669999998</v>
          </cell>
          <cell r="AR18">
            <v>-28448078.460000008</v>
          </cell>
          <cell r="AS18">
            <v>-39175228</v>
          </cell>
          <cell r="AT18" t="str">
            <v>0</v>
          </cell>
          <cell r="AU18" t="str">
            <v>0</v>
          </cell>
          <cell r="AV18" t="str">
            <v>0</v>
          </cell>
          <cell r="AX18">
            <v>38735254</v>
          </cell>
          <cell r="AY18">
            <v>-39175228</v>
          </cell>
          <cell r="AZ18" t="str">
            <v>0</v>
          </cell>
          <cell r="BA18">
            <v>34736742.330000006</v>
          </cell>
          <cell r="BB18">
            <v>-28448078.460000001</v>
          </cell>
          <cell r="BC18" t="str">
            <v>0</v>
          </cell>
          <cell r="BD18">
            <v>12080297.389999999</v>
          </cell>
          <cell r="BE18">
            <v>-12550804.620000005</v>
          </cell>
          <cell r="BF18" t="str">
            <v>0</v>
          </cell>
          <cell r="BG18" t="str">
            <v>0</v>
          </cell>
          <cell r="BI18">
            <v>12762111</v>
          </cell>
          <cell r="BJ18">
            <v>-13158096</v>
          </cell>
          <cell r="BK18" t="str">
            <v>0</v>
          </cell>
          <cell r="BL18">
            <v>11869829.629999999</v>
          </cell>
          <cell r="BM18">
            <v>-9476121.9700000007</v>
          </cell>
          <cell r="BN18" t="str">
            <v>0</v>
          </cell>
          <cell r="BO18">
            <v>12080297.389999999</v>
          </cell>
          <cell r="BP18">
            <v>-12623472.620000005</v>
          </cell>
          <cell r="BQ18" t="str">
            <v>0</v>
          </cell>
          <cell r="BR18" t="str">
            <v>0</v>
          </cell>
          <cell r="BS18">
            <v>12080297.389999999</v>
          </cell>
          <cell r="BT18">
            <v>-12623472.620000005</v>
          </cell>
          <cell r="BU18" t="str">
            <v>0</v>
          </cell>
          <cell r="BW18">
            <v>9557771</v>
          </cell>
          <cell r="BX18">
            <v>-9649823</v>
          </cell>
          <cell r="BY18" t="str">
            <v>0</v>
          </cell>
          <cell r="BZ18">
            <v>8757170.2100000009</v>
          </cell>
          <cell r="CA18">
            <v>-5757952.8899999997</v>
          </cell>
          <cell r="CB18" t="str">
            <v>0</v>
          </cell>
          <cell r="CC18">
            <v>3134694.61</v>
          </cell>
          <cell r="CD18">
            <v>-3589911.7</v>
          </cell>
          <cell r="CE18" t="str">
            <v>0</v>
          </cell>
          <cell r="CF18" t="str">
            <v>0</v>
          </cell>
          <cell r="CG18">
            <v>6628192.8499999996</v>
          </cell>
          <cell r="CH18">
            <v>-7408599.7499999953</v>
          </cell>
          <cell r="CI18" t="str">
            <v>0</v>
          </cell>
          <cell r="CK18">
            <v>9495069</v>
          </cell>
          <cell r="CL18">
            <v>-9624749</v>
          </cell>
          <cell r="CM18" t="str">
            <v>0</v>
          </cell>
          <cell r="CN18">
            <v>8773921.0999999996</v>
          </cell>
          <cell r="CO18">
            <v>-6716702.4900000012</v>
          </cell>
          <cell r="CP18" t="str">
            <v>0</v>
          </cell>
          <cell r="CQ18">
            <v>8945602.7799999993</v>
          </cell>
          <cell r="CR18">
            <v>-9015394.9199999906</v>
          </cell>
          <cell r="CS18" t="str">
            <v>0</v>
          </cell>
          <cell r="CT18" t="str">
            <v>0</v>
          </cell>
          <cell r="CU18">
            <v>8945602.7799999993</v>
          </cell>
          <cell r="CV18">
            <v>-9015394.9199999906</v>
          </cell>
          <cell r="CW18" t="str">
            <v>0</v>
          </cell>
          <cell r="CY18">
            <v>9557771</v>
          </cell>
          <cell r="CZ18">
            <v>-9649823</v>
          </cell>
          <cell r="DA18" t="str">
            <v>0</v>
          </cell>
          <cell r="DC18">
            <v>8945602.7799999993</v>
          </cell>
          <cell r="DD18">
            <v>-9015394.9199999906</v>
          </cell>
          <cell r="DE18" t="str">
            <v>0</v>
          </cell>
          <cell r="DG18">
            <v>6628192.8499999996</v>
          </cell>
          <cell r="DH18">
            <v>-7408599.7499999953</v>
          </cell>
          <cell r="DI18" t="str">
            <v>0</v>
          </cell>
          <cell r="DJ18">
            <v>8757170.2100000009</v>
          </cell>
          <cell r="DK18">
            <v>-5757952.8899999997</v>
          </cell>
          <cell r="DL18" t="str">
            <v>0</v>
          </cell>
          <cell r="DN18" t="str">
            <v>0</v>
          </cell>
          <cell r="DO18">
            <v>27249</v>
          </cell>
          <cell r="DP18" t="str">
            <v>0</v>
          </cell>
          <cell r="DQ18">
            <v>8901724.1199999992</v>
          </cell>
          <cell r="DR18">
            <v>-8482910.209999999</v>
          </cell>
          <cell r="DS18" t="str">
            <v>0</v>
          </cell>
          <cell r="DT18">
            <v>10003605</v>
          </cell>
          <cell r="DU18">
            <v>-10425411</v>
          </cell>
          <cell r="DV18" t="str">
            <v>0</v>
          </cell>
          <cell r="DW18" t="str">
            <v>0</v>
          </cell>
          <cell r="DX18" t="str">
            <v>0</v>
          </cell>
          <cell r="DY18" t="str">
            <v>0</v>
          </cell>
        </row>
        <row r="19">
          <cell r="A19" t="str">
            <v>VARIANCES</v>
          </cell>
          <cell r="B19" t="str">
            <v>0</v>
          </cell>
          <cell r="C19" t="str">
            <v>0</v>
          </cell>
          <cell r="D19" t="str">
            <v>0</v>
          </cell>
          <cell r="E19" t="str">
            <v>0</v>
          </cell>
          <cell r="F19" t="str">
            <v>0</v>
          </cell>
          <cell r="G19" t="str">
            <v>0</v>
          </cell>
          <cell r="H19" t="str">
            <v>0</v>
          </cell>
          <cell r="I19" t="str">
            <v>0</v>
          </cell>
          <cell r="J19" t="str">
            <v>0</v>
          </cell>
          <cell r="K19" t="str">
            <v>0</v>
          </cell>
          <cell r="L19" t="str">
            <v>0</v>
          </cell>
          <cell r="M19" t="str">
            <v>0</v>
          </cell>
          <cell r="N19" t="str">
            <v>0</v>
          </cell>
          <cell r="O19" t="str">
            <v>0</v>
          </cell>
          <cell r="P19" t="str">
            <v>0</v>
          </cell>
          <cell r="Q19" t="str">
            <v>0</v>
          </cell>
          <cell r="R19" t="str">
            <v>0</v>
          </cell>
          <cell r="S19" t="str">
            <v>0</v>
          </cell>
          <cell r="T19" t="str">
            <v>0</v>
          </cell>
          <cell r="U19" t="str">
            <v>0</v>
          </cell>
          <cell r="W19" t="str">
            <v>0</v>
          </cell>
          <cell r="X19" t="str">
            <v>0</v>
          </cell>
          <cell r="Y19" t="str">
            <v>0</v>
          </cell>
          <cell r="Z19" t="str">
            <v>0</v>
          </cell>
          <cell r="AA19" t="str">
            <v>0</v>
          </cell>
          <cell r="AB19" t="str">
            <v>0</v>
          </cell>
          <cell r="AC19" t="str">
            <v>0</v>
          </cell>
          <cell r="AD19" t="str">
            <v>0</v>
          </cell>
          <cell r="AE19" t="str">
            <v>0</v>
          </cell>
          <cell r="AF19" t="str">
            <v>0</v>
          </cell>
          <cell r="AG19" t="str">
            <v>0</v>
          </cell>
          <cell r="AH19" t="str">
            <v>0</v>
          </cell>
          <cell r="AI19" t="str">
            <v>0</v>
          </cell>
          <cell r="AJ19" t="str">
            <v>0</v>
          </cell>
          <cell r="AK19" t="str">
            <v>0</v>
          </cell>
          <cell r="AL19" t="str">
            <v>0</v>
          </cell>
          <cell r="AN19" t="str">
            <v>0</v>
          </cell>
          <cell r="AO19" t="str">
            <v>0</v>
          </cell>
          <cell r="AP19" t="str">
            <v>0</v>
          </cell>
          <cell r="AQ19" t="str">
            <v>0</v>
          </cell>
          <cell r="AR19" t="str">
            <v>0</v>
          </cell>
          <cell r="AS19" t="str">
            <v>0</v>
          </cell>
          <cell r="AT19" t="str">
            <v>0</v>
          </cell>
          <cell r="AU19" t="str">
            <v>0</v>
          </cell>
          <cell r="AV19" t="str">
            <v>0</v>
          </cell>
          <cell r="AX19" t="str">
            <v>0</v>
          </cell>
          <cell r="AY19" t="str">
            <v>0</v>
          </cell>
          <cell r="AZ19" t="str">
            <v>0</v>
          </cell>
          <cell r="BA19" t="str">
            <v>0</v>
          </cell>
          <cell r="BB19" t="str">
            <v>0</v>
          </cell>
          <cell r="BC19" t="str">
            <v>0</v>
          </cell>
          <cell r="BD19" t="str">
            <v>0</v>
          </cell>
          <cell r="BE19" t="str">
            <v>0</v>
          </cell>
          <cell r="BF19" t="str">
            <v>0</v>
          </cell>
          <cell r="BG19" t="str">
            <v>0</v>
          </cell>
          <cell r="BI19" t="str">
            <v>0</v>
          </cell>
          <cell r="BJ19" t="str">
            <v>0</v>
          </cell>
          <cell r="BK19" t="str">
            <v>0</v>
          </cell>
          <cell r="BL19" t="str">
            <v>0</v>
          </cell>
          <cell r="BM19" t="str">
            <v>0</v>
          </cell>
          <cell r="BN19" t="str">
            <v>0</v>
          </cell>
          <cell r="BO19" t="str">
            <v>0</v>
          </cell>
          <cell r="BP19" t="str">
            <v>0</v>
          </cell>
          <cell r="BQ19" t="str">
            <v>0</v>
          </cell>
          <cell r="BR19" t="str">
            <v>0</v>
          </cell>
          <cell r="BS19" t="str">
            <v>0</v>
          </cell>
          <cell r="BT19" t="str">
            <v>0</v>
          </cell>
          <cell r="BU19" t="str">
            <v>0</v>
          </cell>
          <cell r="BW19" t="str">
            <v>0</v>
          </cell>
          <cell r="BX19" t="str">
            <v>0</v>
          </cell>
          <cell r="BY19" t="str">
            <v>0</v>
          </cell>
          <cell r="BZ19" t="str">
            <v>0</v>
          </cell>
          <cell r="CA19" t="str">
            <v>0</v>
          </cell>
          <cell r="CB19" t="str">
            <v>0</v>
          </cell>
          <cell r="CC19" t="str">
            <v>0</v>
          </cell>
          <cell r="CD19" t="str">
            <v>0</v>
          </cell>
          <cell r="CE19" t="str">
            <v>0</v>
          </cell>
          <cell r="CF19" t="str">
            <v>0</v>
          </cell>
          <cell r="CG19" t="str">
            <v>0</v>
          </cell>
          <cell r="CH19" t="str">
            <v>0</v>
          </cell>
          <cell r="CI19" t="str">
            <v>0</v>
          </cell>
          <cell r="CK19" t="str">
            <v>0</v>
          </cell>
          <cell r="CL19" t="str">
            <v>0</v>
          </cell>
          <cell r="CM19" t="str">
            <v>0</v>
          </cell>
          <cell r="CN19" t="str">
            <v>0</v>
          </cell>
          <cell r="CO19" t="str">
            <v>0</v>
          </cell>
          <cell r="CP19" t="str">
            <v>0</v>
          </cell>
          <cell r="CQ19" t="str">
            <v>0</v>
          </cell>
          <cell r="CR19" t="str">
            <v>0</v>
          </cell>
          <cell r="CS19" t="str">
            <v>0</v>
          </cell>
          <cell r="CT19" t="str">
            <v>0</v>
          </cell>
          <cell r="CU19" t="str">
            <v>0</v>
          </cell>
          <cell r="CV19" t="str">
            <v>0</v>
          </cell>
          <cell r="CW19" t="str">
            <v>0</v>
          </cell>
          <cell r="CY19" t="str">
            <v>0</v>
          </cell>
          <cell r="CZ19" t="str">
            <v>0</v>
          </cell>
          <cell r="DA19" t="str">
            <v>0</v>
          </cell>
          <cell r="DC19" t="str">
            <v>0</v>
          </cell>
          <cell r="DD19" t="str">
            <v>0</v>
          </cell>
          <cell r="DE19" t="str">
            <v>0</v>
          </cell>
          <cell r="DG19" t="str">
            <v>0</v>
          </cell>
          <cell r="DH19" t="str">
            <v>0</v>
          </cell>
          <cell r="DI19" t="str">
            <v>0</v>
          </cell>
          <cell r="DJ19" t="str">
            <v>0</v>
          </cell>
          <cell r="DK19" t="str">
            <v>0</v>
          </cell>
          <cell r="DL19" t="str">
            <v>0</v>
          </cell>
          <cell r="DN19" t="str">
            <v>0</v>
          </cell>
          <cell r="DO19" t="str">
            <v>0</v>
          </cell>
          <cell r="DP19" t="str">
            <v>0</v>
          </cell>
          <cell r="DQ19" t="str">
            <v>0</v>
          </cell>
          <cell r="DR19" t="str">
            <v>0</v>
          </cell>
          <cell r="DS19" t="str">
            <v>0</v>
          </cell>
          <cell r="DT19" t="str">
            <v>0</v>
          </cell>
          <cell r="DU19" t="str">
            <v>0</v>
          </cell>
          <cell r="DV19" t="str">
            <v>0</v>
          </cell>
          <cell r="DW19" t="str">
            <v>0</v>
          </cell>
          <cell r="DX19" t="str">
            <v>0</v>
          </cell>
          <cell r="DY19" t="str">
            <v>0</v>
          </cell>
        </row>
        <row r="20">
          <cell r="A20" t="str">
            <v>Total Variances</v>
          </cell>
          <cell r="B20">
            <v>15573795.629999999</v>
          </cell>
          <cell r="C20">
            <v>34736742.329999998</v>
          </cell>
          <cell r="D20">
            <v>38735254</v>
          </cell>
          <cell r="E20">
            <v>12080297.389999999</v>
          </cell>
          <cell r="F20">
            <v>8640339.7699999996</v>
          </cell>
          <cell r="G20">
            <v>-40602624.460000008</v>
          </cell>
          <cell r="H20">
            <v>-83642379.349999949</v>
          </cell>
          <cell r="I20">
            <v>-89189094</v>
          </cell>
          <cell r="J20">
            <v>-65350275.025656596</v>
          </cell>
          <cell r="K20">
            <v>-61139983.303132229</v>
          </cell>
          <cell r="L20" t="str">
            <v>0</v>
          </cell>
          <cell r="M20" t="str">
            <v>0</v>
          </cell>
          <cell r="N20" t="str">
            <v>0</v>
          </cell>
          <cell r="O20" t="str">
            <v>0</v>
          </cell>
          <cell r="P20" t="str">
            <v>0</v>
          </cell>
          <cell r="Q20" t="str">
            <v>0</v>
          </cell>
          <cell r="R20" t="str">
            <v>0</v>
          </cell>
          <cell r="S20" t="str">
            <v>0</v>
          </cell>
          <cell r="T20" t="str">
            <v>0</v>
          </cell>
          <cell r="U20" t="str">
            <v>0</v>
          </cell>
          <cell r="W20">
            <v>2951122.34</v>
          </cell>
          <cell r="X20">
            <v>3230043</v>
          </cell>
          <cell r="Y20">
            <v>2929597.76</v>
          </cell>
          <cell r="Z20">
            <v>2929597.76</v>
          </cell>
          <cell r="AA20">
            <v>-6801974.4699999942</v>
          </cell>
          <cell r="AB20">
            <v>-8025374</v>
          </cell>
          <cell r="AC20">
            <v>-8241107.3699999982</v>
          </cell>
          <cell r="AD20">
            <v>-8058122.0199999968</v>
          </cell>
          <cell r="AE20" t="str">
            <v>0</v>
          </cell>
          <cell r="AF20" t="str">
            <v>0</v>
          </cell>
          <cell r="AG20" t="str">
            <v>0</v>
          </cell>
          <cell r="AH20" t="str">
            <v>0</v>
          </cell>
          <cell r="AI20" t="str">
            <v>0</v>
          </cell>
          <cell r="AJ20" t="str">
            <v>0</v>
          </cell>
          <cell r="AK20" t="str">
            <v>0</v>
          </cell>
          <cell r="AL20" t="str">
            <v>0</v>
          </cell>
          <cell r="AN20">
            <v>15573795.629999999</v>
          </cell>
          <cell r="AO20">
            <v>34736742.329999998</v>
          </cell>
          <cell r="AP20">
            <v>38735254</v>
          </cell>
          <cell r="AQ20">
            <v>-40602624.460000008</v>
          </cell>
          <cell r="AR20">
            <v>-83642379.349999949</v>
          </cell>
          <cell r="AS20">
            <v>-89189094</v>
          </cell>
          <cell r="AT20" t="str">
            <v>0</v>
          </cell>
          <cell r="AU20" t="str">
            <v>0</v>
          </cell>
          <cell r="AV20" t="str">
            <v>0</v>
          </cell>
          <cell r="AX20">
            <v>38735254</v>
          </cell>
          <cell r="AY20">
            <v>-89189094</v>
          </cell>
          <cell r="AZ20" t="str">
            <v>0</v>
          </cell>
          <cell r="BA20">
            <v>34736742.330000006</v>
          </cell>
          <cell r="BB20">
            <v>-83642379.349999949</v>
          </cell>
          <cell r="BC20" t="str">
            <v>0</v>
          </cell>
          <cell r="BD20">
            <v>12080297.389999999</v>
          </cell>
          <cell r="BE20">
            <v>-65350275.025656596</v>
          </cell>
          <cell r="BF20" t="str">
            <v>0</v>
          </cell>
          <cell r="BG20" t="str">
            <v>0</v>
          </cell>
          <cell r="BI20">
            <v>12762111</v>
          </cell>
          <cell r="BJ20">
            <v>-29983742</v>
          </cell>
          <cell r="BK20" t="str">
            <v>0</v>
          </cell>
          <cell r="BL20">
            <v>11869829.629999999</v>
          </cell>
          <cell r="BM20">
            <v>-26833014.59</v>
          </cell>
          <cell r="BN20" t="str">
            <v>0</v>
          </cell>
          <cell r="BO20">
            <v>12080297.389999999</v>
          </cell>
          <cell r="BP20">
            <v>-31694320.079999983</v>
          </cell>
          <cell r="BQ20" t="str">
            <v>0</v>
          </cell>
          <cell r="BR20" t="str">
            <v>0</v>
          </cell>
          <cell r="BS20">
            <v>12080297.389999999</v>
          </cell>
          <cell r="BT20">
            <v>-31694320.079999983</v>
          </cell>
          <cell r="BU20" t="str">
            <v>0</v>
          </cell>
          <cell r="BW20">
            <v>9557771</v>
          </cell>
          <cell r="BX20">
            <v>-22060513</v>
          </cell>
          <cell r="BY20" t="str">
            <v>0</v>
          </cell>
          <cell r="BZ20">
            <v>8757170.2100000009</v>
          </cell>
          <cell r="CA20">
            <v>-19474309.820000004</v>
          </cell>
          <cell r="CB20" t="str">
            <v>0</v>
          </cell>
          <cell r="CC20">
            <v>3134694.61</v>
          </cell>
          <cell r="CD20">
            <v>-16587996.917481024</v>
          </cell>
          <cell r="CE20" t="str">
            <v>0</v>
          </cell>
          <cell r="CF20" t="str">
            <v>0</v>
          </cell>
          <cell r="CG20">
            <v>6628192.8499999996</v>
          </cell>
          <cell r="CH20">
            <v>-17301532.559999995</v>
          </cell>
          <cell r="CI20" t="str">
            <v>0</v>
          </cell>
          <cell r="CK20">
            <v>9495069</v>
          </cell>
          <cell r="CL20">
            <v>-22134758</v>
          </cell>
          <cell r="CM20" t="str">
            <v>0</v>
          </cell>
          <cell r="CN20">
            <v>8773921.0999999996</v>
          </cell>
          <cell r="CO20">
            <v>-19306702.400000006</v>
          </cell>
          <cell r="CP20" t="str">
            <v>0</v>
          </cell>
          <cell r="CQ20">
            <v>8945602.7799999993</v>
          </cell>
          <cell r="CR20">
            <v>-23301091.899999995</v>
          </cell>
          <cell r="CS20" t="str">
            <v>0</v>
          </cell>
          <cell r="CT20" t="str">
            <v>0</v>
          </cell>
          <cell r="CU20">
            <v>8945602.7799999993</v>
          </cell>
          <cell r="CV20">
            <v>-23301091.899999995</v>
          </cell>
          <cell r="CW20" t="str">
            <v>0</v>
          </cell>
          <cell r="CY20">
            <v>9557771</v>
          </cell>
          <cell r="CZ20">
            <v>-22060513</v>
          </cell>
          <cell r="DA20" t="str">
            <v>0</v>
          </cell>
          <cell r="DC20">
            <v>8945602.7799999993</v>
          </cell>
          <cell r="DD20">
            <v>-23301091.899999995</v>
          </cell>
          <cell r="DE20" t="str">
            <v>0</v>
          </cell>
          <cell r="DG20">
            <v>6628192.8499999996</v>
          </cell>
          <cell r="DH20">
            <v>-17301532.559999995</v>
          </cell>
          <cell r="DI20" t="str">
            <v>0</v>
          </cell>
          <cell r="DJ20">
            <v>8757170.2100000009</v>
          </cell>
          <cell r="DK20">
            <v>-19474309.820000004</v>
          </cell>
          <cell r="DL20" t="str">
            <v>0</v>
          </cell>
          <cell r="DN20" t="str">
            <v>0</v>
          </cell>
          <cell r="DO20">
            <v>-13674441.074406948</v>
          </cell>
          <cell r="DP20" t="str">
            <v>0</v>
          </cell>
          <cell r="DQ20">
            <v>8901724.1199999992</v>
          </cell>
          <cell r="DR20">
            <v>-23089159.079999998</v>
          </cell>
          <cell r="DS20" t="str">
            <v>0</v>
          </cell>
          <cell r="DT20">
            <v>10003605</v>
          </cell>
          <cell r="DU20">
            <v>-23914909</v>
          </cell>
          <cell r="DV20" t="str">
            <v>0</v>
          </cell>
          <cell r="DW20" t="str">
            <v>0</v>
          </cell>
          <cell r="DX20" t="str">
            <v>0</v>
          </cell>
          <cell r="DY20" t="str">
            <v>0</v>
          </cell>
        </row>
        <row r="21">
          <cell r="A21" t="str">
            <v>Adjusted Gross Profit</v>
          </cell>
          <cell r="B21">
            <v>18660532.769999992</v>
          </cell>
          <cell r="C21">
            <v>39302299.359999992</v>
          </cell>
          <cell r="D21">
            <v>45732349</v>
          </cell>
          <cell r="E21">
            <v>19972177.869999997</v>
          </cell>
          <cell r="F21">
            <v>15814238.430000002</v>
          </cell>
          <cell r="G21">
            <v>173327440.74999997</v>
          </cell>
          <cell r="H21">
            <v>387458812.35999984</v>
          </cell>
          <cell r="I21">
            <v>409568264</v>
          </cell>
          <cell r="J21">
            <v>454975459.94465703</v>
          </cell>
          <cell r="K21">
            <v>417545011.73106593</v>
          </cell>
          <cell r="L21">
            <v>342940819.72999996</v>
          </cell>
          <cell r="M21">
            <v>760635428.82000017</v>
          </cell>
          <cell r="N21">
            <v>834106936</v>
          </cell>
          <cell r="O21">
            <v>873972739.34144032</v>
          </cell>
          <cell r="P21">
            <v>783240163.8588562</v>
          </cell>
          <cell r="Q21" t="str">
            <v>0</v>
          </cell>
          <cell r="R21" t="str">
            <v>0</v>
          </cell>
          <cell r="S21" t="str">
            <v>0</v>
          </cell>
          <cell r="T21" t="str">
            <v>0</v>
          </cell>
          <cell r="U21" t="str">
            <v>0</v>
          </cell>
          <cell r="W21">
            <v>3276223.47</v>
          </cell>
          <cell r="X21">
            <v>3862453</v>
          </cell>
          <cell r="Y21">
            <v>3555682.41</v>
          </cell>
          <cell r="Z21">
            <v>3555682.41</v>
          </cell>
          <cell r="AA21">
            <v>37630779.089999989</v>
          </cell>
          <cell r="AB21">
            <v>36274416</v>
          </cell>
          <cell r="AC21">
            <v>41360100.619999997</v>
          </cell>
          <cell r="AD21">
            <v>39069061.109999999</v>
          </cell>
          <cell r="AE21">
            <v>76942183.449999988</v>
          </cell>
          <cell r="AF21">
            <v>75177083</v>
          </cell>
          <cell r="AG21">
            <v>81424135.219999999</v>
          </cell>
          <cell r="AH21">
            <v>75212494.439999998</v>
          </cell>
          <cell r="AI21" t="str">
            <v>0</v>
          </cell>
          <cell r="AJ21" t="str">
            <v>0</v>
          </cell>
          <cell r="AK21" t="str">
            <v>0</v>
          </cell>
          <cell r="AL21" t="str">
            <v>0</v>
          </cell>
          <cell r="AN21">
            <v>18660532.769999992</v>
          </cell>
          <cell r="AO21">
            <v>39302299.359999992</v>
          </cell>
          <cell r="AP21">
            <v>45732349</v>
          </cell>
          <cell r="AQ21">
            <v>173327440.74999997</v>
          </cell>
          <cell r="AR21">
            <v>387458812.35999984</v>
          </cell>
          <cell r="AS21">
            <v>409568264</v>
          </cell>
          <cell r="AT21" t="str">
            <v>0</v>
          </cell>
          <cell r="AU21" t="str">
            <v>0</v>
          </cell>
          <cell r="AV21" t="str">
            <v>0</v>
          </cell>
          <cell r="AX21">
            <v>45732349</v>
          </cell>
          <cell r="AY21">
            <v>409568264</v>
          </cell>
          <cell r="AZ21" t="str">
            <v>0</v>
          </cell>
          <cell r="BA21">
            <v>39302299.359999992</v>
          </cell>
          <cell r="BB21">
            <v>387458812.35999995</v>
          </cell>
          <cell r="BC21" t="str">
            <v>0</v>
          </cell>
          <cell r="BD21">
            <v>19972177.869999997</v>
          </cell>
          <cell r="BE21">
            <v>454975459.94465703</v>
          </cell>
          <cell r="BF21" t="str">
            <v>0</v>
          </cell>
          <cell r="BG21" t="str">
            <v>0</v>
          </cell>
          <cell r="BI21">
            <v>15261924</v>
          </cell>
          <cell r="BJ21">
            <v>135393889</v>
          </cell>
          <cell r="BK21" t="str">
            <v>0</v>
          </cell>
          <cell r="BL21">
            <v>13106265.219999999</v>
          </cell>
          <cell r="BM21">
            <v>132523751.99000011</v>
          </cell>
          <cell r="BN21" t="str">
            <v>0</v>
          </cell>
          <cell r="BO21">
            <v>14594835.869999999</v>
          </cell>
          <cell r="BP21">
            <v>147472101.1800001</v>
          </cell>
          <cell r="BQ21" t="str">
            <v>0</v>
          </cell>
          <cell r="BR21" t="str">
            <v>0</v>
          </cell>
          <cell r="BS21">
            <v>14594835.869999999</v>
          </cell>
          <cell r="BT21">
            <v>143561189.70000005</v>
          </cell>
          <cell r="BU21" t="str">
            <v>0</v>
          </cell>
          <cell r="BW21">
            <v>11354790</v>
          </cell>
          <cell r="BX21">
            <v>100032901</v>
          </cell>
          <cell r="BY21" t="str">
            <v>0</v>
          </cell>
          <cell r="BZ21">
            <v>9810747.9199999999</v>
          </cell>
          <cell r="CA21">
            <v>91121481.050000116</v>
          </cell>
          <cell r="CB21" t="str">
            <v>0</v>
          </cell>
          <cell r="CC21">
            <v>5124761.43</v>
          </cell>
          <cell r="CD21">
            <v>114710528.47438347</v>
          </cell>
          <cell r="CE21" t="str">
            <v>0</v>
          </cell>
          <cell r="CF21" t="str">
            <v>0</v>
          </cell>
          <cell r="CG21">
            <v>7853065.3300000001</v>
          </cell>
          <cell r="CH21">
            <v>71730407.330000028</v>
          </cell>
          <cell r="CI21" t="str">
            <v>0</v>
          </cell>
          <cell r="CK21">
            <v>11390513</v>
          </cell>
          <cell r="CL21">
            <v>98945314</v>
          </cell>
          <cell r="CM21" t="str">
            <v>0</v>
          </cell>
          <cell r="CN21">
            <v>9724557.8899999987</v>
          </cell>
          <cell r="CO21">
            <v>96848359.009999961</v>
          </cell>
          <cell r="CP21" t="str">
            <v>0</v>
          </cell>
          <cell r="CQ21">
            <v>10807467.439999999</v>
          </cell>
          <cell r="CR21">
            <v>104866853.44</v>
          </cell>
          <cell r="CS21" t="str">
            <v>0</v>
          </cell>
          <cell r="CT21" t="str">
            <v>0</v>
          </cell>
          <cell r="CU21">
            <v>10807467.439999999</v>
          </cell>
          <cell r="CV21">
            <v>101597033.41999999</v>
          </cell>
          <cell r="CW21" t="str">
            <v>0</v>
          </cell>
          <cell r="CY21">
            <v>11354790</v>
          </cell>
          <cell r="CZ21">
            <v>100032901</v>
          </cell>
          <cell r="DA21" t="str">
            <v>0</v>
          </cell>
          <cell r="DC21">
            <v>10807467.439999999</v>
          </cell>
          <cell r="DD21">
            <v>101597033.41999999</v>
          </cell>
          <cell r="DE21" t="str">
            <v>0</v>
          </cell>
          <cell r="DG21">
            <v>7853065.3300000001</v>
          </cell>
          <cell r="DH21">
            <v>71730407.330000028</v>
          </cell>
          <cell r="DI21" t="str">
            <v>0</v>
          </cell>
          <cell r="DJ21">
            <v>9810747.9199999999</v>
          </cell>
          <cell r="DK21">
            <v>91121481.050000116</v>
          </cell>
          <cell r="DL21" t="str">
            <v>0</v>
          </cell>
          <cell r="DN21">
            <v>2047574</v>
          </cell>
          <cell r="DO21">
            <v>124810314.70728377</v>
          </cell>
          <cell r="DP21" t="str">
            <v>0</v>
          </cell>
          <cell r="DQ21">
            <v>10071422.199999997</v>
          </cell>
          <cell r="DR21">
            <v>103502179.05</v>
          </cell>
          <cell r="DS21" t="str">
            <v>0</v>
          </cell>
          <cell r="DT21">
            <v>11707285</v>
          </cell>
          <cell r="DU21">
            <v>113273149</v>
          </cell>
          <cell r="DV21" t="str">
            <v>0</v>
          </cell>
          <cell r="DW21" t="str">
            <v>0</v>
          </cell>
          <cell r="DX21" t="str">
            <v>0</v>
          </cell>
          <cell r="DY21" t="str">
            <v>0</v>
          </cell>
        </row>
        <row r="22">
          <cell r="A22" t="str">
            <v>Warranty Provision</v>
          </cell>
          <cell r="B22" t="str">
            <v>0</v>
          </cell>
          <cell r="C22" t="str">
            <v>0</v>
          </cell>
          <cell r="D22" t="str">
            <v>0</v>
          </cell>
          <cell r="E22" t="str">
            <v>0</v>
          </cell>
          <cell r="F22" t="str">
            <v>0</v>
          </cell>
          <cell r="G22">
            <v>3310743.49</v>
          </cell>
          <cell r="H22">
            <v>6878325.3399999999</v>
          </cell>
          <cell r="I22">
            <v>6642173</v>
          </cell>
          <cell r="J22">
            <v>7459020.2010373082</v>
          </cell>
          <cell r="K22">
            <v>6744485.915393129</v>
          </cell>
          <cell r="L22" t="str">
            <v>0</v>
          </cell>
          <cell r="M22" t="str">
            <v>0</v>
          </cell>
          <cell r="N22" t="str">
            <v>0</v>
          </cell>
          <cell r="O22" t="str">
            <v>0</v>
          </cell>
          <cell r="P22" t="str">
            <v>0</v>
          </cell>
          <cell r="Q22" t="str">
            <v>0</v>
          </cell>
          <cell r="R22" t="str">
            <v>0</v>
          </cell>
          <cell r="S22" t="str">
            <v>0</v>
          </cell>
          <cell r="T22" t="str">
            <v>0</v>
          </cell>
          <cell r="U22" t="str">
            <v>0</v>
          </cell>
          <cell r="W22" t="str">
            <v>0</v>
          </cell>
          <cell r="X22" t="str">
            <v>0</v>
          </cell>
          <cell r="Y22" t="str">
            <v>0</v>
          </cell>
          <cell r="Z22" t="str">
            <v>0</v>
          </cell>
          <cell r="AA22">
            <v>819341.66</v>
          </cell>
          <cell r="AB22">
            <v>608429</v>
          </cell>
          <cell r="AC22">
            <v>721594.01</v>
          </cell>
          <cell r="AD22">
            <v>721594.01</v>
          </cell>
          <cell r="AE22" t="str">
            <v>0</v>
          </cell>
          <cell r="AF22" t="str">
            <v>0</v>
          </cell>
          <cell r="AG22" t="str">
            <v>0</v>
          </cell>
          <cell r="AH22" t="str">
            <v>0</v>
          </cell>
          <cell r="AI22" t="str">
            <v>0</v>
          </cell>
          <cell r="AJ22" t="str">
            <v>0</v>
          </cell>
          <cell r="AK22" t="str">
            <v>0</v>
          </cell>
          <cell r="AL22" t="str">
            <v>0</v>
          </cell>
          <cell r="AN22" t="str">
            <v>0</v>
          </cell>
          <cell r="AO22" t="str">
            <v>0</v>
          </cell>
          <cell r="AP22" t="str">
            <v>0</v>
          </cell>
          <cell r="AQ22">
            <v>3310743.49</v>
          </cell>
          <cell r="AR22">
            <v>6878325.3399999999</v>
          </cell>
          <cell r="AS22">
            <v>6642173</v>
          </cell>
          <cell r="AT22" t="str">
            <v>0</v>
          </cell>
          <cell r="AU22" t="str">
            <v>0</v>
          </cell>
          <cell r="AV22" t="str">
            <v>0</v>
          </cell>
          <cell r="AX22" t="str">
            <v>0</v>
          </cell>
          <cell r="AY22">
            <v>6642173</v>
          </cell>
          <cell r="AZ22" t="str">
            <v>0</v>
          </cell>
          <cell r="BA22" t="str">
            <v>0</v>
          </cell>
          <cell r="BB22">
            <v>6878325.3399999999</v>
          </cell>
          <cell r="BC22" t="str">
            <v>0</v>
          </cell>
          <cell r="BD22" t="str">
            <v>0</v>
          </cell>
          <cell r="BE22">
            <v>7459020.2010373082</v>
          </cell>
          <cell r="BF22" t="str">
            <v>0</v>
          </cell>
          <cell r="BG22" t="str">
            <v>0</v>
          </cell>
          <cell r="BI22" t="str">
            <v>0</v>
          </cell>
          <cell r="BJ22">
            <v>2223922</v>
          </cell>
          <cell r="BK22" t="str">
            <v>0</v>
          </cell>
          <cell r="BL22" t="str">
            <v>0</v>
          </cell>
          <cell r="BM22">
            <v>2850800.79</v>
          </cell>
          <cell r="BN22" t="str">
            <v>0</v>
          </cell>
          <cell r="BO22" t="str">
            <v>0</v>
          </cell>
          <cell r="BP22">
            <v>2719511.64</v>
          </cell>
          <cell r="BQ22" t="str">
            <v>0</v>
          </cell>
          <cell r="BR22" t="str">
            <v>0</v>
          </cell>
          <cell r="BS22" t="str">
            <v>0</v>
          </cell>
          <cell r="BT22">
            <v>2719511.64</v>
          </cell>
          <cell r="BU22" t="str">
            <v>0</v>
          </cell>
          <cell r="BW22" t="str">
            <v>0</v>
          </cell>
          <cell r="BX22">
            <v>1627587</v>
          </cell>
          <cell r="BY22" t="str">
            <v>0</v>
          </cell>
          <cell r="BZ22" t="str">
            <v>0</v>
          </cell>
          <cell r="CA22">
            <v>2134028.7599999998</v>
          </cell>
          <cell r="CB22" t="str">
            <v>0</v>
          </cell>
          <cell r="CC22" t="str">
            <v>0</v>
          </cell>
          <cell r="CD22">
            <v>1911606.2836337565</v>
          </cell>
          <cell r="CE22" t="str">
            <v>0</v>
          </cell>
          <cell r="CF22" t="str">
            <v>0</v>
          </cell>
          <cell r="CG22" t="str">
            <v>0</v>
          </cell>
          <cell r="CH22">
            <v>1332871.55</v>
          </cell>
          <cell r="CI22" t="str">
            <v>0</v>
          </cell>
          <cell r="CK22" t="str">
            <v>0</v>
          </cell>
          <cell r="CL22">
            <v>1630552</v>
          </cell>
          <cell r="CM22" t="str">
            <v>0</v>
          </cell>
          <cell r="CN22" t="str">
            <v>0</v>
          </cell>
          <cell r="CO22">
            <v>1953041.81</v>
          </cell>
          <cell r="CP22" t="str">
            <v>0</v>
          </cell>
          <cell r="CQ22" t="str">
            <v>0</v>
          </cell>
          <cell r="CR22">
            <v>1977871.94</v>
          </cell>
          <cell r="CS22" t="str">
            <v>0</v>
          </cell>
          <cell r="CT22" t="str">
            <v>0</v>
          </cell>
          <cell r="CU22" t="str">
            <v>0</v>
          </cell>
          <cell r="CV22">
            <v>1977871.94</v>
          </cell>
          <cell r="CW22" t="str">
            <v>0</v>
          </cell>
          <cell r="CY22" t="str">
            <v>0</v>
          </cell>
          <cell r="CZ22">
            <v>1627587</v>
          </cell>
          <cell r="DA22" t="str">
            <v>0</v>
          </cell>
          <cell r="DC22" t="str">
            <v>0</v>
          </cell>
          <cell r="DD22">
            <v>1977871.94</v>
          </cell>
          <cell r="DE22" t="str">
            <v>0</v>
          </cell>
          <cell r="DG22" t="str">
            <v>0</v>
          </cell>
          <cell r="DH22">
            <v>1332871.55</v>
          </cell>
          <cell r="DI22" t="str">
            <v>0</v>
          </cell>
          <cell r="DJ22" t="str">
            <v>0</v>
          </cell>
          <cell r="DK22">
            <v>2134028.7599999998</v>
          </cell>
          <cell r="DL22" t="str">
            <v>0</v>
          </cell>
          <cell r="DN22" t="str">
            <v>0</v>
          </cell>
          <cell r="DO22">
            <v>1901293.3240617425</v>
          </cell>
          <cell r="DP22" t="str">
            <v>0</v>
          </cell>
          <cell r="DQ22" t="str">
            <v>0</v>
          </cell>
          <cell r="DR22">
            <v>1803865.51</v>
          </cell>
          <cell r="DS22" t="str">
            <v>0</v>
          </cell>
          <cell r="DT22" t="str">
            <v>0</v>
          </cell>
          <cell r="DU22">
            <v>1822685</v>
          </cell>
          <cell r="DV22" t="str">
            <v>0</v>
          </cell>
          <cell r="DW22" t="str">
            <v>0</v>
          </cell>
          <cell r="DX22" t="str">
            <v>0</v>
          </cell>
          <cell r="DY22" t="str">
            <v>0</v>
          </cell>
        </row>
        <row r="23">
          <cell r="A23" t="str">
            <v>Inventory Reserves/Adjustments</v>
          </cell>
          <cell r="B23" t="str">
            <v>0</v>
          </cell>
          <cell r="C23" t="str">
            <v>0</v>
          </cell>
          <cell r="D23" t="str">
            <v>0</v>
          </cell>
          <cell r="E23" t="str">
            <v>0</v>
          </cell>
          <cell r="F23" t="str">
            <v>0</v>
          </cell>
          <cell r="G23">
            <v>1315877</v>
          </cell>
          <cell r="H23">
            <v>2815462.27</v>
          </cell>
          <cell r="I23">
            <v>2806273</v>
          </cell>
          <cell r="J23">
            <v>2834654.8620726434</v>
          </cell>
          <cell r="K23">
            <v>3041859.085</v>
          </cell>
          <cell r="L23" t="str">
            <v>0</v>
          </cell>
          <cell r="M23" t="str">
            <v>0</v>
          </cell>
          <cell r="N23" t="str">
            <v>0</v>
          </cell>
          <cell r="O23" t="str">
            <v>0</v>
          </cell>
          <cell r="P23" t="str">
            <v>0</v>
          </cell>
          <cell r="Q23" t="str">
            <v>0</v>
          </cell>
          <cell r="R23" t="str">
            <v>0</v>
          </cell>
          <cell r="S23" t="str">
            <v>0</v>
          </cell>
          <cell r="T23" t="str">
            <v>0</v>
          </cell>
          <cell r="U23" t="str">
            <v>0</v>
          </cell>
          <cell r="W23" t="str">
            <v>0</v>
          </cell>
          <cell r="X23" t="str">
            <v>0</v>
          </cell>
          <cell r="Y23" t="str">
            <v>0</v>
          </cell>
          <cell r="Z23" t="str">
            <v>0</v>
          </cell>
          <cell r="AA23">
            <v>405228.54</v>
          </cell>
          <cell r="AB23">
            <v>246804</v>
          </cell>
          <cell r="AC23">
            <v>72864.45</v>
          </cell>
          <cell r="AD23">
            <v>64092.43</v>
          </cell>
          <cell r="AE23" t="str">
            <v>0</v>
          </cell>
          <cell r="AF23" t="str">
            <v>0</v>
          </cell>
          <cell r="AG23" t="str">
            <v>0</v>
          </cell>
          <cell r="AH23" t="str">
            <v>0</v>
          </cell>
          <cell r="AI23" t="str">
            <v>0</v>
          </cell>
          <cell r="AJ23" t="str">
            <v>0</v>
          </cell>
          <cell r="AK23" t="str">
            <v>0</v>
          </cell>
          <cell r="AL23" t="str">
            <v>0</v>
          </cell>
          <cell r="AN23" t="str">
            <v>0</v>
          </cell>
          <cell r="AO23" t="str">
            <v>0</v>
          </cell>
          <cell r="AP23" t="str">
            <v>0</v>
          </cell>
          <cell r="AQ23">
            <v>1315877</v>
          </cell>
          <cell r="AR23">
            <v>2815462.27</v>
          </cell>
          <cell r="AS23">
            <v>2806273</v>
          </cell>
          <cell r="AT23" t="str">
            <v>0</v>
          </cell>
          <cell r="AU23" t="str">
            <v>0</v>
          </cell>
          <cell r="AV23" t="str">
            <v>0</v>
          </cell>
          <cell r="AX23" t="str">
            <v>0</v>
          </cell>
          <cell r="AY23">
            <v>2806273</v>
          </cell>
          <cell r="AZ23" t="str">
            <v>0</v>
          </cell>
          <cell r="BA23" t="str">
            <v>0</v>
          </cell>
          <cell r="BB23">
            <v>2815462.27</v>
          </cell>
          <cell r="BC23" t="str">
            <v>0</v>
          </cell>
          <cell r="BD23" t="str">
            <v>0</v>
          </cell>
          <cell r="BE23">
            <v>2834654.8620726434</v>
          </cell>
          <cell r="BF23" t="str">
            <v>0</v>
          </cell>
          <cell r="BG23" t="str">
            <v>0</v>
          </cell>
          <cell r="BI23" t="str">
            <v>0</v>
          </cell>
          <cell r="BJ23">
            <v>942658</v>
          </cell>
          <cell r="BK23" t="str">
            <v>0</v>
          </cell>
          <cell r="BL23" t="str">
            <v>0</v>
          </cell>
          <cell r="BM23">
            <v>1199798.8799999999</v>
          </cell>
          <cell r="BN23" t="str">
            <v>0</v>
          </cell>
          <cell r="BO23" t="str">
            <v>0</v>
          </cell>
          <cell r="BP23">
            <v>857764.81</v>
          </cell>
          <cell r="BQ23" t="str">
            <v>0</v>
          </cell>
          <cell r="BR23" t="str">
            <v>0</v>
          </cell>
          <cell r="BS23" t="str">
            <v>0</v>
          </cell>
          <cell r="BT23">
            <v>857764.81</v>
          </cell>
          <cell r="BU23" t="str">
            <v>0</v>
          </cell>
          <cell r="BW23" t="str">
            <v>0</v>
          </cell>
          <cell r="BX23">
            <v>678382</v>
          </cell>
          <cell r="BY23" t="str">
            <v>0</v>
          </cell>
          <cell r="BZ23" t="str">
            <v>0</v>
          </cell>
          <cell r="CA23">
            <v>89606.17</v>
          </cell>
          <cell r="CB23" t="str">
            <v>0</v>
          </cell>
          <cell r="CC23" t="str">
            <v>0</v>
          </cell>
          <cell r="CD23">
            <v>698330.31963034754</v>
          </cell>
          <cell r="CE23" t="str">
            <v>0</v>
          </cell>
          <cell r="CF23" t="str">
            <v>0</v>
          </cell>
          <cell r="CG23" t="str">
            <v>0</v>
          </cell>
          <cell r="CH23">
            <v>679690.15</v>
          </cell>
          <cell r="CI23" t="str">
            <v>0</v>
          </cell>
          <cell r="CK23" t="str">
            <v>0</v>
          </cell>
          <cell r="CL23">
            <v>696238</v>
          </cell>
          <cell r="CM23" t="str">
            <v>0</v>
          </cell>
          <cell r="CN23" t="str">
            <v>0</v>
          </cell>
          <cell r="CO23">
            <v>914101.2</v>
          </cell>
          <cell r="CP23" t="str">
            <v>0</v>
          </cell>
          <cell r="CQ23" t="str">
            <v>0</v>
          </cell>
          <cell r="CR23">
            <v>637345.41</v>
          </cell>
          <cell r="CS23" t="str">
            <v>0</v>
          </cell>
          <cell r="CT23" t="str">
            <v>0</v>
          </cell>
          <cell r="CU23" t="str">
            <v>0</v>
          </cell>
          <cell r="CV23">
            <v>637345.41</v>
          </cell>
          <cell r="CW23" t="str">
            <v>0</v>
          </cell>
          <cell r="CY23" t="str">
            <v>0</v>
          </cell>
          <cell r="CZ23">
            <v>678382</v>
          </cell>
          <cell r="DA23" t="str">
            <v>0</v>
          </cell>
          <cell r="DC23" t="str">
            <v>0</v>
          </cell>
          <cell r="DD23">
            <v>637345.41</v>
          </cell>
          <cell r="DE23" t="str">
            <v>0</v>
          </cell>
          <cell r="DG23" t="str">
            <v>0</v>
          </cell>
          <cell r="DH23">
            <v>679690.15</v>
          </cell>
          <cell r="DI23" t="str">
            <v>0</v>
          </cell>
          <cell r="DJ23" t="str">
            <v>0</v>
          </cell>
          <cell r="DK23">
            <v>89606.17</v>
          </cell>
          <cell r="DL23" t="str">
            <v>0</v>
          </cell>
          <cell r="DN23" t="str">
            <v>0</v>
          </cell>
          <cell r="DO23">
            <v>807304.23421000293</v>
          </cell>
          <cell r="DP23" t="str">
            <v>0</v>
          </cell>
          <cell r="DQ23" t="str">
            <v>0</v>
          </cell>
          <cell r="DR23">
            <v>1546892.96</v>
          </cell>
          <cell r="DS23" t="str">
            <v>0</v>
          </cell>
          <cell r="DT23" t="str">
            <v>0</v>
          </cell>
          <cell r="DU23">
            <v>761643</v>
          </cell>
          <cell r="DV23" t="str">
            <v>0</v>
          </cell>
          <cell r="DW23" t="str">
            <v>0</v>
          </cell>
          <cell r="DX23" t="str">
            <v>0</v>
          </cell>
          <cell r="DY23" t="str">
            <v>0</v>
          </cell>
        </row>
        <row r="24">
          <cell r="A24" t="str">
            <v>Other Manufacturing Cost</v>
          </cell>
          <cell r="B24">
            <v>285382.86</v>
          </cell>
          <cell r="C24">
            <v>671419.7</v>
          </cell>
          <cell r="D24">
            <v>640079</v>
          </cell>
          <cell r="E24">
            <v>651047.6</v>
          </cell>
          <cell r="F24">
            <v>630138.27</v>
          </cell>
          <cell r="G24">
            <v>-243720.17</v>
          </cell>
          <cell r="H24">
            <v>-334631.99</v>
          </cell>
          <cell r="I24">
            <v>-890700</v>
          </cell>
          <cell r="J24">
            <v>58217.619999999937</v>
          </cell>
          <cell r="K24">
            <v>-6609.6100000001024</v>
          </cell>
          <cell r="L24" t="str">
            <v>0</v>
          </cell>
          <cell r="M24" t="str">
            <v>0</v>
          </cell>
          <cell r="N24" t="str">
            <v>0</v>
          </cell>
          <cell r="O24" t="str">
            <v>0</v>
          </cell>
          <cell r="P24" t="str">
            <v>0</v>
          </cell>
          <cell r="Q24" t="str">
            <v>0</v>
          </cell>
          <cell r="R24" t="str">
            <v>0</v>
          </cell>
          <cell r="S24" t="str">
            <v>0</v>
          </cell>
          <cell r="T24" t="str">
            <v>0</v>
          </cell>
          <cell r="U24" t="str">
            <v>0</v>
          </cell>
          <cell r="W24">
            <v>53058.06</v>
          </cell>
          <cell r="X24">
            <v>52507</v>
          </cell>
          <cell r="Y24">
            <v>51229.51</v>
          </cell>
          <cell r="Z24">
            <v>51229.51</v>
          </cell>
          <cell r="AA24">
            <v>8067.7199999999939</v>
          </cell>
          <cell r="AB24">
            <v>-89549</v>
          </cell>
          <cell r="AC24">
            <v>-89658.69</v>
          </cell>
          <cell r="AD24">
            <v>-89658.69</v>
          </cell>
          <cell r="AE24" t="str">
            <v>0</v>
          </cell>
          <cell r="AF24" t="str">
            <v>0</v>
          </cell>
          <cell r="AG24" t="str">
            <v>0</v>
          </cell>
          <cell r="AH24" t="str">
            <v>0</v>
          </cell>
          <cell r="AI24" t="str">
            <v>0</v>
          </cell>
          <cell r="AJ24" t="str">
            <v>0</v>
          </cell>
          <cell r="AK24" t="str">
            <v>0</v>
          </cell>
          <cell r="AL24" t="str">
            <v>0</v>
          </cell>
          <cell r="AN24">
            <v>285382.86</v>
          </cell>
          <cell r="AO24">
            <v>671419.7</v>
          </cell>
          <cell r="AP24">
            <v>640079</v>
          </cell>
          <cell r="AQ24">
            <v>-243720.17</v>
          </cell>
          <cell r="AR24">
            <v>-334631.99</v>
          </cell>
          <cell r="AS24">
            <v>-890700</v>
          </cell>
          <cell r="AT24" t="str">
            <v>0</v>
          </cell>
          <cell r="AU24" t="str">
            <v>0</v>
          </cell>
          <cell r="AV24" t="str">
            <v>0</v>
          </cell>
          <cell r="AX24">
            <v>640079</v>
          </cell>
          <cell r="AY24">
            <v>-890700</v>
          </cell>
          <cell r="AZ24" t="str">
            <v>0</v>
          </cell>
          <cell r="BA24">
            <v>671419.7</v>
          </cell>
          <cell r="BB24">
            <v>-334631.99</v>
          </cell>
          <cell r="BC24" t="str">
            <v>0</v>
          </cell>
          <cell r="BD24">
            <v>651047.6</v>
          </cell>
          <cell r="BE24">
            <v>58217.619999999937</v>
          </cell>
          <cell r="BF24" t="str">
            <v>0</v>
          </cell>
          <cell r="BG24" t="str">
            <v>0</v>
          </cell>
          <cell r="BI24">
            <v>210028</v>
          </cell>
          <cell r="BJ24">
            <v>-298467</v>
          </cell>
          <cell r="BK24" t="str">
            <v>0</v>
          </cell>
          <cell r="BL24">
            <v>215481.26</v>
          </cell>
          <cell r="BM24">
            <v>-144512.54999999999</v>
          </cell>
          <cell r="BN24" t="str">
            <v>0</v>
          </cell>
          <cell r="BO24">
            <v>239596.6</v>
          </cell>
          <cell r="BP24">
            <v>-176276.38</v>
          </cell>
          <cell r="BQ24" t="str">
            <v>0</v>
          </cell>
          <cell r="BR24" t="str">
            <v>0</v>
          </cell>
          <cell r="BS24">
            <v>239596.6</v>
          </cell>
          <cell r="BT24">
            <v>-176276.38</v>
          </cell>
          <cell r="BU24" t="str">
            <v>0</v>
          </cell>
          <cell r="BW24">
            <v>167521</v>
          </cell>
          <cell r="BX24">
            <v>-222474</v>
          </cell>
          <cell r="BY24" t="str">
            <v>0</v>
          </cell>
          <cell r="BZ24">
            <v>156633.28</v>
          </cell>
          <cell r="CA24">
            <v>-369470.96</v>
          </cell>
          <cell r="CB24" t="str">
            <v>0</v>
          </cell>
          <cell r="CC24">
            <v>175205.33</v>
          </cell>
          <cell r="CD24">
            <v>152763.23000000001</v>
          </cell>
          <cell r="CE24" t="str">
            <v>0</v>
          </cell>
          <cell r="CF24" t="str">
            <v>0</v>
          </cell>
          <cell r="CG24">
            <v>118127.59</v>
          </cell>
          <cell r="CH24">
            <v>26695.439999999999</v>
          </cell>
          <cell r="CI24" t="str">
            <v>0</v>
          </cell>
          <cell r="CK24">
            <v>157521</v>
          </cell>
          <cell r="CL24">
            <v>-204018</v>
          </cell>
          <cell r="CM24" t="str">
            <v>0</v>
          </cell>
          <cell r="CN24">
            <v>162473.26</v>
          </cell>
          <cell r="CO24">
            <v>240663.4</v>
          </cell>
          <cell r="CP24" t="str">
            <v>0</v>
          </cell>
          <cell r="CQ24">
            <v>167255.26999999999</v>
          </cell>
          <cell r="CR24">
            <v>-270415.61</v>
          </cell>
          <cell r="CS24" t="str">
            <v>0</v>
          </cell>
          <cell r="CT24" t="str">
            <v>0</v>
          </cell>
          <cell r="CU24">
            <v>167255.26999999999</v>
          </cell>
          <cell r="CV24">
            <v>-270415.61</v>
          </cell>
          <cell r="CW24" t="str">
            <v>0</v>
          </cell>
          <cell r="CY24">
            <v>167521</v>
          </cell>
          <cell r="CZ24">
            <v>-222474</v>
          </cell>
          <cell r="DA24" t="str">
            <v>0</v>
          </cell>
          <cell r="DC24">
            <v>167255.26999999999</v>
          </cell>
          <cell r="DD24">
            <v>-270415.61</v>
          </cell>
          <cell r="DE24" t="str">
            <v>0</v>
          </cell>
          <cell r="DG24">
            <v>118127.59</v>
          </cell>
          <cell r="DH24">
            <v>26695.439999999999</v>
          </cell>
          <cell r="DI24" t="str">
            <v>0</v>
          </cell>
          <cell r="DJ24">
            <v>156633.28</v>
          </cell>
          <cell r="DK24">
            <v>-369470.96</v>
          </cell>
          <cell r="DL24" t="str">
            <v>0</v>
          </cell>
          <cell r="DN24">
            <v>154296</v>
          </cell>
          <cell r="DO24">
            <v>87936</v>
          </cell>
          <cell r="DP24" t="str">
            <v>0</v>
          </cell>
          <cell r="DQ24">
            <v>163799.26999999999</v>
          </cell>
          <cell r="DR24">
            <v>-259293.12</v>
          </cell>
          <cell r="DS24" t="str">
            <v>0</v>
          </cell>
          <cell r="DT24">
            <v>157521</v>
          </cell>
          <cell r="DU24">
            <v>-255531</v>
          </cell>
          <cell r="DV24" t="str">
            <v>0</v>
          </cell>
          <cell r="DW24" t="str">
            <v>0</v>
          </cell>
          <cell r="DX24" t="str">
            <v>0</v>
          </cell>
          <cell r="DY24" t="str">
            <v>0</v>
          </cell>
        </row>
        <row r="25">
          <cell r="A25" t="str">
            <v>Warehouse Costs</v>
          </cell>
          <cell r="B25">
            <v>936984.9</v>
          </cell>
          <cell r="C25">
            <v>2266844.7400000002</v>
          </cell>
          <cell r="D25">
            <v>2241066</v>
          </cell>
          <cell r="E25">
            <v>767793.27</v>
          </cell>
          <cell r="F25">
            <v>576106.68999999994</v>
          </cell>
          <cell r="G25">
            <v>3294815.53</v>
          </cell>
          <cell r="H25">
            <v>7630687.1799999997</v>
          </cell>
          <cell r="I25">
            <v>8511336</v>
          </cell>
          <cell r="J25">
            <v>2923552.25</v>
          </cell>
          <cell r="K25">
            <v>2152313.9300000002</v>
          </cell>
          <cell r="L25" t="str">
            <v>0</v>
          </cell>
          <cell r="M25" t="str">
            <v>0</v>
          </cell>
          <cell r="N25" t="str">
            <v>0</v>
          </cell>
          <cell r="O25" t="str">
            <v>0</v>
          </cell>
          <cell r="P25" t="str">
            <v>0</v>
          </cell>
          <cell r="Q25" t="str">
            <v>0</v>
          </cell>
          <cell r="R25" t="str">
            <v>0</v>
          </cell>
          <cell r="S25" t="str">
            <v>0</v>
          </cell>
          <cell r="T25" t="str">
            <v>0</v>
          </cell>
          <cell r="U25" t="str">
            <v>0</v>
          </cell>
          <cell r="W25">
            <v>198434.84</v>
          </cell>
          <cell r="X25">
            <v>185244</v>
          </cell>
          <cell r="Y25">
            <v>186576.91</v>
          </cell>
          <cell r="Z25">
            <v>186576.91</v>
          </cell>
          <cell r="AA25">
            <v>765256.65</v>
          </cell>
          <cell r="AB25">
            <v>753452</v>
          </cell>
          <cell r="AC25">
            <v>801569.19</v>
          </cell>
          <cell r="AD25">
            <v>801569.19</v>
          </cell>
          <cell r="AE25" t="str">
            <v>0</v>
          </cell>
          <cell r="AF25" t="str">
            <v>0</v>
          </cell>
          <cell r="AG25" t="str">
            <v>0</v>
          </cell>
          <cell r="AH25" t="str">
            <v>0</v>
          </cell>
          <cell r="AI25" t="str">
            <v>0</v>
          </cell>
          <cell r="AJ25" t="str">
            <v>0</v>
          </cell>
          <cell r="AK25" t="str">
            <v>0</v>
          </cell>
          <cell r="AL25" t="str">
            <v>0</v>
          </cell>
          <cell r="AN25">
            <v>936984.9</v>
          </cell>
          <cell r="AO25">
            <v>2266844.7400000002</v>
          </cell>
          <cell r="AP25">
            <v>2241066</v>
          </cell>
          <cell r="AQ25">
            <v>3294815.53</v>
          </cell>
          <cell r="AR25">
            <v>7630687.1799999997</v>
          </cell>
          <cell r="AS25">
            <v>8511336</v>
          </cell>
          <cell r="AT25" t="str">
            <v>0</v>
          </cell>
          <cell r="AU25" t="str">
            <v>0</v>
          </cell>
          <cell r="AV25" t="str">
            <v>0</v>
          </cell>
          <cell r="AX25">
            <v>2241066</v>
          </cell>
          <cell r="AY25">
            <v>8511336</v>
          </cell>
          <cell r="AZ25" t="str">
            <v>0</v>
          </cell>
          <cell r="BA25">
            <v>2266844.7400000002</v>
          </cell>
          <cell r="BB25">
            <v>7630687.1799999997</v>
          </cell>
          <cell r="BC25" t="str">
            <v>0</v>
          </cell>
          <cell r="BD25">
            <v>767793.27</v>
          </cell>
          <cell r="BE25">
            <v>2923552.25</v>
          </cell>
          <cell r="BF25" t="str">
            <v>0</v>
          </cell>
          <cell r="BG25" t="str">
            <v>0</v>
          </cell>
          <cell r="BI25">
            <v>744050</v>
          </cell>
          <cell r="BJ25">
            <v>2819039</v>
          </cell>
          <cell r="BK25" t="str">
            <v>0</v>
          </cell>
          <cell r="BL25">
            <v>756420.55</v>
          </cell>
          <cell r="BM25">
            <v>2664675.9700000002</v>
          </cell>
          <cell r="BN25" t="str">
            <v>0</v>
          </cell>
          <cell r="BO25">
            <v>747793.27</v>
          </cell>
          <cell r="BP25">
            <v>2904352.25</v>
          </cell>
          <cell r="BQ25" t="str">
            <v>0</v>
          </cell>
          <cell r="BR25" t="str">
            <v>0</v>
          </cell>
          <cell r="BS25">
            <v>747793.27</v>
          </cell>
          <cell r="BT25">
            <v>2904352.25</v>
          </cell>
          <cell r="BU25" t="str">
            <v>0</v>
          </cell>
          <cell r="BW25">
            <v>559968</v>
          </cell>
          <cell r="BX25">
            <v>2101493</v>
          </cell>
          <cell r="BY25" t="str">
            <v>0</v>
          </cell>
          <cell r="BZ25">
            <v>555017.6</v>
          </cell>
          <cell r="CA25">
            <v>1798542.2</v>
          </cell>
          <cell r="CB25" t="str">
            <v>0</v>
          </cell>
          <cell r="CC25">
            <v>199186.58</v>
          </cell>
          <cell r="CD25">
            <v>778438.32</v>
          </cell>
          <cell r="CE25" t="str">
            <v>0</v>
          </cell>
          <cell r="CF25" t="str">
            <v>0</v>
          </cell>
          <cell r="CG25">
            <v>383378.21</v>
          </cell>
          <cell r="CH25">
            <v>1164101.6000000001</v>
          </cell>
          <cell r="CI25" t="str">
            <v>0</v>
          </cell>
          <cell r="CK25">
            <v>557356</v>
          </cell>
          <cell r="CL25">
            <v>2064112</v>
          </cell>
          <cell r="CM25" t="str">
            <v>0</v>
          </cell>
          <cell r="CN25">
            <v>572036.69999999995</v>
          </cell>
          <cell r="CO25">
            <v>1967251.23</v>
          </cell>
          <cell r="CP25" t="str">
            <v>0</v>
          </cell>
          <cell r="CQ25">
            <v>553606.68999999994</v>
          </cell>
          <cell r="CR25">
            <v>2130713.9300000002</v>
          </cell>
          <cell r="CS25" t="str">
            <v>0</v>
          </cell>
          <cell r="CT25" t="str">
            <v>0</v>
          </cell>
          <cell r="CU25">
            <v>553606.68999999994</v>
          </cell>
          <cell r="CV25">
            <v>2130713.9300000002</v>
          </cell>
          <cell r="CW25" t="str">
            <v>0</v>
          </cell>
          <cell r="CY25">
            <v>559968</v>
          </cell>
          <cell r="CZ25">
            <v>2101493</v>
          </cell>
          <cell r="DA25" t="str">
            <v>0</v>
          </cell>
          <cell r="DC25">
            <v>553606.68999999994</v>
          </cell>
          <cell r="DD25">
            <v>2130713.9300000002</v>
          </cell>
          <cell r="DE25" t="str">
            <v>0</v>
          </cell>
          <cell r="DG25">
            <v>383378.21</v>
          </cell>
          <cell r="DH25">
            <v>1164101.6000000001</v>
          </cell>
          <cell r="DI25" t="str">
            <v>0</v>
          </cell>
          <cell r="DJ25">
            <v>555017.6</v>
          </cell>
          <cell r="DK25">
            <v>1798542.2</v>
          </cell>
          <cell r="DL25" t="str">
            <v>0</v>
          </cell>
          <cell r="DN25">
            <v>7500</v>
          </cell>
          <cell r="DO25">
            <v>7200</v>
          </cell>
          <cell r="DP25" t="str">
            <v>0</v>
          </cell>
          <cell r="DQ25">
            <v>573194.14</v>
          </cell>
          <cell r="DR25">
            <v>1915003.12</v>
          </cell>
          <cell r="DS25" t="str">
            <v>0</v>
          </cell>
          <cell r="DT25">
            <v>562544</v>
          </cell>
          <cell r="DU25">
            <v>2331916</v>
          </cell>
          <cell r="DV25" t="str">
            <v>0</v>
          </cell>
          <cell r="DW25" t="str">
            <v>0</v>
          </cell>
          <cell r="DX25" t="str">
            <v>0</v>
          </cell>
          <cell r="DY25" t="str">
            <v>0</v>
          </cell>
        </row>
        <row r="26">
          <cell r="A26" t="str">
            <v>Total Other Cost of Sales</v>
          </cell>
          <cell r="B26">
            <v>1222367.76</v>
          </cell>
          <cell r="C26">
            <v>2938264.44</v>
          </cell>
          <cell r="D26">
            <v>2881145</v>
          </cell>
          <cell r="E26">
            <v>1418840.87</v>
          </cell>
          <cell r="F26">
            <v>1206244.96</v>
          </cell>
          <cell r="G26">
            <v>7677715.8500000006</v>
          </cell>
          <cell r="H26">
            <v>16989842.799999997</v>
          </cell>
          <cell r="I26">
            <v>17069082</v>
          </cell>
          <cell r="J26">
            <v>13275444.933109952</v>
          </cell>
          <cell r="K26">
            <v>11932049.32039313</v>
          </cell>
          <cell r="L26" t="str">
            <v>0</v>
          </cell>
          <cell r="M26" t="str">
            <v>0</v>
          </cell>
          <cell r="N26" t="str">
            <v>0</v>
          </cell>
          <cell r="O26" t="str">
            <v>0</v>
          </cell>
          <cell r="P26" t="str">
            <v>0</v>
          </cell>
          <cell r="Q26" t="str">
            <v>0</v>
          </cell>
          <cell r="R26" t="str">
            <v>0</v>
          </cell>
          <cell r="S26" t="str">
            <v>0</v>
          </cell>
          <cell r="T26" t="str">
            <v>0</v>
          </cell>
          <cell r="U26" t="str">
            <v>0</v>
          </cell>
          <cell r="W26">
            <v>251492.9</v>
          </cell>
          <cell r="X26">
            <v>237751</v>
          </cell>
          <cell r="Y26">
            <v>237806.42</v>
          </cell>
          <cell r="Z26">
            <v>237806.42</v>
          </cell>
          <cell r="AA26">
            <v>1997894.57</v>
          </cell>
          <cell r="AB26">
            <v>1519136</v>
          </cell>
          <cell r="AC26">
            <v>1506368.96</v>
          </cell>
          <cell r="AD26">
            <v>1497596.94</v>
          </cell>
          <cell r="AE26" t="str">
            <v>0</v>
          </cell>
          <cell r="AF26" t="str">
            <v>0</v>
          </cell>
          <cell r="AG26" t="str">
            <v>0</v>
          </cell>
          <cell r="AH26" t="str">
            <v>0</v>
          </cell>
          <cell r="AI26" t="str">
            <v>0</v>
          </cell>
          <cell r="AJ26" t="str">
            <v>0</v>
          </cell>
          <cell r="AK26" t="str">
            <v>0</v>
          </cell>
          <cell r="AL26" t="str">
            <v>0</v>
          </cell>
          <cell r="AN26">
            <v>1222367.76</v>
          </cell>
          <cell r="AO26">
            <v>2938264.44</v>
          </cell>
          <cell r="AP26">
            <v>2881145</v>
          </cell>
          <cell r="AQ26">
            <v>7677715.8500000006</v>
          </cell>
          <cell r="AR26">
            <v>16989842.799999997</v>
          </cell>
          <cell r="AS26">
            <v>17069082</v>
          </cell>
          <cell r="AT26" t="str">
            <v>0</v>
          </cell>
          <cell r="AU26" t="str">
            <v>0</v>
          </cell>
          <cell r="AV26" t="str">
            <v>0</v>
          </cell>
          <cell r="AX26">
            <v>2881145</v>
          </cell>
          <cell r="AY26">
            <v>17069082</v>
          </cell>
          <cell r="AZ26" t="str">
            <v>0</v>
          </cell>
          <cell r="BA26">
            <v>2938264.44</v>
          </cell>
          <cell r="BB26">
            <v>16989842.800000001</v>
          </cell>
          <cell r="BC26" t="str">
            <v>0</v>
          </cell>
          <cell r="BD26">
            <v>1418840.87</v>
          </cell>
          <cell r="BE26">
            <v>13275444.933109952</v>
          </cell>
          <cell r="BF26" t="str">
            <v>0</v>
          </cell>
          <cell r="BG26" t="str">
            <v>0</v>
          </cell>
          <cell r="BI26">
            <v>954078</v>
          </cell>
          <cell r="BJ26">
            <v>5687152</v>
          </cell>
          <cell r="BK26" t="str">
            <v>0</v>
          </cell>
          <cell r="BL26">
            <v>971901.81</v>
          </cell>
          <cell r="BM26">
            <v>6570763.0899999989</v>
          </cell>
          <cell r="BN26" t="str">
            <v>0</v>
          </cell>
          <cell r="BO26">
            <v>987389.87</v>
          </cell>
          <cell r="BP26">
            <v>6305352.3199999994</v>
          </cell>
          <cell r="BQ26" t="str">
            <v>0</v>
          </cell>
          <cell r="BR26" t="str">
            <v>0</v>
          </cell>
          <cell r="BS26">
            <v>987389.87</v>
          </cell>
          <cell r="BT26">
            <v>6305352.3199999994</v>
          </cell>
          <cell r="BU26" t="str">
            <v>0</v>
          </cell>
          <cell r="BW26">
            <v>727489</v>
          </cell>
          <cell r="BX26">
            <v>4184988</v>
          </cell>
          <cell r="BY26" t="str">
            <v>0</v>
          </cell>
          <cell r="BZ26">
            <v>711650.88</v>
          </cell>
          <cell r="CA26">
            <v>3652706.17</v>
          </cell>
          <cell r="CB26" t="str">
            <v>0</v>
          </cell>
          <cell r="CC26">
            <v>374391.91</v>
          </cell>
          <cell r="CD26">
            <v>3541138.1532641035</v>
          </cell>
          <cell r="CE26" t="str">
            <v>0</v>
          </cell>
          <cell r="CF26" t="str">
            <v>0</v>
          </cell>
          <cell r="CG26">
            <v>501505.8</v>
          </cell>
          <cell r="CH26">
            <v>3203358.74</v>
          </cell>
          <cell r="CI26" t="str">
            <v>0</v>
          </cell>
          <cell r="CK26">
            <v>714877</v>
          </cell>
          <cell r="CL26">
            <v>4186884</v>
          </cell>
          <cell r="CM26" t="str">
            <v>0</v>
          </cell>
          <cell r="CN26">
            <v>734509.96</v>
          </cell>
          <cell r="CO26">
            <v>5075057.6399999997</v>
          </cell>
          <cell r="CP26" t="str">
            <v>0</v>
          </cell>
          <cell r="CQ26">
            <v>720861.96</v>
          </cell>
          <cell r="CR26">
            <v>4475515.67</v>
          </cell>
          <cell r="CS26" t="str">
            <v>0</v>
          </cell>
          <cell r="CT26" t="str">
            <v>0</v>
          </cell>
          <cell r="CU26">
            <v>720861.96</v>
          </cell>
          <cell r="CV26">
            <v>4475515.67</v>
          </cell>
          <cell r="CW26" t="str">
            <v>0</v>
          </cell>
          <cell r="CY26">
            <v>727489</v>
          </cell>
          <cell r="CZ26">
            <v>4184988</v>
          </cell>
          <cell r="DA26" t="str">
            <v>0</v>
          </cell>
          <cell r="DC26">
            <v>720861.96</v>
          </cell>
          <cell r="DD26">
            <v>4475515.67</v>
          </cell>
          <cell r="DE26" t="str">
            <v>0</v>
          </cell>
          <cell r="DG26">
            <v>501505.8</v>
          </cell>
          <cell r="DH26">
            <v>3203358.74</v>
          </cell>
          <cell r="DI26" t="str">
            <v>0</v>
          </cell>
          <cell r="DJ26">
            <v>711650.88</v>
          </cell>
          <cell r="DK26">
            <v>3652706.17</v>
          </cell>
          <cell r="DL26" t="str">
            <v>0</v>
          </cell>
          <cell r="DN26">
            <v>161796</v>
          </cell>
          <cell r="DO26">
            <v>2803733.5582717452</v>
          </cell>
          <cell r="DP26" t="str">
            <v>0</v>
          </cell>
          <cell r="DQ26">
            <v>736993.41</v>
          </cell>
          <cell r="DR26">
            <v>5006468.47</v>
          </cell>
          <cell r="DS26" t="str">
            <v>0</v>
          </cell>
          <cell r="DT26">
            <v>720065</v>
          </cell>
          <cell r="DU26">
            <v>4660713</v>
          </cell>
          <cell r="DV26" t="str">
            <v>0</v>
          </cell>
          <cell r="DW26" t="str">
            <v>0</v>
          </cell>
          <cell r="DX26" t="str">
            <v>0</v>
          </cell>
          <cell r="DY26" t="str">
            <v>0</v>
          </cell>
        </row>
        <row r="27">
          <cell r="A27" t="str">
            <v>Actual Gross Profit</v>
          </cell>
          <cell r="B27">
            <v>19882900.52999999</v>
          </cell>
          <cell r="C27">
            <v>42240563.79999999</v>
          </cell>
          <cell r="D27">
            <v>48613494</v>
          </cell>
          <cell r="E27">
            <v>21391018.739999998</v>
          </cell>
          <cell r="F27">
            <v>17020483.390000001</v>
          </cell>
          <cell r="G27">
            <v>181005156.59999999</v>
          </cell>
          <cell r="H27">
            <v>404448655.15999967</v>
          </cell>
          <cell r="I27">
            <v>426637346</v>
          </cell>
          <cell r="J27">
            <v>468250904.87776685</v>
          </cell>
          <cell r="K27">
            <v>429477061.05145901</v>
          </cell>
          <cell r="L27">
            <v>342940819.72999996</v>
          </cell>
          <cell r="M27">
            <v>760635428.82000017</v>
          </cell>
          <cell r="N27">
            <v>834106936</v>
          </cell>
          <cell r="O27">
            <v>873972739.34144032</v>
          </cell>
          <cell r="P27">
            <v>783240163.8588562</v>
          </cell>
          <cell r="Q27" t="str">
            <v>0</v>
          </cell>
          <cell r="R27" t="str">
            <v>0</v>
          </cell>
          <cell r="S27" t="str">
            <v>0</v>
          </cell>
          <cell r="T27" t="str">
            <v>0</v>
          </cell>
          <cell r="U27" t="str">
            <v>0</v>
          </cell>
          <cell r="W27">
            <v>3527716.37</v>
          </cell>
          <cell r="X27">
            <v>4100204</v>
          </cell>
          <cell r="Y27">
            <v>3793488.83</v>
          </cell>
          <cell r="Z27">
            <v>3793488.83</v>
          </cell>
          <cell r="AA27">
            <v>39628673.659999982</v>
          </cell>
          <cell r="AB27">
            <v>37793552</v>
          </cell>
          <cell r="AC27">
            <v>42866469.580000006</v>
          </cell>
          <cell r="AD27">
            <v>40566658.050000004</v>
          </cell>
          <cell r="AE27">
            <v>76942183.449999988</v>
          </cell>
          <cell r="AF27">
            <v>75177083</v>
          </cell>
          <cell r="AG27">
            <v>81424135.219999999</v>
          </cell>
          <cell r="AH27">
            <v>75212494.439999998</v>
          </cell>
          <cell r="AI27" t="str">
            <v>0</v>
          </cell>
          <cell r="AJ27" t="str">
            <v>0</v>
          </cell>
          <cell r="AK27" t="str">
            <v>0</v>
          </cell>
          <cell r="AL27" t="str">
            <v>0</v>
          </cell>
          <cell r="AN27">
            <v>19882900.52999999</v>
          </cell>
          <cell r="AO27">
            <v>42240563.79999999</v>
          </cell>
          <cell r="AP27">
            <v>48613494</v>
          </cell>
          <cell r="AQ27">
            <v>181005156.59999999</v>
          </cell>
          <cell r="AR27">
            <v>404448655.15999967</v>
          </cell>
          <cell r="AS27">
            <v>426637346</v>
          </cell>
          <cell r="AT27" t="str">
            <v>0</v>
          </cell>
          <cell r="AU27" t="str">
            <v>0</v>
          </cell>
          <cell r="AV27" t="str">
            <v>0</v>
          </cell>
          <cell r="AX27">
            <v>48613494</v>
          </cell>
          <cell r="AY27">
            <v>426637346</v>
          </cell>
          <cell r="AZ27" t="str">
            <v>0</v>
          </cell>
          <cell r="BA27">
            <v>42240563.79999999</v>
          </cell>
          <cell r="BB27">
            <v>404448655.15999979</v>
          </cell>
          <cell r="BC27" t="str">
            <v>0</v>
          </cell>
          <cell r="BD27">
            <v>21391018.739999998</v>
          </cell>
          <cell r="BE27">
            <v>468250904.87776685</v>
          </cell>
          <cell r="BF27" t="str">
            <v>0</v>
          </cell>
          <cell r="BG27" t="str">
            <v>0</v>
          </cell>
          <cell r="BI27">
            <v>16216002</v>
          </cell>
          <cell r="BJ27">
            <v>141081041</v>
          </cell>
          <cell r="BK27" t="str">
            <v>0</v>
          </cell>
          <cell r="BL27">
            <v>14078167.029999999</v>
          </cell>
          <cell r="BM27">
            <v>139094515.08000016</v>
          </cell>
          <cell r="BN27" t="str">
            <v>0</v>
          </cell>
          <cell r="BO27">
            <v>15582225.739999998</v>
          </cell>
          <cell r="BP27">
            <v>153777453.50000015</v>
          </cell>
          <cell r="BQ27" t="str">
            <v>0</v>
          </cell>
          <cell r="BR27" t="str">
            <v>0</v>
          </cell>
          <cell r="BS27">
            <v>15582225.739999998</v>
          </cell>
          <cell r="BT27">
            <v>149866542.0200001</v>
          </cell>
          <cell r="BU27" t="str">
            <v>0</v>
          </cell>
          <cell r="BW27">
            <v>12082279</v>
          </cell>
          <cell r="BX27">
            <v>104217889</v>
          </cell>
          <cell r="BY27" t="str">
            <v>0</v>
          </cell>
          <cell r="BZ27">
            <v>10522398.799999999</v>
          </cell>
          <cell r="CA27">
            <v>94774187.220000118</v>
          </cell>
          <cell r="CB27" t="str">
            <v>0</v>
          </cell>
          <cell r="CC27">
            <v>5499153.3400000017</v>
          </cell>
          <cell r="CD27">
            <v>118251666.62764758</v>
          </cell>
          <cell r="CE27" t="str">
            <v>0</v>
          </cell>
          <cell r="CF27" t="str">
            <v>0</v>
          </cell>
          <cell r="CG27">
            <v>8354571.1300000008</v>
          </cell>
          <cell r="CH27">
            <v>74933766.070000008</v>
          </cell>
          <cell r="CI27" t="str">
            <v>0</v>
          </cell>
          <cell r="CK27">
            <v>12105390</v>
          </cell>
          <cell r="CL27">
            <v>103132198</v>
          </cell>
          <cell r="CM27" t="str">
            <v>0</v>
          </cell>
          <cell r="CN27">
            <v>10459067.85</v>
          </cell>
          <cell r="CO27">
            <v>101923416.64999993</v>
          </cell>
          <cell r="CP27" t="str">
            <v>0</v>
          </cell>
          <cell r="CQ27">
            <v>11528329.399999999</v>
          </cell>
          <cell r="CR27">
            <v>109342369.11000004</v>
          </cell>
          <cell r="CS27" t="str">
            <v>0</v>
          </cell>
          <cell r="CT27" t="str">
            <v>0</v>
          </cell>
          <cell r="CU27">
            <v>11528329.399999999</v>
          </cell>
          <cell r="CV27">
            <v>106072549.09000003</v>
          </cell>
          <cell r="CW27" t="str">
            <v>0</v>
          </cell>
          <cell r="CY27">
            <v>12082279</v>
          </cell>
          <cell r="CZ27">
            <v>104217889</v>
          </cell>
          <cell r="DA27" t="str">
            <v>0</v>
          </cell>
          <cell r="DC27">
            <v>11528329.399999999</v>
          </cell>
          <cell r="DD27">
            <v>106072549.09000003</v>
          </cell>
          <cell r="DE27" t="str">
            <v>0</v>
          </cell>
          <cell r="DG27">
            <v>8354571.1300000008</v>
          </cell>
          <cell r="DH27">
            <v>74933766.070000008</v>
          </cell>
          <cell r="DI27" t="str">
            <v>0</v>
          </cell>
          <cell r="DJ27">
            <v>10522398.799999999</v>
          </cell>
          <cell r="DK27">
            <v>94774187.220000118</v>
          </cell>
          <cell r="DL27" t="str">
            <v>0</v>
          </cell>
          <cell r="DN27">
            <v>2209370</v>
          </cell>
          <cell r="DO27">
            <v>127614048.2655555</v>
          </cell>
          <cell r="DP27" t="str">
            <v>0</v>
          </cell>
          <cell r="DQ27">
            <v>10808415.609999996</v>
          </cell>
          <cell r="DR27">
            <v>108508647.52000003</v>
          </cell>
          <cell r="DS27" t="str">
            <v>0</v>
          </cell>
          <cell r="DT27">
            <v>12427350</v>
          </cell>
          <cell r="DU27">
            <v>117933862</v>
          </cell>
          <cell r="DV27" t="str">
            <v>0</v>
          </cell>
          <cell r="DW27" t="str">
            <v>0</v>
          </cell>
          <cell r="DX27" t="str">
            <v>0</v>
          </cell>
          <cell r="DY27" t="str">
            <v>0</v>
          </cell>
        </row>
        <row r="28">
          <cell r="A28" t="str">
            <v>Distribution Costs</v>
          </cell>
          <cell r="B28">
            <v>1337665.5</v>
          </cell>
          <cell r="C28">
            <v>2953844.7</v>
          </cell>
          <cell r="D28">
            <v>3452117.76</v>
          </cell>
          <cell r="E28">
            <v>1213047.29</v>
          </cell>
          <cell r="F28">
            <v>918552.54</v>
          </cell>
          <cell r="G28">
            <v>12281424.450000001</v>
          </cell>
          <cell r="H28">
            <v>28916391.100000001</v>
          </cell>
          <cell r="I28">
            <v>31287015</v>
          </cell>
          <cell r="J28">
            <v>11537201.270000001</v>
          </cell>
          <cell r="K28">
            <v>8223565.5600000015</v>
          </cell>
          <cell r="L28" t="str">
            <v>0</v>
          </cell>
          <cell r="M28" t="str">
            <v>0</v>
          </cell>
          <cell r="N28" t="str">
            <v>0</v>
          </cell>
          <cell r="O28" t="str">
            <v>0</v>
          </cell>
          <cell r="P28" t="str">
            <v>0</v>
          </cell>
          <cell r="Q28" t="str">
            <v>0</v>
          </cell>
          <cell r="R28" t="str">
            <v>0</v>
          </cell>
          <cell r="S28" t="str">
            <v>0</v>
          </cell>
          <cell r="T28" t="str">
            <v>0</v>
          </cell>
          <cell r="U28" t="str">
            <v>0</v>
          </cell>
          <cell r="W28">
            <v>289946.77</v>
          </cell>
          <cell r="X28">
            <v>287829.48</v>
          </cell>
          <cell r="Y28">
            <v>254827.54</v>
          </cell>
          <cell r="Z28">
            <v>254827.54</v>
          </cell>
          <cell r="AA28">
            <v>2722809.74</v>
          </cell>
          <cell r="AB28">
            <v>2799922</v>
          </cell>
          <cell r="AC28">
            <v>3055072.95</v>
          </cell>
          <cell r="AD28">
            <v>2967467.62</v>
          </cell>
          <cell r="AE28" t="str">
            <v>0</v>
          </cell>
          <cell r="AF28" t="str">
            <v>0</v>
          </cell>
          <cell r="AG28" t="str">
            <v>0</v>
          </cell>
          <cell r="AH28" t="str">
            <v>0</v>
          </cell>
          <cell r="AI28" t="str">
            <v>0</v>
          </cell>
          <cell r="AJ28" t="str">
            <v>0</v>
          </cell>
          <cell r="AK28" t="str">
            <v>0</v>
          </cell>
          <cell r="AL28" t="str">
            <v>0</v>
          </cell>
          <cell r="AN28">
            <v>1337665.5</v>
          </cell>
          <cell r="AO28">
            <v>2953844.7</v>
          </cell>
          <cell r="AP28">
            <v>3452117.76</v>
          </cell>
          <cell r="AQ28">
            <v>12281424.450000001</v>
          </cell>
          <cell r="AR28">
            <v>28916391.100000001</v>
          </cell>
          <cell r="AS28">
            <v>31287015</v>
          </cell>
          <cell r="AT28" t="str">
            <v>0</v>
          </cell>
          <cell r="AU28" t="str">
            <v>0</v>
          </cell>
          <cell r="AV28" t="str">
            <v>0</v>
          </cell>
          <cell r="AX28">
            <v>3452117.76</v>
          </cell>
          <cell r="AY28">
            <v>31287015</v>
          </cell>
          <cell r="AZ28" t="str">
            <v>0</v>
          </cell>
          <cell r="BA28">
            <v>2953844.7</v>
          </cell>
          <cell r="BB28">
            <v>28916391.100000001</v>
          </cell>
          <cell r="BC28" t="str">
            <v>0</v>
          </cell>
          <cell r="BD28">
            <v>1213047.29</v>
          </cell>
          <cell r="BE28">
            <v>11537201.270000001</v>
          </cell>
          <cell r="BF28" t="str">
            <v>0</v>
          </cell>
          <cell r="BG28" t="str">
            <v>0</v>
          </cell>
          <cell r="BI28">
            <v>1137406.92</v>
          </cell>
          <cell r="BJ28">
            <v>10421288</v>
          </cell>
          <cell r="BK28" t="str">
            <v>0</v>
          </cell>
          <cell r="BL28">
            <v>1040732.42</v>
          </cell>
          <cell r="BM28">
            <v>9725586.3200000003</v>
          </cell>
          <cell r="BN28" t="str">
            <v>0</v>
          </cell>
          <cell r="BO28">
            <v>1105075.45</v>
          </cell>
          <cell r="BP28">
            <v>11073212.270000001</v>
          </cell>
          <cell r="BQ28" t="str">
            <v>0</v>
          </cell>
          <cell r="BR28" t="str">
            <v>0</v>
          </cell>
          <cell r="BS28">
            <v>1105075.45</v>
          </cell>
          <cell r="BT28">
            <v>11073212.270000001</v>
          </cell>
          <cell r="BU28" t="str">
            <v>0</v>
          </cell>
          <cell r="BW28">
            <v>865607.44</v>
          </cell>
          <cell r="BX28">
            <v>7708781</v>
          </cell>
          <cell r="BY28" t="str">
            <v>0</v>
          </cell>
          <cell r="BZ28">
            <v>749577.27</v>
          </cell>
          <cell r="CA28">
            <v>6750168.1199999992</v>
          </cell>
          <cell r="CB28" t="str">
            <v>0</v>
          </cell>
          <cell r="CC28">
            <v>334984.19</v>
          </cell>
          <cell r="CD28">
            <v>3263456.08</v>
          </cell>
          <cell r="CE28" t="str">
            <v>0</v>
          </cell>
          <cell r="CF28" t="str">
            <v>0</v>
          </cell>
          <cell r="CG28">
            <v>540581.28</v>
          </cell>
          <cell r="CH28">
            <v>4355256.26</v>
          </cell>
          <cell r="CI28" t="str">
            <v>0</v>
          </cell>
          <cell r="CK28">
            <v>843509.44</v>
          </cell>
          <cell r="CL28">
            <v>7634668</v>
          </cell>
          <cell r="CM28" t="str">
            <v>0</v>
          </cell>
          <cell r="CN28">
            <v>778806.42</v>
          </cell>
          <cell r="CO28">
            <v>7026679.6400000006</v>
          </cell>
          <cell r="CP28" t="str">
            <v>0</v>
          </cell>
          <cell r="CQ28">
            <v>797084.22</v>
          </cell>
          <cell r="CR28">
            <v>7926168.1900000013</v>
          </cell>
          <cell r="CS28" t="str">
            <v>0</v>
          </cell>
          <cell r="CT28" t="str">
            <v>0</v>
          </cell>
          <cell r="CU28">
            <v>797084.22</v>
          </cell>
          <cell r="CV28">
            <v>7926168.1900000013</v>
          </cell>
          <cell r="CW28" t="str">
            <v>0</v>
          </cell>
          <cell r="CY28">
            <v>865607.44</v>
          </cell>
          <cell r="CZ28">
            <v>7708781</v>
          </cell>
          <cell r="DA28" t="str">
            <v>0</v>
          </cell>
          <cell r="DC28">
            <v>797084.22</v>
          </cell>
          <cell r="DD28">
            <v>7926168.1900000013</v>
          </cell>
          <cell r="DE28" t="str">
            <v>0</v>
          </cell>
          <cell r="DG28">
            <v>540581.28</v>
          </cell>
          <cell r="DH28">
            <v>4355256.26</v>
          </cell>
          <cell r="DI28" t="str">
            <v>0</v>
          </cell>
          <cell r="DJ28">
            <v>749577.27</v>
          </cell>
          <cell r="DK28">
            <v>6750168.1199999992</v>
          </cell>
          <cell r="DL28" t="str">
            <v>0</v>
          </cell>
          <cell r="DN28">
            <v>40489.440000000002</v>
          </cell>
          <cell r="DO28">
            <v>174618</v>
          </cell>
          <cell r="DP28" t="str">
            <v>0</v>
          </cell>
          <cell r="DQ28">
            <v>723867.63</v>
          </cell>
          <cell r="DR28">
            <v>7154926.3800000008</v>
          </cell>
          <cell r="DS28" t="str">
            <v>0</v>
          </cell>
          <cell r="DT28">
            <v>895961.44</v>
          </cell>
          <cell r="DU28">
            <v>8701324</v>
          </cell>
          <cell r="DV28" t="str">
            <v>0</v>
          </cell>
          <cell r="DW28" t="str">
            <v>0</v>
          </cell>
          <cell r="DX28" t="str">
            <v>0</v>
          </cell>
          <cell r="DY28" t="str">
            <v>0</v>
          </cell>
        </row>
        <row r="29">
          <cell r="A29" t="str">
            <v>National Advertising</v>
          </cell>
          <cell r="B29">
            <v>2690298.22</v>
          </cell>
          <cell r="C29">
            <v>10795912.169999994</v>
          </cell>
          <cell r="D29">
            <v>7158151.8799999999</v>
          </cell>
          <cell r="E29">
            <v>15209747.93</v>
          </cell>
          <cell r="F29">
            <v>7213175.6900000004</v>
          </cell>
          <cell r="G29" t="str">
            <v>0</v>
          </cell>
          <cell r="H29" t="str">
            <v>0</v>
          </cell>
          <cell r="I29" t="str">
            <v>0</v>
          </cell>
          <cell r="J29" t="str">
            <v>0</v>
          </cell>
          <cell r="K29" t="str">
            <v>0</v>
          </cell>
          <cell r="L29" t="str">
            <v>0</v>
          </cell>
          <cell r="M29" t="str">
            <v>0</v>
          </cell>
          <cell r="N29" t="str">
            <v>0</v>
          </cell>
          <cell r="O29" t="str">
            <v>0</v>
          </cell>
          <cell r="P29" t="str">
            <v>0</v>
          </cell>
          <cell r="Q29" t="str">
            <v>0</v>
          </cell>
          <cell r="R29" t="str">
            <v>0</v>
          </cell>
          <cell r="S29" t="str">
            <v>0</v>
          </cell>
          <cell r="T29" t="str">
            <v>0</v>
          </cell>
          <cell r="U29" t="str">
            <v>0</v>
          </cell>
          <cell r="W29">
            <v>792577.37</v>
          </cell>
          <cell r="X29">
            <v>596974.24</v>
          </cell>
          <cell r="Y29">
            <v>1408033.85</v>
          </cell>
          <cell r="Z29">
            <v>704041.85</v>
          </cell>
          <cell r="AA29" t="str">
            <v>0</v>
          </cell>
          <cell r="AB29" t="str">
            <v>0</v>
          </cell>
          <cell r="AC29" t="str">
            <v>0</v>
          </cell>
          <cell r="AD29" t="str">
            <v>0</v>
          </cell>
          <cell r="AE29" t="str">
            <v>0</v>
          </cell>
          <cell r="AF29" t="str">
            <v>0</v>
          </cell>
          <cell r="AG29" t="str">
            <v>0</v>
          </cell>
          <cell r="AH29" t="str">
            <v>0</v>
          </cell>
          <cell r="AI29" t="str">
            <v>0</v>
          </cell>
          <cell r="AJ29" t="str">
            <v>0</v>
          </cell>
          <cell r="AK29" t="str">
            <v>0</v>
          </cell>
          <cell r="AL29" t="str">
            <v>0</v>
          </cell>
          <cell r="AN29">
            <v>2690298.22</v>
          </cell>
          <cell r="AO29">
            <v>10795912.169999994</v>
          </cell>
          <cell r="AP29">
            <v>7158151.8799999999</v>
          </cell>
          <cell r="AQ29" t="str">
            <v>0</v>
          </cell>
          <cell r="AR29" t="str">
            <v>0</v>
          </cell>
          <cell r="AS29" t="str">
            <v>0</v>
          </cell>
          <cell r="AT29" t="str">
            <v>0</v>
          </cell>
          <cell r="AU29" t="str">
            <v>0</v>
          </cell>
          <cell r="AV29" t="str">
            <v>0</v>
          </cell>
          <cell r="AX29">
            <v>7158151.8799999999</v>
          </cell>
          <cell r="AY29" t="str">
            <v>0</v>
          </cell>
          <cell r="AZ29" t="str">
            <v>0</v>
          </cell>
          <cell r="BA29">
            <v>10795912.169999992</v>
          </cell>
          <cell r="BB29" t="str">
            <v>0</v>
          </cell>
          <cell r="BC29" t="str">
            <v>0</v>
          </cell>
          <cell r="BD29">
            <v>15209747.93</v>
          </cell>
          <cell r="BE29" t="str">
            <v>0</v>
          </cell>
          <cell r="BF29" t="str">
            <v>0</v>
          </cell>
          <cell r="BG29" t="str">
            <v>0</v>
          </cell>
          <cell r="BI29">
            <v>2386639.96</v>
          </cell>
          <cell r="BJ29" t="str">
            <v>0</v>
          </cell>
          <cell r="BK29" t="str">
            <v>0</v>
          </cell>
          <cell r="BL29">
            <v>2573732.9900000002</v>
          </cell>
          <cell r="BM29" t="str">
            <v>0</v>
          </cell>
          <cell r="BN29" t="str">
            <v>0</v>
          </cell>
          <cell r="BO29">
            <v>4923038.01</v>
          </cell>
          <cell r="BP29" t="str">
            <v>0</v>
          </cell>
          <cell r="BQ29" t="str">
            <v>0</v>
          </cell>
          <cell r="BR29" t="str">
            <v>0</v>
          </cell>
          <cell r="BS29">
            <v>2245519.0099999998</v>
          </cell>
          <cell r="BT29" t="str">
            <v>0</v>
          </cell>
          <cell r="BU29" t="str">
            <v>0</v>
          </cell>
          <cell r="BW29">
            <v>1788672.72</v>
          </cell>
          <cell r="BX29" t="str">
            <v>0</v>
          </cell>
          <cell r="BY29" t="str">
            <v>0</v>
          </cell>
          <cell r="BZ29">
            <v>2493285.23</v>
          </cell>
          <cell r="CA29" t="str">
            <v>0</v>
          </cell>
          <cell r="CB29" t="str">
            <v>0</v>
          </cell>
          <cell r="CC29">
            <v>3633489.96</v>
          </cell>
          <cell r="CD29" t="str">
            <v>0</v>
          </cell>
          <cell r="CE29" t="str">
            <v>0</v>
          </cell>
          <cell r="CF29" t="str">
            <v>0</v>
          </cell>
          <cell r="CG29">
            <v>1044858.69</v>
          </cell>
          <cell r="CH29" t="str">
            <v>0</v>
          </cell>
          <cell r="CI29" t="str">
            <v>0</v>
          </cell>
          <cell r="CK29">
            <v>1790415.72</v>
          </cell>
          <cell r="CL29" t="str">
            <v>0</v>
          </cell>
          <cell r="CM29" t="str">
            <v>0</v>
          </cell>
          <cell r="CN29">
            <v>1981996.9</v>
          </cell>
          <cell r="CO29" t="str">
            <v>0</v>
          </cell>
          <cell r="CP29" t="str">
            <v>0</v>
          </cell>
          <cell r="CQ29">
            <v>3655991.53</v>
          </cell>
          <cell r="CR29" t="str">
            <v>0</v>
          </cell>
          <cell r="CS29" t="str">
            <v>0</v>
          </cell>
          <cell r="CT29" t="str">
            <v>0</v>
          </cell>
          <cell r="CU29">
            <v>1645439.53</v>
          </cell>
          <cell r="CV29" t="str">
            <v>0</v>
          </cell>
          <cell r="CW29" t="str">
            <v>0</v>
          </cell>
          <cell r="CY29">
            <v>1788672.72</v>
          </cell>
          <cell r="CZ29" t="str">
            <v>0</v>
          </cell>
          <cell r="DA29" t="str">
            <v>0</v>
          </cell>
          <cell r="DC29">
            <v>1645439.53</v>
          </cell>
          <cell r="DD29" t="str">
            <v>0</v>
          </cell>
          <cell r="DE29" t="str">
            <v>0</v>
          </cell>
          <cell r="DG29">
            <v>1044858.69</v>
          </cell>
          <cell r="DH29" t="str">
            <v>0</v>
          </cell>
          <cell r="DI29" t="str">
            <v>0</v>
          </cell>
          <cell r="DJ29">
            <v>2493285.23</v>
          </cell>
          <cell r="DK29" t="str">
            <v>0</v>
          </cell>
          <cell r="DL29" t="str">
            <v>0</v>
          </cell>
          <cell r="DN29">
            <v>4109721.72</v>
          </cell>
          <cell r="DO29" t="str">
            <v>0</v>
          </cell>
          <cell r="DP29" t="str">
            <v>0</v>
          </cell>
          <cell r="DQ29">
            <v>3288012.55</v>
          </cell>
          <cell r="DR29" t="str">
            <v>0</v>
          </cell>
          <cell r="DS29" t="str">
            <v>0</v>
          </cell>
          <cell r="DT29">
            <v>1789422.72</v>
          </cell>
          <cell r="DU29" t="str">
            <v>0</v>
          </cell>
          <cell r="DV29" t="str">
            <v>0</v>
          </cell>
          <cell r="DW29" t="str">
            <v>0</v>
          </cell>
          <cell r="DX29" t="str">
            <v>0</v>
          </cell>
          <cell r="DY29" t="str">
            <v>0</v>
          </cell>
        </row>
        <row r="30">
          <cell r="A30" t="str">
            <v>National Selling</v>
          </cell>
          <cell r="B30">
            <v>6163421.2699999986</v>
          </cell>
          <cell r="C30">
            <v>10792175.950000001</v>
          </cell>
          <cell r="D30">
            <v>11106413.440000001</v>
          </cell>
          <cell r="E30">
            <v>11164512.76</v>
          </cell>
          <cell r="F30">
            <v>10944317.15</v>
          </cell>
          <cell r="G30" t="str">
            <v>0</v>
          </cell>
          <cell r="H30" t="str">
            <v>0</v>
          </cell>
          <cell r="I30" t="str">
            <v>0</v>
          </cell>
          <cell r="J30" t="str">
            <v>0</v>
          </cell>
          <cell r="K30" t="str">
            <v>0</v>
          </cell>
          <cell r="L30" t="str">
            <v>0</v>
          </cell>
          <cell r="M30" t="str">
            <v>0</v>
          </cell>
          <cell r="N30" t="str">
            <v>0</v>
          </cell>
          <cell r="O30" t="str">
            <v>0</v>
          </cell>
          <cell r="P30" t="str">
            <v>0</v>
          </cell>
          <cell r="Q30" t="str">
            <v>0</v>
          </cell>
          <cell r="R30" t="str">
            <v>0</v>
          </cell>
          <cell r="S30" t="str">
            <v>0</v>
          </cell>
          <cell r="T30" t="str">
            <v>0</v>
          </cell>
          <cell r="U30" t="str">
            <v>0</v>
          </cell>
          <cell r="W30">
            <v>717556.5</v>
          </cell>
          <cell r="X30">
            <v>939831.87</v>
          </cell>
          <cell r="Y30">
            <v>675418.86</v>
          </cell>
          <cell r="Z30">
            <v>675418.86</v>
          </cell>
          <cell r="AA30" t="str">
            <v>0</v>
          </cell>
          <cell r="AB30" t="str">
            <v>0</v>
          </cell>
          <cell r="AC30" t="str">
            <v>0</v>
          </cell>
          <cell r="AD30" t="str">
            <v>0</v>
          </cell>
          <cell r="AE30" t="str">
            <v>0</v>
          </cell>
          <cell r="AF30" t="str">
            <v>0</v>
          </cell>
          <cell r="AG30" t="str">
            <v>0</v>
          </cell>
          <cell r="AH30" t="str">
            <v>0</v>
          </cell>
          <cell r="AI30" t="str">
            <v>0</v>
          </cell>
          <cell r="AJ30" t="str">
            <v>0</v>
          </cell>
          <cell r="AK30" t="str">
            <v>0</v>
          </cell>
          <cell r="AL30" t="str">
            <v>0</v>
          </cell>
          <cell r="AN30">
            <v>6163421.2699999986</v>
          </cell>
          <cell r="AO30">
            <v>10792175.950000001</v>
          </cell>
          <cell r="AP30">
            <v>11106413.440000001</v>
          </cell>
          <cell r="AQ30" t="str">
            <v>0</v>
          </cell>
          <cell r="AR30" t="str">
            <v>0</v>
          </cell>
          <cell r="AS30" t="str">
            <v>0</v>
          </cell>
          <cell r="AT30" t="str">
            <v>0</v>
          </cell>
          <cell r="AU30" t="str">
            <v>0</v>
          </cell>
          <cell r="AV30" t="str">
            <v>0</v>
          </cell>
          <cell r="AX30">
            <v>11106413.440000001</v>
          </cell>
          <cell r="AY30" t="str">
            <v>0</v>
          </cell>
          <cell r="AZ30" t="str">
            <v>0</v>
          </cell>
          <cell r="BA30">
            <v>10792175.950000001</v>
          </cell>
          <cell r="BB30" t="str">
            <v>0</v>
          </cell>
          <cell r="BC30" t="str">
            <v>0</v>
          </cell>
          <cell r="BD30">
            <v>11164512.76</v>
          </cell>
          <cell r="BE30" t="str">
            <v>0</v>
          </cell>
          <cell r="BF30" t="str">
            <v>0</v>
          </cell>
          <cell r="BG30" t="str">
            <v>0</v>
          </cell>
          <cell r="BI30">
            <v>3669576.48</v>
          </cell>
          <cell r="BJ30" t="str">
            <v>0</v>
          </cell>
          <cell r="BK30" t="str">
            <v>0</v>
          </cell>
          <cell r="BL30">
            <v>3191298.92</v>
          </cell>
          <cell r="BM30" t="str">
            <v>0</v>
          </cell>
          <cell r="BN30" t="str">
            <v>0</v>
          </cell>
          <cell r="BO30">
            <v>3727675.8</v>
          </cell>
          <cell r="BP30" t="str">
            <v>0</v>
          </cell>
          <cell r="BQ30" t="str">
            <v>0</v>
          </cell>
          <cell r="BR30" t="str">
            <v>0</v>
          </cell>
          <cell r="BS30">
            <v>3727675.8</v>
          </cell>
          <cell r="BT30" t="str">
            <v>0</v>
          </cell>
          <cell r="BU30" t="str">
            <v>0</v>
          </cell>
          <cell r="BW30">
            <v>2729494.61</v>
          </cell>
          <cell r="BX30" t="str">
            <v>0</v>
          </cell>
          <cell r="BY30" t="str">
            <v>0</v>
          </cell>
          <cell r="BZ30">
            <v>3016194.29</v>
          </cell>
          <cell r="CA30" t="str">
            <v>0</v>
          </cell>
          <cell r="CB30" t="str">
            <v>0</v>
          </cell>
          <cell r="CC30">
            <v>2949690.22</v>
          </cell>
          <cell r="CD30" t="str">
            <v>0</v>
          </cell>
          <cell r="CE30" t="str">
            <v>0</v>
          </cell>
          <cell r="CF30" t="str">
            <v>0</v>
          </cell>
          <cell r="CG30">
            <v>3565771.95</v>
          </cell>
          <cell r="CH30" t="str">
            <v>0</v>
          </cell>
          <cell r="CI30" t="str">
            <v>0</v>
          </cell>
          <cell r="CK30">
            <v>2759745.61</v>
          </cell>
          <cell r="CL30" t="str">
            <v>0</v>
          </cell>
          <cell r="CM30" t="str">
            <v>0</v>
          </cell>
          <cell r="CN30">
            <v>1900344.14</v>
          </cell>
          <cell r="CO30" t="str">
            <v>0</v>
          </cell>
          <cell r="CP30" t="str">
            <v>0</v>
          </cell>
          <cell r="CQ30">
            <v>2597649.3199999998</v>
          </cell>
          <cell r="CR30" t="str">
            <v>0</v>
          </cell>
          <cell r="CS30" t="str">
            <v>0</v>
          </cell>
          <cell r="CT30" t="str">
            <v>0</v>
          </cell>
          <cell r="CU30">
            <v>2597649.3199999998</v>
          </cell>
          <cell r="CV30" t="str">
            <v>0</v>
          </cell>
          <cell r="CW30" t="str">
            <v>0</v>
          </cell>
          <cell r="CY30">
            <v>2729494.61</v>
          </cell>
          <cell r="CZ30" t="str">
            <v>0</v>
          </cell>
          <cell r="DA30" t="str">
            <v>0</v>
          </cell>
          <cell r="DC30">
            <v>2597649.3199999998</v>
          </cell>
          <cell r="DD30" t="str">
            <v>0</v>
          </cell>
          <cell r="DE30" t="str">
            <v>0</v>
          </cell>
          <cell r="DG30">
            <v>3565771.95</v>
          </cell>
          <cell r="DH30" t="str">
            <v>0</v>
          </cell>
          <cell r="DI30" t="str">
            <v>0</v>
          </cell>
          <cell r="DJ30">
            <v>3016194.29</v>
          </cell>
          <cell r="DK30" t="str">
            <v>0</v>
          </cell>
          <cell r="DL30" t="str">
            <v>0</v>
          </cell>
          <cell r="DN30">
            <v>2759653.61</v>
          </cell>
          <cell r="DO30" t="str">
            <v>0</v>
          </cell>
          <cell r="DP30" t="str">
            <v>0</v>
          </cell>
          <cell r="DQ30">
            <v>2776386.49</v>
          </cell>
          <cell r="DR30" t="str">
            <v>0</v>
          </cell>
          <cell r="DS30" t="str">
            <v>0</v>
          </cell>
          <cell r="DT30">
            <v>2759653.61</v>
          </cell>
          <cell r="DU30" t="str">
            <v>0</v>
          </cell>
          <cell r="DV30" t="str">
            <v>0</v>
          </cell>
          <cell r="DW30" t="str">
            <v>0</v>
          </cell>
          <cell r="DX30" t="str">
            <v>0</v>
          </cell>
          <cell r="DY30" t="str">
            <v>0</v>
          </cell>
        </row>
        <row r="31">
          <cell r="A31" t="str">
            <v>Regional Selling</v>
          </cell>
          <cell r="B31">
            <v>10705057.450000001</v>
          </cell>
          <cell r="C31">
            <v>25974422.549999997</v>
          </cell>
          <cell r="D31">
            <v>23365400.02</v>
          </cell>
          <cell r="E31">
            <v>8551045.7300000004</v>
          </cell>
          <cell r="F31">
            <v>6203787.1399999997</v>
          </cell>
          <cell r="G31">
            <v>3790517.54</v>
          </cell>
          <cell r="H31">
            <v>9273580.6300000008</v>
          </cell>
          <cell r="I31">
            <v>11655371</v>
          </cell>
          <cell r="J31">
            <v>3669342.9</v>
          </cell>
          <cell r="K31">
            <v>2654880.84</v>
          </cell>
          <cell r="L31" t="str">
            <v>0</v>
          </cell>
          <cell r="M31" t="str">
            <v>0</v>
          </cell>
          <cell r="N31" t="str">
            <v>0</v>
          </cell>
          <cell r="O31" t="str">
            <v>0</v>
          </cell>
          <cell r="P31" t="str">
            <v>0</v>
          </cell>
          <cell r="Q31" t="str">
            <v>0</v>
          </cell>
          <cell r="R31" t="str">
            <v>0</v>
          </cell>
          <cell r="S31" t="str">
            <v>0</v>
          </cell>
          <cell r="T31" t="str">
            <v>0</v>
          </cell>
          <cell r="U31" t="str">
            <v>0</v>
          </cell>
          <cell r="W31">
            <v>1913372.76</v>
          </cell>
          <cell r="X31">
            <v>2039985.2</v>
          </cell>
          <cell r="Y31">
            <v>2387852.23</v>
          </cell>
          <cell r="Z31">
            <v>2387852.23</v>
          </cell>
          <cell r="AA31">
            <v>1016532.02</v>
          </cell>
          <cell r="AB31">
            <v>1022737</v>
          </cell>
          <cell r="AC31">
            <v>1054250.17</v>
          </cell>
          <cell r="AD31">
            <v>1054250.17</v>
          </cell>
          <cell r="AE31" t="str">
            <v>0</v>
          </cell>
          <cell r="AF31" t="str">
            <v>0</v>
          </cell>
          <cell r="AG31" t="str">
            <v>0</v>
          </cell>
          <cell r="AH31" t="str">
            <v>0</v>
          </cell>
          <cell r="AI31" t="str">
            <v>0</v>
          </cell>
          <cell r="AJ31" t="str">
            <v>0</v>
          </cell>
          <cell r="AK31" t="str">
            <v>0</v>
          </cell>
          <cell r="AL31" t="str">
            <v>0</v>
          </cell>
          <cell r="AN31">
            <v>10705057.450000001</v>
          </cell>
          <cell r="AO31">
            <v>25974422.549999997</v>
          </cell>
          <cell r="AP31">
            <v>23365400.02</v>
          </cell>
          <cell r="AQ31">
            <v>3790517.54</v>
          </cell>
          <cell r="AR31">
            <v>9273580.6300000008</v>
          </cell>
          <cell r="AS31">
            <v>11655371</v>
          </cell>
          <cell r="AT31" t="str">
            <v>0</v>
          </cell>
          <cell r="AU31" t="str">
            <v>0</v>
          </cell>
          <cell r="AV31" t="str">
            <v>0</v>
          </cell>
          <cell r="AX31">
            <v>23365400.02</v>
          </cell>
          <cell r="AY31">
            <v>11655371</v>
          </cell>
          <cell r="AZ31" t="str">
            <v>0</v>
          </cell>
          <cell r="BA31">
            <v>25974422.550000001</v>
          </cell>
          <cell r="BB31">
            <v>9273580.629999999</v>
          </cell>
          <cell r="BC31" t="str">
            <v>0</v>
          </cell>
          <cell r="BD31">
            <v>8551045.7300000004</v>
          </cell>
          <cell r="BE31">
            <v>3669342.9</v>
          </cell>
          <cell r="BF31" t="str">
            <v>0</v>
          </cell>
          <cell r="BG31" t="str">
            <v>0</v>
          </cell>
          <cell r="BI31">
            <v>7806459.75</v>
          </cell>
          <cell r="BJ31">
            <v>3875369</v>
          </cell>
          <cell r="BK31" t="str">
            <v>0</v>
          </cell>
          <cell r="BL31">
            <v>8632327.1900000013</v>
          </cell>
          <cell r="BM31">
            <v>3078853.45</v>
          </cell>
          <cell r="BN31" t="str">
            <v>0</v>
          </cell>
          <cell r="BO31">
            <v>8545045.7300000004</v>
          </cell>
          <cell r="BP31">
            <v>3669342.9</v>
          </cell>
          <cell r="BQ31" t="str">
            <v>0</v>
          </cell>
          <cell r="BR31" t="str">
            <v>0</v>
          </cell>
          <cell r="BS31">
            <v>8545045.7300000004</v>
          </cell>
          <cell r="BT31">
            <v>3669342.9</v>
          </cell>
          <cell r="BU31" t="str">
            <v>0</v>
          </cell>
          <cell r="BW31">
            <v>5813434.5499999998</v>
          </cell>
          <cell r="BX31">
            <v>2886410</v>
          </cell>
          <cell r="BY31" t="str">
            <v>0</v>
          </cell>
          <cell r="BZ31">
            <v>6234474.7900000019</v>
          </cell>
          <cell r="CA31">
            <v>2072254.22</v>
          </cell>
          <cell r="CB31" t="str">
            <v>0</v>
          </cell>
          <cell r="CC31">
            <v>2349508.59</v>
          </cell>
          <cell r="CD31">
            <v>1014462.06</v>
          </cell>
          <cell r="CE31" t="str">
            <v>0</v>
          </cell>
          <cell r="CF31" t="str">
            <v>0</v>
          </cell>
          <cell r="CG31">
            <v>4508020.3099999996</v>
          </cell>
          <cell r="CH31">
            <v>1135636.7</v>
          </cell>
          <cell r="CI31" t="str">
            <v>0</v>
          </cell>
          <cell r="CK31">
            <v>5789232.1299999999</v>
          </cell>
          <cell r="CL31">
            <v>2844105</v>
          </cell>
          <cell r="CM31" t="str">
            <v>0</v>
          </cell>
          <cell r="CN31">
            <v>6421448.2699999996</v>
          </cell>
          <cell r="CO31">
            <v>2233038.14</v>
          </cell>
          <cell r="CP31" t="str">
            <v>0</v>
          </cell>
          <cell r="CQ31">
            <v>6197037.1399999997</v>
          </cell>
          <cell r="CR31">
            <v>2654880.84</v>
          </cell>
          <cell r="CS31" t="str">
            <v>0</v>
          </cell>
          <cell r="CT31" t="str">
            <v>0</v>
          </cell>
          <cell r="CU31">
            <v>6197037.1399999997</v>
          </cell>
          <cell r="CV31">
            <v>2654880.84</v>
          </cell>
          <cell r="CW31" t="str">
            <v>0</v>
          </cell>
          <cell r="CY31">
            <v>5813434.5499999998</v>
          </cell>
          <cell r="CZ31">
            <v>2886410</v>
          </cell>
          <cell r="DA31" t="str">
            <v>0</v>
          </cell>
          <cell r="DC31">
            <v>6197037.1399999997</v>
          </cell>
          <cell r="DD31">
            <v>2654880.84</v>
          </cell>
          <cell r="DE31" t="str">
            <v>0</v>
          </cell>
          <cell r="DG31">
            <v>4508020.3099999996</v>
          </cell>
          <cell r="DH31">
            <v>1135636.7</v>
          </cell>
          <cell r="DI31" t="str">
            <v>0</v>
          </cell>
          <cell r="DJ31">
            <v>6234474.7900000019</v>
          </cell>
          <cell r="DK31">
            <v>2072254.22</v>
          </cell>
          <cell r="DL31" t="str">
            <v>0</v>
          </cell>
          <cell r="DN31">
            <v>2250</v>
          </cell>
          <cell r="DO31" t="str">
            <v>0</v>
          </cell>
          <cell r="DP31" t="str">
            <v>0</v>
          </cell>
          <cell r="DQ31">
            <v>7050267.5099999988</v>
          </cell>
          <cell r="DR31">
            <v>2682422.3199999998</v>
          </cell>
          <cell r="DS31" t="str">
            <v>0</v>
          </cell>
          <cell r="DT31">
            <v>6034703.6899999995</v>
          </cell>
          <cell r="DU31">
            <v>3152164</v>
          </cell>
          <cell r="DV31" t="str">
            <v>0</v>
          </cell>
          <cell r="DW31" t="str">
            <v>0</v>
          </cell>
          <cell r="DX31" t="str">
            <v>0</v>
          </cell>
          <cell r="DY31" t="str">
            <v>0</v>
          </cell>
        </row>
        <row r="32">
          <cell r="A32" t="str">
            <v>Other Selling</v>
          </cell>
          <cell r="B32">
            <v>3573817.79</v>
          </cell>
          <cell r="C32">
            <v>5422720.0899999999</v>
          </cell>
          <cell r="D32">
            <v>4597662</v>
          </cell>
          <cell r="E32">
            <v>2362902.4900000002</v>
          </cell>
          <cell r="F32">
            <v>2026235.68</v>
          </cell>
          <cell r="G32" t="str">
            <v>0</v>
          </cell>
          <cell r="H32" t="str">
            <v>0</v>
          </cell>
          <cell r="I32" t="str">
            <v>0</v>
          </cell>
          <cell r="J32" t="str">
            <v>0</v>
          </cell>
          <cell r="K32" t="str">
            <v>0</v>
          </cell>
          <cell r="L32" t="str">
            <v>0</v>
          </cell>
          <cell r="M32" t="str">
            <v>0</v>
          </cell>
          <cell r="N32" t="str">
            <v>0</v>
          </cell>
          <cell r="O32" t="str">
            <v>0</v>
          </cell>
          <cell r="P32" t="str">
            <v>0</v>
          </cell>
          <cell r="Q32" t="str">
            <v>0</v>
          </cell>
          <cell r="R32" t="str">
            <v>0</v>
          </cell>
          <cell r="S32" t="str">
            <v>0</v>
          </cell>
          <cell r="T32" t="str">
            <v>0</v>
          </cell>
          <cell r="U32" t="str">
            <v>0</v>
          </cell>
          <cell r="W32">
            <v>566902.69999999995</v>
          </cell>
          <cell r="X32">
            <v>400708.03</v>
          </cell>
          <cell r="Y32">
            <v>615356.35</v>
          </cell>
          <cell r="Z32">
            <v>615356.35</v>
          </cell>
          <cell r="AA32" t="str">
            <v>0</v>
          </cell>
          <cell r="AB32" t="str">
            <v>0</v>
          </cell>
          <cell r="AC32" t="str">
            <v>0</v>
          </cell>
          <cell r="AD32" t="str">
            <v>0</v>
          </cell>
          <cell r="AE32" t="str">
            <v>0</v>
          </cell>
          <cell r="AF32" t="str">
            <v>0</v>
          </cell>
          <cell r="AG32" t="str">
            <v>0</v>
          </cell>
          <cell r="AH32" t="str">
            <v>0</v>
          </cell>
          <cell r="AI32" t="str">
            <v>0</v>
          </cell>
          <cell r="AJ32" t="str">
            <v>0</v>
          </cell>
          <cell r="AK32" t="str">
            <v>0</v>
          </cell>
          <cell r="AL32" t="str">
            <v>0</v>
          </cell>
          <cell r="AN32">
            <v>3573817.79</v>
          </cell>
          <cell r="AO32">
            <v>5422720.0899999999</v>
          </cell>
          <cell r="AP32">
            <v>4597662</v>
          </cell>
          <cell r="AQ32" t="str">
            <v>0</v>
          </cell>
          <cell r="AR32" t="str">
            <v>0</v>
          </cell>
          <cell r="AS32" t="str">
            <v>0</v>
          </cell>
          <cell r="AT32" t="str">
            <v>0</v>
          </cell>
          <cell r="AU32" t="str">
            <v>0</v>
          </cell>
          <cell r="AV32" t="str">
            <v>0</v>
          </cell>
          <cell r="AX32">
            <v>4597662</v>
          </cell>
          <cell r="AY32" t="str">
            <v>0</v>
          </cell>
          <cell r="AZ32" t="str">
            <v>0</v>
          </cell>
          <cell r="BA32">
            <v>5422720.0899999999</v>
          </cell>
          <cell r="BB32" t="str">
            <v>0</v>
          </cell>
          <cell r="BC32" t="str">
            <v>0</v>
          </cell>
          <cell r="BD32">
            <v>2362902.4900000002</v>
          </cell>
          <cell r="BE32" t="str">
            <v>0</v>
          </cell>
          <cell r="BF32" t="str">
            <v>0</v>
          </cell>
          <cell r="BG32" t="str">
            <v>0</v>
          </cell>
          <cell r="BI32">
            <v>1560589.02</v>
          </cell>
          <cell r="BJ32" t="str">
            <v>0</v>
          </cell>
          <cell r="BK32" t="str">
            <v>0</v>
          </cell>
          <cell r="BL32">
            <v>2430106.96</v>
          </cell>
          <cell r="BM32" t="str">
            <v>0</v>
          </cell>
          <cell r="BN32" t="str">
            <v>0</v>
          </cell>
          <cell r="BO32">
            <v>1980599.49</v>
          </cell>
          <cell r="BP32" t="str">
            <v>0</v>
          </cell>
          <cell r="BQ32" t="str">
            <v>0</v>
          </cell>
          <cell r="BR32" t="str">
            <v>0</v>
          </cell>
          <cell r="BS32">
            <v>1980599.49</v>
          </cell>
          <cell r="BT32" t="str">
            <v>0</v>
          </cell>
          <cell r="BU32" t="str">
            <v>0</v>
          </cell>
          <cell r="BW32">
            <v>1133215.27</v>
          </cell>
          <cell r="BX32" t="str">
            <v>0</v>
          </cell>
          <cell r="BY32" t="str">
            <v>0</v>
          </cell>
          <cell r="BZ32">
            <v>1383137.23</v>
          </cell>
          <cell r="CA32" t="str">
            <v>0</v>
          </cell>
          <cell r="CB32" t="str">
            <v>0</v>
          </cell>
          <cell r="CC32">
            <v>481379.81</v>
          </cell>
          <cell r="CD32" t="str">
            <v>0</v>
          </cell>
          <cell r="CE32" t="str">
            <v>0</v>
          </cell>
          <cell r="CF32" t="str">
            <v>0</v>
          </cell>
          <cell r="CG32">
            <v>1981726.11</v>
          </cell>
          <cell r="CH32" t="str">
            <v>0</v>
          </cell>
          <cell r="CI32" t="str">
            <v>0</v>
          </cell>
          <cell r="CK32">
            <v>1160126.79</v>
          </cell>
          <cell r="CL32" t="str">
            <v>0</v>
          </cell>
          <cell r="CM32" t="str">
            <v>0</v>
          </cell>
          <cell r="CN32">
            <v>1621100.43</v>
          </cell>
          <cell r="CO32" t="str">
            <v>0</v>
          </cell>
          <cell r="CP32" t="str">
            <v>0</v>
          </cell>
          <cell r="CQ32">
            <v>1592091.68</v>
          </cell>
          <cell r="CR32" t="str">
            <v>0</v>
          </cell>
          <cell r="CS32" t="str">
            <v>0</v>
          </cell>
          <cell r="CT32" t="str">
            <v>0</v>
          </cell>
          <cell r="CU32">
            <v>1592091.68</v>
          </cell>
          <cell r="CV32" t="str">
            <v>0</v>
          </cell>
          <cell r="CW32" t="str">
            <v>0</v>
          </cell>
          <cell r="CY32">
            <v>1133215.27</v>
          </cell>
          <cell r="CZ32" t="str">
            <v>0</v>
          </cell>
          <cell r="DA32" t="str">
            <v>0</v>
          </cell>
          <cell r="DC32">
            <v>1592091.68</v>
          </cell>
          <cell r="DD32" t="str">
            <v>0</v>
          </cell>
          <cell r="DE32" t="str">
            <v>0</v>
          </cell>
          <cell r="DG32">
            <v>1981726.11</v>
          </cell>
          <cell r="DH32" t="str">
            <v>0</v>
          </cell>
          <cell r="DI32" t="str">
            <v>0</v>
          </cell>
          <cell r="DJ32">
            <v>1383137.23</v>
          </cell>
          <cell r="DK32" t="str">
            <v>0</v>
          </cell>
          <cell r="DL32" t="str">
            <v>0</v>
          </cell>
          <cell r="DN32">
            <v>144713</v>
          </cell>
          <cell r="DO32" t="str">
            <v>0</v>
          </cell>
          <cell r="DP32" t="str">
            <v>0</v>
          </cell>
          <cell r="DQ32">
            <v>1020146.27</v>
          </cell>
          <cell r="DR32" t="str">
            <v>0</v>
          </cell>
          <cell r="DS32" t="str">
            <v>0</v>
          </cell>
          <cell r="DT32">
            <v>1176442.56</v>
          </cell>
          <cell r="DU32" t="str">
            <v>0</v>
          </cell>
          <cell r="DV32" t="str">
            <v>0</v>
          </cell>
          <cell r="DW32" t="str">
            <v>0</v>
          </cell>
          <cell r="DX32" t="str">
            <v>0</v>
          </cell>
          <cell r="DY32" t="str">
            <v>0</v>
          </cell>
        </row>
        <row r="33">
          <cell r="A33" t="str">
            <v>Selling Expenses</v>
          </cell>
          <cell r="B33">
            <v>20442296.510000005</v>
          </cell>
          <cell r="C33">
            <v>42189318.589999996</v>
          </cell>
          <cell r="D33">
            <v>39069475.460000001</v>
          </cell>
          <cell r="E33">
            <v>22078460.979999993</v>
          </cell>
          <cell r="F33">
            <v>19174339.970000006</v>
          </cell>
          <cell r="G33">
            <v>3790517.54</v>
          </cell>
          <cell r="H33">
            <v>9273580.6300000008</v>
          </cell>
          <cell r="I33">
            <v>11655371</v>
          </cell>
          <cell r="J33">
            <v>3669342.9</v>
          </cell>
          <cell r="K33">
            <v>2654880.84</v>
          </cell>
          <cell r="L33" t="str">
            <v>0</v>
          </cell>
          <cell r="M33" t="str">
            <v>0</v>
          </cell>
          <cell r="N33" t="str">
            <v>0</v>
          </cell>
          <cell r="O33" t="str">
            <v>0</v>
          </cell>
          <cell r="P33" t="str">
            <v>0</v>
          </cell>
          <cell r="Q33" t="str">
            <v>0</v>
          </cell>
          <cell r="R33" t="str">
            <v>0</v>
          </cell>
          <cell r="S33" t="str">
            <v>0</v>
          </cell>
          <cell r="T33" t="str">
            <v>0</v>
          </cell>
          <cell r="U33" t="str">
            <v>0</v>
          </cell>
          <cell r="W33">
            <v>3197831.96</v>
          </cell>
          <cell r="X33">
            <v>3380525.1</v>
          </cell>
          <cell r="Y33">
            <v>3678627.44</v>
          </cell>
          <cell r="Z33">
            <v>3678627.44</v>
          </cell>
          <cell r="AA33">
            <v>1016532.02</v>
          </cell>
          <cell r="AB33">
            <v>1022737</v>
          </cell>
          <cell r="AC33">
            <v>1054250.17</v>
          </cell>
          <cell r="AD33">
            <v>1054250.17</v>
          </cell>
          <cell r="AE33" t="str">
            <v>0</v>
          </cell>
          <cell r="AF33" t="str">
            <v>0</v>
          </cell>
          <cell r="AG33" t="str">
            <v>0</v>
          </cell>
          <cell r="AH33" t="str">
            <v>0</v>
          </cell>
          <cell r="AI33" t="str">
            <v>0</v>
          </cell>
          <cell r="AJ33" t="str">
            <v>0</v>
          </cell>
          <cell r="AK33" t="str">
            <v>0</v>
          </cell>
          <cell r="AL33" t="str">
            <v>0</v>
          </cell>
          <cell r="AN33">
            <v>20442296.510000005</v>
          </cell>
          <cell r="AO33">
            <v>42189318.589999996</v>
          </cell>
          <cell r="AP33">
            <v>39069475.460000001</v>
          </cell>
          <cell r="AQ33">
            <v>3790517.54</v>
          </cell>
          <cell r="AR33">
            <v>9273580.6300000008</v>
          </cell>
          <cell r="AS33">
            <v>11655371</v>
          </cell>
          <cell r="AT33" t="str">
            <v>0</v>
          </cell>
          <cell r="AU33" t="str">
            <v>0</v>
          </cell>
          <cell r="AV33" t="str">
            <v>0</v>
          </cell>
          <cell r="AX33">
            <v>39069475.460000001</v>
          </cell>
          <cell r="AY33">
            <v>11655371</v>
          </cell>
          <cell r="AZ33" t="str">
            <v>0</v>
          </cell>
          <cell r="BA33">
            <v>42189318.589999996</v>
          </cell>
          <cell r="BB33">
            <v>9273580.629999999</v>
          </cell>
          <cell r="BC33" t="str">
            <v>0</v>
          </cell>
          <cell r="BD33">
            <v>22078460.979999993</v>
          </cell>
          <cell r="BE33">
            <v>3669342.9</v>
          </cell>
          <cell r="BF33" t="str">
            <v>0</v>
          </cell>
          <cell r="BG33" t="str">
            <v>0</v>
          </cell>
          <cell r="BI33">
            <v>13036625.25</v>
          </cell>
          <cell r="BJ33">
            <v>3875369</v>
          </cell>
          <cell r="BK33" t="str">
            <v>0</v>
          </cell>
          <cell r="BL33">
            <v>14253733.069999998</v>
          </cell>
          <cell r="BM33">
            <v>3078853.45</v>
          </cell>
          <cell r="BN33" t="str">
            <v>0</v>
          </cell>
          <cell r="BO33">
            <v>14253321.020000005</v>
          </cell>
          <cell r="BP33">
            <v>3669342.9</v>
          </cell>
          <cell r="BQ33" t="str">
            <v>0</v>
          </cell>
          <cell r="BR33" t="str">
            <v>0</v>
          </cell>
          <cell r="BS33">
            <v>14253321.020000005</v>
          </cell>
          <cell r="BT33">
            <v>3669342.9</v>
          </cell>
          <cell r="BU33" t="str">
            <v>0</v>
          </cell>
          <cell r="BW33">
            <v>9676144.4299999997</v>
          </cell>
          <cell r="BX33">
            <v>2886410</v>
          </cell>
          <cell r="BY33" t="str">
            <v>0</v>
          </cell>
          <cell r="BZ33">
            <v>10633806.310000002</v>
          </cell>
          <cell r="CA33">
            <v>2072254.22</v>
          </cell>
          <cell r="CB33" t="str">
            <v>0</v>
          </cell>
          <cell r="CC33">
            <v>5780578.6199999992</v>
          </cell>
          <cell r="CD33">
            <v>1014462.06</v>
          </cell>
          <cell r="CE33" t="str">
            <v>0</v>
          </cell>
          <cell r="CF33" t="str">
            <v>0</v>
          </cell>
          <cell r="CG33">
            <v>10055518.369999995</v>
          </cell>
          <cell r="CH33">
            <v>1135636.7</v>
          </cell>
          <cell r="CI33" t="str">
            <v>0</v>
          </cell>
          <cell r="CK33">
            <v>9709104.5300000012</v>
          </cell>
          <cell r="CL33">
            <v>2844105</v>
          </cell>
          <cell r="CM33" t="str">
            <v>0</v>
          </cell>
          <cell r="CN33">
            <v>9942892.8399999999</v>
          </cell>
          <cell r="CO33">
            <v>2233038.14</v>
          </cell>
          <cell r="CP33" t="str">
            <v>0</v>
          </cell>
          <cell r="CQ33">
            <v>10386778.140000001</v>
          </cell>
          <cell r="CR33">
            <v>2654880.84</v>
          </cell>
          <cell r="CS33" t="str">
            <v>0</v>
          </cell>
          <cell r="CT33" t="str">
            <v>0</v>
          </cell>
          <cell r="CU33">
            <v>10386778.140000001</v>
          </cell>
          <cell r="CV33">
            <v>2654880.84</v>
          </cell>
          <cell r="CW33" t="str">
            <v>0</v>
          </cell>
          <cell r="CY33">
            <v>9676144.4299999997</v>
          </cell>
          <cell r="CZ33">
            <v>2886410</v>
          </cell>
          <cell r="DA33" t="str">
            <v>0</v>
          </cell>
          <cell r="DC33">
            <v>10386778.140000001</v>
          </cell>
          <cell r="DD33">
            <v>2654880.84</v>
          </cell>
          <cell r="DE33" t="str">
            <v>0</v>
          </cell>
          <cell r="DG33">
            <v>10055518.369999995</v>
          </cell>
          <cell r="DH33">
            <v>1135636.7</v>
          </cell>
          <cell r="DI33" t="str">
            <v>0</v>
          </cell>
          <cell r="DJ33">
            <v>10633806.310000002</v>
          </cell>
          <cell r="DK33">
            <v>2072254.22</v>
          </cell>
          <cell r="DL33" t="str">
            <v>0</v>
          </cell>
          <cell r="DN33">
            <v>2906616.61</v>
          </cell>
          <cell r="DO33" t="str">
            <v>0</v>
          </cell>
          <cell r="DP33" t="str">
            <v>0</v>
          </cell>
          <cell r="DQ33">
            <v>10846800.269999998</v>
          </cell>
          <cell r="DR33">
            <v>2682422.3199999998</v>
          </cell>
          <cell r="DS33" t="str">
            <v>0</v>
          </cell>
          <cell r="DT33">
            <v>9970799.8600000013</v>
          </cell>
          <cell r="DU33">
            <v>3152164</v>
          </cell>
          <cell r="DV33" t="str">
            <v>0</v>
          </cell>
          <cell r="DW33" t="str">
            <v>0</v>
          </cell>
          <cell r="DX33" t="str">
            <v>0</v>
          </cell>
          <cell r="DY33" t="str">
            <v>0</v>
          </cell>
        </row>
        <row r="34">
          <cell r="A34" t="str">
            <v>MAP</v>
          </cell>
          <cell r="B34" t="str">
            <v>0</v>
          </cell>
          <cell r="C34" t="str">
            <v>0</v>
          </cell>
          <cell r="D34" t="str">
            <v>0</v>
          </cell>
          <cell r="E34" t="str">
            <v>0</v>
          </cell>
          <cell r="F34" t="str">
            <v>0</v>
          </cell>
          <cell r="G34">
            <v>21799576.219999995</v>
          </cell>
          <cell r="H34">
            <v>49347425.210000001</v>
          </cell>
          <cell r="I34">
            <v>69118921</v>
          </cell>
          <cell r="J34">
            <v>12821237.710000001</v>
          </cell>
          <cell r="K34">
            <v>8079921.5599999977</v>
          </cell>
          <cell r="L34" t="str">
            <v>0</v>
          </cell>
          <cell r="M34" t="str">
            <v>0</v>
          </cell>
          <cell r="N34" t="str">
            <v>0</v>
          </cell>
          <cell r="O34" t="str">
            <v>0</v>
          </cell>
          <cell r="P34" t="str">
            <v>0</v>
          </cell>
          <cell r="Q34" t="str">
            <v>0</v>
          </cell>
          <cell r="R34" t="str">
            <v>0</v>
          </cell>
          <cell r="S34" t="str">
            <v>0</v>
          </cell>
          <cell r="T34" t="str">
            <v>0</v>
          </cell>
          <cell r="U34" t="str">
            <v>0</v>
          </cell>
          <cell r="W34" t="str">
            <v>0</v>
          </cell>
          <cell r="X34" t="str">
            <v>0</v>
          </cell>
          <cell r="Y34" t="str">
            <v>0</v>
          </cell>
          <cell r="Z34" t="str">
            <v>0</v>
          </cell>
          <cell r="AA34">
            <v>7198015.9799999986</v>
          </cell>
          <cell r="AB34">
            <v>6425931</v>
          </cell>
          <cell r="AC34">
            <v>4544214</v>
          </cell>
          <cell r="AD34">
            <v>4539889.1900000004</v>
          </cell>
          <cell r="AE34" t="str">
            <v>0</v>
          </cell>
          <cell r="AF34" t="str">
            <v>0</v>
          </cell>
          <cell r="AG34" t="str">
            <v>0</v>
          </cell>
          <cell r="AH34" t="str">
            <v>0</v>
          </cell>
          <cell r="AI34" t="str">
            <v>0</v>
          </cell>
          <cell r="AJ34" t="str">
            <v>0</v>
          </cell>
          <cell r="AK34" t="str">
            <v>0</v>
          </cell>
          <cell r="AL34" t="str">
            <v>0</v>
          </cell>
          <cell r="AN34" t="str">
            <v>0</v>
          </cell>
          <cell r="AO34" t="str">
            <v>0</v>
          </cell>
          <cell r="AP34" t="str">
            <v>0</v>
          </cell>
          <cell r="AQ34">
            <v>21799576.219999995</v>
          </cell>
          <cell r="AR34">
            <v>49347425.210000001</v>
          </cell>
          <cell r="AS34">
            <v>69118921</v>
          </cell>
          <cell r="AT34" t="str">
            <v>0</v>
          </cell>
          <cell r="AU34" t="str">
            <v>0</v>
          </cell>
          <cell r="AV34" t="str">
            <v>0</v>
          </cell>
          <cell r="AX34" t="str">
            <v>0</v>
          </cell>
          <cell r="AY34">
            <v>69118921</v>
          </cell>
          <cell r="AZ34" t="str">
            <v>0</v>
          </cell>
          <cell r="BA34" t="str">
            <v>0</v>
          </cell>
          <cell r="BB34">
            <v>49347425.210000001</v>
          </cell>
          <cell r="BC34" t="str">
            <v>0</v>
          </cell>
          <cell r="BD34" t="str">
            <v>0</v>
          </cell>
          <cell r="BE34">
            <v>12821237.710000001</v>
          </cell>
          <cell r="BF34" t="str">
            <v>0</v>
          </cell>
          <cell r="BG34" t="str">
            <v>0</v>
          </cell>
          <cell r="BI34" t="str">
            <v>0</v>
          </cell>
          <cell r="BJ34">
            <v>23284926</v>
          </cell>
          <cell r="BK34" t="str">
            <v>0</v>
          </cell>
          <cell r="BL34" t="str">
            <v>0</v>
          </cell>
          <cell r="BM34">
            <v>23700995.720000003</v>
          </cell>
          <cell r="BN34" t="str">
            <v>0</v>
          </cell>
          <cell r="BO34" t="str">
            <v>0</v>
          </cell>
          <cell r="BP34">
            <v>15487905.710000001</v>
          </cell>
          <cell r="BQ34" t="str">
            <v>0</v>
          </cell>
          <cell r="BR34" t="str">
            <v>0</v>
          </cell>
          <cell r="BS34" t="str">
            <v>0</v>
          </cell>
          <cell r="BT34">
            <v>15487905.710000001</v>
          </cell>
          <cell r="BU34" t="str">
            <v>0</v>
          </cell>
          <cell r="BW34" t="str">
            <v>0</v>
          </cell>
          <cell r="BX34">
            <v>16829949</v>
          </cell>
          <cell r="BY34" t="str">
            <v>0</v>
          </cell>
          <cell r="BZ34" t="str">
            <v>0</v>
          </cell>
          <cell r="CA34">
            <v>10723078.350000001</v>
          </cell>
          <cell r="CB34" t="str">
            <v>0</v>
          </cell>
          <cell r="CC34" t="str">
            <v>0</v>
          </cell>
          <cell r="CD34">
            <v>3719475.57</v>
          </cell>
          <cell r="CE34" t="str">
            <v>0</v>
          </cell>
          <cell r="CF34" t="str">
            <v>0</v>
          </cell>
          <cell r="CG34" t="str">
            <v>0</v>
          </cell>
          <cell r="CH34">
            <v>10697812.079999998</v>
          </cell>
          <cell r="CI34" t="str">
            <v>0</v>
          </cell>
          <cell r="CK34" t="str">
            <v>0</v>
          </cell>
          <cell r="CL34">
            <v>17058787</v>
          </cell>
          <cell r="CM34" t="str">
            <v>0</v>
          </cell>
          <cell r="CN34" t="str">
            <v>0</v>
          </cell>
          <cell r="CO34">
            <v>17268307.620000001</v>
          </cell>
          <cell r="CP34" t="str">
            <v>0</v>
          </cell>
          <cell r="CQ34" t="str">
            <v>0</v>
          </cell>
          <cell r="CR34">
            <v>11101764.139999999</v>
          </cell>
          <cell r="CS34" t="str">
            <v>0</v>
          </cell>
          <cell r="CT34" t="str">
            <v>0</v>
          </cell>
          <cell r="CU34" t="str">
            <v>0</v>
          </cell>
          <cell r="CV34">
            <v>11101764.139999999</v>
          </cell>
          <cell r="CW34" t="str">
            <v>0</v>
          </cell>
          <cell r="CY34" t="str">
            <v>0</v>
          </cell>
          <cell r="CZ34">
            <v>16829949</v>
          </cell>
          <cell r="DA34" t="str">
            <v>0</v>
          </cell>
          <cell r="DC34" t="str">
            <v>0</v>
          </cell>
          <cell r="DD34">
            <v>11101764.139999999</v>
          </cell>
          <cell r="DE34" t="str">
            <v>0</v>
          </cell>
          <cell r="DG34" t="str">
            <v>0</v>
          </cell>
          <cell r="DH34">
            <v>10697812.079999998</v>
          </cell>
          <cell r="DI34" t="str">
            <v>0</v>
          </cell>
          <cell r="DJ34" t="str">
            <v>0</v>
          </cell>
          <cell r="DK34">
            <v>10723078.350000001</v>
          </cell>
          <cell r="DL34" t="str">
            <v>0</v>
          </cell>
          <cell r="DN34" t="str">
            <v>0</v>
          </cell>
          <cell r="DO34">
            <v>-999999</v>
          </cell>
          <cell r="DP34" t="str">
            <v>0</v>
          </cell>
          <cell r="DQ34" t="str">
            <v>0</v>
          </cell>
          <cell r="DR34">
            <v>13206735.330000002</v>
          </cell>
          <cell r="DS34" t="str">
            <v>0</v>
          </cell>
          <cell r="DT34" t="str">
            <v>0</v>
          </cell>
          <cell r="DU34">
            <v>18964568</v>
          </cell>
          <cell r="DV34" t="str">
            <v>0</v>
          </cell>
          <cell r="DW34" t="str">
            <v>0</v>
          </cell>
          <cell r="DX34" t="str">
            <v>0</v>
          </cell>
          <cell r="DY34" t="str">
            <v>0</v>
          </cell>
        </row>
        <row r="35">
          <cell r="A35" t="str">
            <v>Selling Support</v>
          </cell>
          <cell r="B35" t="str">
            <v>0</v>
          </cell>
          <cell r="C35" t="str">
            <v>0</v>
          </cell>
          <cell r="D35" t="str">
            <v>0</v>
          </cell>
          <cell r="E35" t="str">
            <v>0</v>
          </cell>
          <cell r="F35" t="str">
            <v>0</v>
          </cell>
          <cell r="G35">
            <v>9691725.9499999993</v>
          </cell>
          <cell r="H35">
            <v>19796718.620000001</v>
          </cell>
          <cell r="I35">
            <v>18147189</v>
          </cell>
          <cell r="J35">
            <v>6759717.8300000001</v>
          </cell>
          <cell r="K35">
            <v>5161162.0199999996</v>
          </cell>
          <cell r="L35" t="str">
            <v>0</v>
          </cell>
          <cell r="M35" t="str">
            <v>0</v>
          </cell>
          <cell r="N35" t="str">
            <v>0</v>
          </cell>
          <cell r="O35" t="str">
            <v>0</v>
          </cell>
          <cell r="P35" t="str">
            <v>0</v>
          </cell>
          <cell r="Q35" t="str">
            <v>0</v>
          </cell>
          <cell r="R35" t="str">
            <v>0</v>
          </cell>
          <cell r="S35" t="str">
            <v>0</v>
          </cell>
          <cell r="T35" t="str">
            <v>0</v>
          </cell>
          <cell r="U35" t="str">
            <v>0</v>
          </cell>
          <cell r="W35" t="str">
            <v>0</v>
          </cell>
          <cell r="X35" t="str">
            <v>0</v>
          </cell>
          <cell r="Y35" t="str">
            <v>0</v>
          </cell>
          <cell r="Z35" t="str">
            <v>0</v>
          </cell>
          <cell r="AA35">
            <v>3306839.66</v>
          </cell>
          <cell r="AB35">
            <v>1642881</v>
          </cell>
          <cell r="AC35">
            <v>2021001.56</v>
          </cell>
          <cell r="AD35">
            <v>2021001.56</v>
          </cell>
          <cell r="AE35" t="str">
            <v>0</v>
          </cell>
          <cell r="AF35" t="str">
            <v>0</v>
          </cell>
          <cell r="AG35" t="str">
            <v>0</v>
          </cell>
          <cell r="AH35" t="str">
            <v>0</v>
          </cell>
          <cell r="AI35" t="str">
            <v>0</v>
          </cell>
          <cell r="AJ35" t="str">
            <v>0</v>
          </cell>
          <cell r="AK35" t="str">
            <v>0</v>
          </cell>
          <cell r="AL35" t="str">
            <v>0</v>
          </cell>
          <cell r="AN35" t="str">
            <v>0</v>
          </cell>
          <cell r="AO35" t="str">
            <v>0</v>
          </cell>
          <cell r="AP35" t="str">
            <v>0</v>
          </cell>
          <cell r="AQ35">
            <v>9691725.9499999993</v>
          </cell>
          <cell r="AR35">
            <v>19796718.620000001</v>
          </cell>
          <cell r="AS35">
            <v>18147189</v>
          </cell>
          <cell r="AT35" t="str">
            <v>0</v>
          </cell>
          <cell r="AU35" t="str">
            <v>0</v>
          </cell>
          <cell r="AV35" t="str">
            <v>0</v>
          </cell>
          <cell r="AX35" t="str">
            <v>0</v>
          </cell>
          <cell r="AY35">
            <v>18147189</v>
          </cell>
          <cell r="AZ35" t="str">
            <v>0</v>
          </cell>
          <cell r="BA35" t="str">
            <v>0</v>
          </cell>
          <cell r="BB35">
            <v>19796718.620000005</v>
          </cell>
          <cell r="BC35" t="str">
            <v>0</v>
          </cell>
          <cell r="BD35" t="str">
            <v>0</v>
          </cell>
          <cell r="BE35">
            <v>6759717.8300000001</v>
          </cell>
          <cell r="BF35" t="str">
            <v>0</v>
          </cell>
          <cell r="BG35" t="str">
            <v>0</v>
          </cell>
          <cell r="BI35" t="str">
            <v>0</v>
          </cell>
          <cell r="BJ35">
            <v>6119402</v>
          </cell>
          <cell r="BK35" t="str">
            <v>0</v>
          </cell>
          <cell r="BL35" t="str">
            <v>0</v>
          </cell>
          <cell r="BM35">
            <v>9191927.2300000004</v>
          </cell>
          <cell r="BN35" t="str">
            <v>0</v>
          </cell>
          <cell r="BO35" t="str">
            <v>0</v>
          </cell>
          <cell r="BP35">
            <v>6759717.8300000001</v>
          </cell>
          <cell r="BQ35" t="str">
            <v>0</v>
          </cell>
          <cell r="BR35" t="str">
            <v>0</v>
          </cell>
          <cell r="BS35" t="str">
            <v>0</v>
          </cell>
          <cell r="BT35">
            <v>6759717.8300000001</v>
          </cell>
          <cell r="BU35" t="str">
            <v>0</v>
          </cell>
          <cell r="BW35" t="str">
            <v>0</v>
          </cell>
          <cell r="BX35">
            <v>4413864</v>
          </cell>
          <cell r="BY35" t="str">
            <v>0</v>
          </cell>
          <cell r="BZ35" t="str">
            <v>0</v>
          </cell>
          <cell r="CA35">
            <v>4916182.68</v>
          </cell>
          <cell r="CB35" t="str">
            <v>0</v>
          </cell>
          <cell r="CC35" t="str">
            <v>0</v>
          </cell>
          <cell r="CD35">
            <v>1598555.81</v>
          </cell>
          <cell r="CE35" t="str">
            <v>0</v>
          </cell>
          <cell r="CF35" t="str">
            <v>0</v>
          </cell>
          <cell r="CG35" t="str">
            <v>0</v>
          </cell>
          <cell r="CH35">
            <v>4530563.93</v>
          </cell>
          <cell r="CI35" t="str">
            <v>0</v>
          </cell>
          <cell r="CK35" t="str">
            <v>0</v>
          </cell>
          <cell r="CL35">
            <v>4474260</v>
          </cell>
          <cell r="CM35" t="str">
            <v>0</v>
          </cell>
          <cell r="CN35" t="str">
            <v>0</v>
          </cell>
          <cell r="CO35">
            <v>7435339.7599999988</v>
          </cell>
          <cell r="CP35" t="str">
            <v>0</v>
          </cell>
          <cell r="CQ35" t="str">
            <v>0</v>
          </cell>
          <cell r="CR35">
            <v>5161162.0199999996</v>
          </cell>
          <cell r="CS35" t="str">
            <v>0</v>
          </cell>
          <cell r="CT35" t="str">
            <v>0</v>
          </cell>
          <cell r="CU35" t="str">
            <v>0</v>
          </cell>
          <cell r="CV35">
            <v>5161162.0199999996</v>
          </cell>
          <cell r="CW35" t="str">
            <v>0</v>
          </cell>
          <cell r="CY35" t="str">
            <v>0</v>
          </cell>
          <cell r="CZ35">
            <v>4413864</v>
          </cell>
          <cell r="DA35" t="str">
            <v>0</v>
          </cell>
          <cell r="DC35" t="str">
            <v>0</v>
          </cell>
          <cell r="DD35">
            <v>5161162.0199999996</v>
          </cell>
          <cell r="DE35" t="str">
            <v>0</v>
          </cell>
          <cell r="DG35" t="str">
            <v>0</v>
          </cell>
          <cell r="DH35">
            <v>4530563.93</v>
          </cell>
          <cell r="DI35" t="str">
            <v>0</v>
          </cell>
          <cell r="DJ35" t="str">
            <v>0</v>
          </cell>
          <cell r="DK35">
            <v>4916182.68</v>
          </cell>
          <cell r="DL35" t="str">
            <v>0</v>
          </cell>
          <cell r="DN35" t="str">
            <v>0</v>
          </cell>
          <cell r="DO35" t="str">
            <v>0</v>
          </cell>
          <cell r="DP35" t="str">
            <v>0</v>
          </cell>
          <cell r="DQ35" t="str">
            <v>0</v>
          </cell>
          <cell r="DR35">
            <v>5474995.1300000008</v>
          </cell>
          <cell r="DS35" t="str">
            <v>0</v>
          </cell>
          <cell r="DT35" t="str">
            <v>0</v>
          </cell>
          <cell r="DU35">
            <v>5058356</v>
          </cell>
          <cell r="DV35" t="str">
            <v>0</v>
          </cell>
          <cell r="DW35" t="str">
            <v>0</v>
          </cell>
          <cell r="DX35" t="str">
            <v>0</v>
          </cell>
          <cell r="DY35" t="str">
            <v>0</v>
          </cell>
        </row>
        <row r="36">
          <cell r="A36" t="str">
            <v>Local Advertising</v>
          </cell>
          <cell r="B36">
            <v>53986.720000000001</v>
          </cell>
          <cell r="C36">
            <v>249393</v>
          </cell>
          <cell r="D36">
            <v>359000.04</v>
          </cell>
          <cell r="E36">
            <v>283954.64</v>
          </cell>
          <cell r="F36">
            <v>313679.64</v>
          </cell>
          <cell r="G36">
            <v>860263.49</v>
          </cell>
          <cell r="H36">
            <v>1314433.6299999999</v>
          </cell>
          <cell r="I36">
            <v>1757044.96</v>
          </cell>
          <cell r="J36">
            <v>1640385.25</v>
          </cell>
          <cell r="K36">
            <v>1595032.12</v>
          </cell>
          <cell r="L36" t="str">
            <v>0</v>
          </cell>
          <cell r="M36" t="str">
            <v>0</v>
          </cell>
          <cell r="N36" t="str">
            <v>0</v>
          </cell>
          <cell r="O36" t="str">
            <v>0</v>
          </cell>
          <cell r="P36" t="str">
            <v>0</v>
          </cell>
          <cell r="Q36" t="str">
            <v>0</v>
          </cell>
          <cell r="R36" t="str">
            <v>0</v>
          </cell>
          <cell r="S36" t="str">
            <v>0</v>
          </cell>
          <cell r="T36" t="str">
            <v>0</v>
          </cell>
          <cell r="U36" t="str">
            <v>0</v>
          </cell>
          <cell r="W36">
            <v>49015.33</v>
          </cell>
          <cell r="X36">
            <v>29916.67</v>
          </cell>
          <cell r="Y36">
            <v>16620.3</v>
          </cell>
          <cell r="Z36">
            <v>16620.3</v>
          </cell>
          <cell r="AA36">
            <v>137068.79999999999</v>
          </cell>
          <cell r="AB36">
            <v>141446.32999999999</v>
          </cell>
          <cell r="AC36">
            <v>127598.95</v>
          </cell>
          <cell r="AD36">
            <v>127598.95</v>
          </cell>
          <cell r="AE36" t="str">
            <v>0</v>
          </cell>
          <cell r="AF36" t="str">
            <v>0</v>
          </cell>
          <cell r="AG36" t="str">
            <v>0</v>
          </cell>
          <cell r="AH36" t="str">
            <v>0</v>
          </cell>
          <cell r="AI36" t="str">
            <v>0</v>
          </cell>
          <cell r="AJ36" t="str">
            <v>0</v>
          </cell>
          <cell r="AK36" t="str">
            <v>0</v>
          </cell>
          <cell r="AL36" t="str">
            <v>0</v>
          </cell>
          <cell r="AN36">
            <v>53986.720000000001</v>
          </cell>
          <cell r="AO36">
            <v>249393</v>
          </cell>
          <cell r="AP36">
            <v>359000.04</v>
          </cell>
          <cell r="AQ36">
            <v>860263.49</v>
          </cell>
          <cell r="AR36">
            <v>1314433.6299999999</v>
          </cell>
          <cell r="AS36">
            <v>1757044.96</v>
          </cell>
          <cell r="AT36" t="str">
            <v>0</v>
          </cell>
          <cell r="AU36" t="str">
            <v>0</v>
          </cell>
          <cell r="AV36" t="str">
            <v>0</v>
          </cell>
          <cell r="AX36">
            <v>359000.04</v>
          </cell>
          <cell r="AY36">
            <v>1757044.96</v>
          </cell>
          <cell r="AZ36" t="str">
            <v>0</v>
          </cell>
          <cell r="BA36">
            <v>249393</v>
          </cell>
          <cell r="BB36">
            <v>1314433.6299999999</v>
          </cell>
          <cell r="BC36" t="str">
            <v>0</v>
          </cell>
          <cell r="BD36">
            <v>283954.64</v>
          </cell>
          <cell r="BE36">
            <v>1640385.25</v>
          </cell>
          <cell r="BF36" t="str">
            <v>0</v>
          </cell>
          <cell r="BG36" t="str">
            <v>0</v>
          </cell>
          <cell r="BI36">
            <v>119666.68</v>
          </cell>
          <cell r="BJ36">
            <v>585461.31999999995</v>
          </cell>
          <cell r="BK36" t="str">
            <v>0</v>
          </cell>
          <cell r="BL36">
            <v>70742.98</v>
          </cell>
          <cell r="BM36">
            <v>449634.19</v>
          </cell>
          <cell r="BN36" t="str">
            <v>0</v>
          </cell>
          <cell r="BO36">
            <v>44621.279999999999</v>
          </cell>
          <cell r="BP36">
            <v>707050.61</v>
          </cell>
          <cell r="BQ36" t="str">
            <v>0</v>
          </cell>
          <cell r="BR36" t="str">
            <v>0</v>
          </cell>
          <cell r="BS36">
            <v>44621.279999999999</v>
          </cell>
          <cell r="BT36">
            <v>707050.61</v>
          </cell>
          <cell r="BU36" t="str">
            <v>0</v>
          </cell>
          <cell r="BW36">
            <v>89750.01</v>
          </cell>
          <cell r="BX36">
            <v>439925.99</v>
          </cell>
          <cell r="BY36" t="str">
            <v>0</v>
          </cell>
          <cell r="BZ36">
            <v>13288.09</v>
          </cell>
          <cell r="CA36">
            <v>-4093.5000000000146</v>
          </cell>
          <cell r="CB36" t="str">
            <v>0</v>
          </cell>
          <cell r="CC36">
            <v>60025.01</v>
          </cell>
          <cell r="CD36">
            <v>395352.12</v>
          </cell>
          <cell r="CE36" t="str">
            <v>0</v>
          </cell>
          <cell r="CF36" t="str">
            <v>0</v>
          </cell>
          <cell r="CG36">
            <v>9557.11</v>
          </cell>
          <cell r="CH36">
            <v>315232.34000000003</v>
          </cell>
          <cell r="CI36" t="str">
            <v>0</v>
          </cell>
          <cell r="CK36">
            <v>89750.01</v>
          </cell>
          <cell r="CL36">
            <v>438052.99</v>
          </cell>
          <cell r="CM36" t="str">
            <v>0</v>
          </cell>
          <cell r="CN36">
            <v>64962.48</v>
          </cell>
          <cell r="CO36">
            <v>324652.64</v>
          </cell>
          <cell r="CP36" t="str">
            <v>0</v>
          </cell>
          <cell r="CQ36">
            <v>44429.61</v>
          </cell>
          <cell r="CR36">
            <v>545031.15</v>
          </cell>
          <cell r="CS36" t="str">
            <v>0</v>
          </cell>
          <cell r="CT36" t="str">
            <v>0</v>
          </cell>
          <cell r="CU36">
            <v>44429.61</v>
          </cell>
          <cell r="CV36">
            <v>545031.15</v>
          </cell>
          <cell r="CW36" t="str">
            <v>0</v>
          </cell>
          <cell r="CY36">
            <v>89750.01</v>
          </cell>
          <cell r="CZ36">
            <v>439925.99</v>
          </cell>
          <cell r="DA36" t="str">
            <v>0</v>
          </cell>
          <cell r="DC36">
            <v>44429.61</v>
          </cell>
          <cell r="DD36">
            <v>545031.15</v>
          </cell>
          <cell r="DE36" t="str">
            <v>0</v>
          </cell>
          <cell r="DG36">
            <v>9557.11</v>
          </cell>
          <cell r="DH36">
            <v>315232.34000000003</v>
          </cell>
          <cell r="DI36" t="str">
            <v>0</v>
          </cell>
          <cell r="DJ36">
            <v>13288.09</v>
          </cell>
          <cell r="DK36">
            <v>-4093.5000000000146</v>
          </cell>
          <cell r="DL36" t="str">
            <v>0</v>
          </cell>
          <cell r="DN36">
            <v>89750.01</v>
          </cell>
          <cell r="DO36">
            <v>349998.99</v>
          </cell>
          <cell r="DP36" t="str">
            <v>0</v>
          </cell>
          <cell r="DQ36">
            <v>122611.79</v>
          </cell>
          <cell r="DR36">
            <v>533903.97</v>
          </cell>
          <cell r="DS36" t="str">
            <v>0</v>
          </cell>
          <cell r="DT36">
            <v>89750.01</v>
          </cell>
          <cell r="DU36">
            <v>442792.99</v>
          </cell>
          <cell r="DV36" t="str">
            <v>0</v>
          </cell>
          <cell r="DW36" t="str">
            <v>0</v>
          </cell>
          <cell r="DX36" t="str">
            <v>0</v>
          </cell>
          <cell r="DY36" t="str">
            <v>0</v>
          </cell>
        </row>
        <row r="37">
          <cell r="A37" t="str">
            <v>CO-OP &amp; Selling Support Expenses</v>
          </cell>
          <cell r="B37">
            <v>53986.720000000001</v>
          </cell>
          <cell r="C37">
            <v>249393</v>
          </cell>
          <cell r="D37">
            <v>359000.04</v>
          </cell>
          <cell r="E37">
            <v>283954.64</v>
          </cell>
          <cell r="F37">
            <v>313679.64</v>
          </cell>
          <cell r="G37">
            <v>32351565.659999993</v>
          </cell>
          <cell r="H37">
            <v>70458577.460000008</v>
          </cell>
          <cell r="I37">
            <v>89023154.959999993</v>
          </cell>
          <cell r="J37">
            <v>77815034.269604042</v>
          </cell>
          <cell r="K37">
            <v>81012823.939929664</v>
          </cell>
          <cell r="L37" t="str">
            <v>0</v>
          </cell>
          <cell r="M37" t="str">
            <v>0</v>
          </cell>
          <cell r="N37" t="str">
            <v>0</v>
          </cell>
          <cell r="O37" t="str">
            <v>0</v>
          </cell>
          <cell r="P37" t="str">
            <v>0</v>
          </cell>
          <cell r="Q37" t="str">
            <v>0</v>
          </cell>
          <cell r="R37" t="str">
            <v>0</v>
          </cell>
          <cell r="S37" t="str">
            <v>0</v>
          </cell>
          <cell r="T37" t="str">
            <v>0</v>
          </cell>
          <cell r="U37" t="str">
            <v>0</v>
          </cell>
          <cell r="W37">
            <v>49015.33</v>
          </cell>
          <cell r="X37">
            <v>29916.67</v>
          </cell>
          <cell r="Y37">
            <v>16620.3</v>
          </cell>
          <cell r="Z37">
            <v>16620.3</v>
          </cell>
          <cell r="AA37">
            <v>10641924.439999999</v>
          </cell>
          <cell r="AB37">
            <v>8210258.3300000001</v>
          </cell>
          <cell r="AC37">
            <v>6129272.5100000007</v>
          </cell>
          <cell r="AD37">
            <v>6688489.7000000002</v>
          </cell>
          <cell r="AE37" t="str">
            <v>0</v>
          </cell>
          <cell r="AF37" t="str">
            <v>0</v>
          </cell>
          <cell r="AG37" t="str">
            <v>0</v>
          </cell>
          <cell r="AH37" t="str">
            <v>0</v>
          </cell>
          <cell r="AI37" t="str">
            <v>0</v>
          </cell>
          <cell r="AJ37" t="str">
            <v>0</v>
          </cell>
          <cell r="AK37" t="str">
            <v>0</v>
          </cell>
          <cell r="AL37" t="str">
            <v>0</v>
          </cell>
          <cell r="AN37">
            <v>53986.720000000001</v>
          </cell>
          <cell r="AO37">
            <v>249393</v>
          </cell>
          <cell r="AP37">
            <v>359000.04</v>
          </cell>
          <cell r="AQ37">
            <v>32351565.659999993</v>
          </cell>
          <cell r="AR37">
            <v>70458577.460000008</v>
          </cell>
          <cell r="AS37">
            <v>89023154.959999993</v>
          </cell>
          <cell r="AT37" t="str">
            <v>0</v>
          </cell>
          <cell r="AU37" t="str">
            <v>0</v>
          </cell>
          <cell r="AV37" t="str">
            <v>0</v>
          </cell>
          <cell r="AX37">
            <v>359000.04</v>
          </cell>
          <cell r="AY37">
            <v>89023154.959999993</v>
          </cell>
          <cell r="AZ37" t="str">
            <v>0</v>
          </cell>
          <cell r="BA37">
            <v>249393</v>
          </cell>
          <cell r="BB37">
            <v>70458577.460000023</v>
          </cell>
          <cell r="BC37" t="str">
            <v>0</v>
          </cell>
          <cell r="BD37">
            <v>283954.64</v>
          </cell>
          <cell r="BE37">
            <v>77815034.269604042</v>
          </cell>
          <cell r="BF37" t="str">
            <v>0</v>
          </cell>
          <cell r="BG37" t="str">
            <v>0</v>
          </cell>
          <cell r="BI37">
            <v>119666.68</v>
          </cell>
          <cell r="BJ37">
            <v>29989789.32</v>
          </cell>
          <cell r="BK37" t="str">
            <v>0</v>
          </cell>
          <cell r="BL37">
            <v>70742.98</v>
          </cell>
          <cell r="BM37">
            <v>33342557.140000004</v>
          </cell>
          <cell r="BN37" t="str">
            <v>0</v>
          </cell>
          <cell r="BO37">
            <v>44621.279999999999</v>
          </cell>
          <cell r="BP37">
            <v>21213337.149999999</v>
          </cell>
          <cell r="BQ37" t="str">
            <v>0</v>
          </cell>
          <cell r="BR37" t="str">
            <v>0</v>
          </cell>
          <cell r="BS37">
            <v>44621.279999999999</v>
          </cell>
          <cell r="BT37">
            <v>22954674.149999999</v>
          </cell>
          <cell r="BU37" t="str">
            <v>0</v>
          </cell>
          <cell r="BW37">
            <v>89750.01</v>
          </cell>
          <cell r="BX37">
            <v>21683738.989999998</v>
          </cell>
          <cell r="BY37" t="str">
            <v>0</v>
          </cell>
          <cell r="BZ37">
            <v>13288.09</v>
          </cell>
          <cell r="CA37">
            <v>15635167.530000001</v>
          </cell>
          <cell r="CB37" t="str">
            <v>0</v>
          </cell>
          <cell r="CC37">
            <v>60025.01</v>
          </cell>
          <cell r="CD37">
            <v>19088080.806963906</v>
          </cell>
          <cell r="CE37" t="str">
            <v>0</v>
          </cell>
          <cell r="CF37" t="str">
            <v>0</v>
          </cell>
          <cell r="CG37">
            <v>9557.11</v>
          </cell>
          <cell r="CH37">
            <v>15543608.349999998</v>
          </cell>
          <cell r="CI37" t="str">
            <v>0</v>
          </cell>
          <cell r="CK37">
            <v>89750.01</v>
          </cell>
          <cell r="CL37">
            <v>21971099.989999998</v>
          </cell>
          <cell r="CM37" t="str">
            <v>0</v>
          </cell>
          <cell r="CN37">
            <v>64962.48</v>
          </cell>
          <cell r="CO37">
            <v>25028300.02</v>
          </cell>
          <cell r="CP37" t="str">
            <v>0</v>
          </cell>
          <cell r="CQ37">
            <v>44429.61</v>
          </cell>
          <cell r="CR37">
            <v>15440488.309999999</v>
          </cell>
          <cell r="CS37" t="str">
            <v>0</v>
          </cell>
          <cell r="CT37" t="str">
            <v>0</v>
          </cell>
          <cell r="CU37">
            <v>44429.61</v>
          </cell>
          <cell r="CV37">
            <v>16807957.309999999</v>
          </cell>
          <cell r="CW37" t="str">
            <v>0</v>
          </cell>
          <cell r="CY37">
            <v>89750.01</v>
          </cell>
          <cell r="CZ37">
            <v>21683738.989999998</v>
          </cell>
          <cell r="DA37" t="str">
            <v>0</v>
          </cell>
          <cell r="DC37">
            <v>44429.61</v>
          </cell>
          <cell r="DD37">
            <v>16807957.309999999</v>
          </cell>
          <cell r="DE37" t="str">
            <v>0</v>
          </cell>
          <cell r="DG37">
            <v>9557.11</v>
          </cell>
          <cell r="DH37">
            <v>15543608.349999998</v>
          </cell>
          <cell r="DI37" t="str">
            <v>0</v>
          </cell>
          <cell r="DJ37">
            <v>13288.09</v>
          </cell>
          <cell r="DK37">
            <v>15635167.530000001</v>
          </cell>
          <cell r="DL37" t="str">
            <v>0</v>
          </cell>
          <cell r="DN37">
            <v>89750.01</v>
          </cell>
          <cell r="DO37">
            <v>23436058.786346234</v>
          </cell>
          <cell r="DP37" t="str">
            <v>0</v>
          </cell>
          <cell r="DQ37">
            <v>122611.79</v>
          </cell>
          <cell r="DR37">
            <v>19215634.43</v>
          </cell>
          <cell r="DS37" t="str">
            <v>0</v>
          </cell>
          <cell r="DT37">
            <v>89750.01</v>
          </cell>
          <cell r="DU37">
            <v>24465716.989999998</v>
          </cell>
          <cell r="DV37" t="str">
            <v>0</v>
          </cell>
          <cell r="DW37" t="str">
            <v>0</v>
          </cell>
          <cell r="DX37" t="str">
            <v>0</v>
          </cell>
          <cell r="DY37" t="str">
            <v>0</v>
          </cell>
        </row>
        <row r="38">
          <cell r="A38" t="str">
            <v>MAP</v>
          </cell>
          <cell r="B38" t="str">
            <v>0</v>
          </cell>
          <cell r="C38" t="str">
            <v>0</v>
          </cell>
          <cell r="D38" t="str">
            <v>0</v>
          </cell>
          <cell r="E38" t="str">
            <v>0</v>
          </cell>
          <cell r="F38" t="str">
            <v>0</v>
          </cell>
          <cell r="G38">
            <v>21799576.219999995</v>
          </cell>
          <cell r="H38">
            <v>49347425.210000001</v>
          </cell>
          <cell r="I38">
            <v>69118921</v>
          </cell>
          <cell r="J38">
            <v>12821237.710000001</v>
          </cell>
          <cell r="K38">
            <v>8079921.5599999977</v>
          </cell>
          <cell r="L38" t="str">
            <v>0</v>
          </cell>
          <cell r="M38" t="str">
            <v>0</v>
          </cell>
          <cell r="N38" t="str">
            <v>0</v>
          </cell>
          <cell r="O38" t="str">
            <v>0</v>
          </cell>
          <cell r="P38" t="str">
            <v>0</v>
          </cell>
          <cell r="Q38" t="str">
            <v>0</v>
          </cell>
          <cell r="R38" t="str">
            <v>0</v>
          </cell>
          <cell r="S38" t="str">
            <v>0</v>
          </cell>
          <cell r="T38" t="str">
            <v>0</v>
          </cell>
          <cell r="U38" t="str">
            <v>0</v>
          </cell>
          <cell r="W38" t="str">
            <v>0</v>
          </cell>
          <cell r="X38" t="str">
            <v>0</v>
          </cell>
          <cell r="Y38" t="str">
            <v>0</v>
          </cell>
          <cell r="Z38" t="str">
            <v>0</v>
          </cell>
          <cell r="AA38">
            <v>7198015.9799999986</v>
          </cell>
          <cell r="AB38">
            <v>6425931</v>
          </cell>
          <cell r="AC38">
            <v>4544214</v>
          </cell>
          <cell r="AD38">
            <v>4539889.1900000004</v>
          </cell>
          <cell r="AE38" t="str">
            <v>0</v>
          </cell>
          <cell r="AF38" t="str">
            <v>0</v>
          </cell>
          <cell r="AG38" t="str">
            <v>0</v>
          </cell>
          <cell r="AH38" t="str">
            <v>0</v>
          </cell>
          <cell r="AI38" t="str">
            <v>0</v>
          </cell>
          <cell r="AJ38" t="str">
            <v>0</v>
          </cell>
          <cell r="AK38" t="str">
            <v>0</v>
          </cell>
          <cell r="AL38" t="str">
            <v>0</v>
          </cell>
          <cell r="AN38" t="str">
            <v>0</v>
          </cell>
          <cell r="AO38" t="str">
            <v>0</v>
          </cell>
          <cell r="AP38" t="str">
            <v>0</v>
          </cell>
          <cell r="AQ38">
            <v>21799576.219999995</v>
          </cell>
          <cell r="AR38">
            <v>49347425.210000001</v>
          </cell>
          <cell r="AS38">
            <v>69118921</v>
          </cell>
          <cell r="AT38" t="str">
            <v>0</v>
          </cell>
          <cell r="AU38" t="str">
            <v>0</v>
          </cell>
          <cell r="AV38" t="str">
            <v>0</v>
          </cell>
          <cell r="AX38" t="str">
            <v>0</v>
          </cell>
          <cell r="AY38">
            <v>69118921</v>
          </cell>
          <cell r="AZ38" t="str">
            <v>0</v>
          </cell>
          <cell r="BA38" t="str">
            <v>0</v>
          </cell>
          <cell r="BB38">
            <v>49347425.210000001</v>
          </cell>
          <cell r="BC38" t="str">
            <v>0</v>
          </cell>
          <cell r="BD38" t="str">
            <v>0</v>
          </cell>
          <cell r="BE38">
            <v>12821237.710000001</v>
          </cell>
          <cell r="BF38" t="str">
            <v>0</v>
          </cell>
          <cell r="BG38" t="str">
            <v>0</v>
          </cell>
          <cell r="BI38" t="str">
            <v>0</v>
          </cell>
          <cell r="BJ38">
            <v>23284926</v>
          </cell>
          <cell r="BK38" t="str">
            <v>0</v>
          </cell>
          <cell r="BL38" t="str">
            <v>0</v>
          </cell>
          <cell r="BM38">
            <v>23700995.720000003</v>
          </cell>
          <cell r="BN38" t="str">
            <v>0</v>
          </cell>
          <cell r="BO38" t="str">
            <v>0</v>
          </cell>
          <cell r="BP38">
            <v>15487905.710000001</v>
          </cell>
          <cell r="BQ38" t="str">
            <v>0</v>
          </cell>
          <cell r="BR38" t="str">
            <v>0</v>
          </cell>
          <cell r="BS38" t="str">
            <v>0</v>
          </cell>
          <cell r="BT38">
            <v>15487905.710000001</v>
          </cell>
          <cell r="BU38" t="str">
            <v>0</v>
          </cell>
          <cell r="BW38" t="str">
            <v>0</v>
          </cell>
          <cell r="BX38">
            <v>16829949</v>
          </cell>
          <cell r="BY38" t="str">
            <v>0</v>
          </cell>
          <cell r="BZ38" t="str">
            <v>0</v>
          </cell>
          <cell r="CA38">
            <v>10723078.350000001</v>
          </cell>
          <cell r="CB38" t="str">
            <v>0</v>
          </cell>
          <cell r="CC38" t="str">
            <v>0</v>
          </cell>
          <cell r="CD38">
            <v>3719475.57</v>
          </cell>
          <cell r="CE38" t="str">
            <v>0</v>
          </cell>
          <cell r="CF38" t="str">
            <v>0</v>
          </cell>
          <cell r="CG38" t="str">
            <v>0</v>
          </cell>
          <cell r="CH38">
            <v>10697812.079999998</v>
          </cell>
          <cell r="CI38" t="str">
            <v>0</v>
          </cell>
          <cell r="CK38" t="str">
            <v>0</v>
          </cell>
          <cell r="CL38">
            <v>17058787</v>
          </cell>
          <cell r="CM38" t="str">
            <v>0</v>
          </cell>
          <cell r="CN38" t="str">
            <v>0</v>
          </cell>
          <cell r="CO38">
            <v>17268307.620000001</v>
          </cell>
          <cell r="CP38" t="str">
            <v>0</v>
          </cell>
          <cell r="CQ38" t="str">
            <v>0</v>
          </cell>
          <cell r="CR38">
            <v>11101764.139999999</v>
          </cell>
          <cell r="CS38" t="str">
            <v>0</v>
          </cell>
          <cell r="CT38" t="str">
            <v>0</v>
          </cell>
          <cell r="CU38" t="str">
            <v>0</v>
          </cell>
          <cell r="CV38">
            <v>11101764.139999999</v>
          </cell>
          <cell r="CW38" t="str">
            <v>0</v>
          </cell>
          <cell r="CY38" t="str">
            <v>0</v>
          </cell>
          <cell r="CZ38">
            <v>16829949</v>
          </cell>
          <cell r="DA38" t="str">
            <v>0</v>
          </cell>
          <cell r="DC38" t="str">
            <v>0</v>
          </cell>
          <cell r="DD38">
            <v>11101764.139999999</v>
          </cell>
          <cell r="DE38" t="str">
            <v>0</v>
          </cell>
          <cell r="DG38" t="str">
            <v>0</v>
          </cell>
          <cell r="DH38">
            <v>10697812.079999998</v>
          </cell>
          <cell r="DI38" t="str">
            <v>0</v>
          </cell>
          <cell r="DJ38" t="str">
            <v>0</v>
          </cell>
          <cell r="DK38">
            <v>10723078.350000001</v>
          </cell>
          <cell r="DL38" t="str">
            <v>0</v>
          </cell>
          <cell r="DN38" t="str">
            <v>0</v>
          </cell>
          <cell r="DO38">
            <v>-999999</v>
          </cell>
          <cell r="DP38" t="str">
            <v>0</v>
          </cell>
          <cell r="DQ38" t="str">
            <v>0</v>
          </cell>
          <cell r="DR38">
            <v>13206735.330000002</v>
          </cell>
          <cell r="DS38" t="str">
            <v>0</v>
          </cell>
          <cell r="DT38" t="str">
            <v>0</v>
          </cell>
          <cell r="DU38">
            <v>18964568</v>
          </cell>
          <cell r="DV38" t="str">
            <v>0</v>
          </cell>
          <cell r="DW38" t="str">
            <v>0</v>
          </cell>
          <cell r="DX38" t="str">
            <v>0</v>
          </cell>
          <cell r="DY38" t="str">
            <v>0</v>
          </cell>
        </row>
        <row r="39">
          <cell r="A39" t="str">
            <v>Bad Debt/Collection Expense - G</v>
          </cell>
          <cell r="B39">
            <v>1495470.91</v>
          </cell>
          <cell r="C39">
            <v>2773844.92</v>
          </cell>
          <cell r="D39">
            <v>3464704</v>
          </cell>
          <cell r="E39">
            <v>3437056.6</v>
          </cell>
          <cell r="F39">
            <v>3357819.21</v>
          </cell>
          <cell r="G39" t="str">
            <v>0</v>
          </cell>
          <cell r="H39" t="str">
            <v>0</v>
          </cell>
          <cell r="I39" t="str">
            <v>0</v>
          </cell>
          <cell r="J39" t="str">
            <v>0</v>
          </cell>
          <cell r="K39" t="str">
            <v>0</v>
          </cell>
          <cell r="L39" t="str">
            <v>0</v>
          </cell>
          <cell r="M39" t="str">
            <v>0</v>
          </cell>
          <cell r="N39" t="str">
            <v>0</v>
          </cell>
          <cell r="O39" t="str">
            <v>0</v>
          </cell>
          <cell r="P39" t="str">
            <v>0</v>
          </cell>
          <cell r="Q39" t="str">
            <v>0</v>
          </cell>
          <cell r="R39" t="str">
            <v>0</v>
          </cell>
          <cell r="S39" t="str">
            <v>0</v>
          </cell>
          <cell r="T39" t="str">
            <v>0</v>
          </cell>
          <cell r="U39" t="str">
            <v>0</v>
          </cell>
          <cell r="W39">
            <v>377865.06</v>
          </cell>
          <cell r="X39">
            <v>288726</v>
          </cell>
          <cell r="Y39">
            <v>266695.52</v>
          </cell>
          <cell r="Z39">
            <v>266695.52</v>
          </cell>
          <cell r="AA39" t="str">
            <v>0</v>
          </cell>
          <cell r="AB39" t="str">
            <v>0</v>
          </cell>
          <cell r="AC39" t="str">
            <v>0</v>
          </cell>
          <cell r="AD39" t="str">
            <v>0</v>
          </cell>
          <cell r="AE39" t="str">
            <v>0</v>
          </cell>
          <cell r="AF39" t="str">
            <v>0</v>
          </cell>
          <cell r="AG39" t="str">
            <v>0</v>
          </cell>
          <cell r="AH39" t="str">
            <v>0</v>
          </cell>
          <cell r="AI39" t="str">
            <v>0</v>
          </cell>
          <cell r="AJ39" t="str">
            <v>0</v>
          </cell>
          <cell r="AK39" t="str">
            <v>0</v>
          </cell>
          <cell r="AL39" t="str">
            <v>0</v>
          </cell>
          <cell r="AN39">
            <v>1495470.91</v>
          </cell>
          <cell r="AO39">
            <v>2773844.92</v>
          </cell>
          <cell r="AP39">
            <v>3464704</v>
          </cell>
          <cell r="AQ39" t="str">
            <v>0</v>
          </cell>
          <cell r="AR39" t="str">
            <v>0</v>
          </cell>
          <cell r="AS39" t="str">
            <v>0</v>
          </cell>
          <cell r="AT39" t="str">
            <v>0</v>
          </cell>
          <cell r="AU39" t="str">
            <v>0</v>
          </cell>
          <cell r="AV39" t="str">
            <v>0</v>
          </cell>
          <cell r="AX39">
            <v>3464704</v>
          </cell>
          <cell r="AY39" t="str">
            <v>0</v>
          </cell>
          <cell r="AZ39" t="str">
            <v>0</v>
          </cell>
          <cell r="BA39">
            <v>2773844.92</v>
          </cell>
          <cell r="BB39" t="str">
            <v>0</v>
          </cell>
          <cell r="BC39" t="str">
            <v>0</v>
          </cell>
          <cell r="BD39">
            <v>3437056.6</v>
          </cell>
          <cell r="BE39" t="str">
            <v>0</v>
          </cell>
          <cell r="BF39" t="str">
            <v>0</v>
          </cell>
          <cell r="BG39" t="str">
            <v>0</v>
          </cell>
          <cell r="BI39">
            <v>1154904</v>
          </cell>
          <cell r="BJ39" t="str">
            <v>0</v>
          </cell>
          <cell r="BK39" t="str">
            <v>0</v>
          </cell>
          <cell r="BL39">
            <v>1524196.52</v>
          </cell>
          <cell r="BM39" t="str">
            <v>0</v>
          </cell>
          <cell r="BN39" t="str">
            <v>0</v>
          </cell>
          <cell r="BO39">
            <v>1188592.6000000001</v>
          </cell>
          <cell r="BP39" t="str">
            <v>0</v>
          </cell>
          <cell r="BQ39" t="str">
            <v>0</v>
          </cell>
          <cell r="BR39" t="str">
            <v>0</v>
          </cell>
          <cell r="BS39">
            <v>1188592.6000000001</v>
          </cell>
          <cell r="BT39" t="str">
            <v>0</v>
          </cell>
          <cell r="BU39" t="str">
            <v>0</v>
          </cell>
          <cell r="BW39">
            <v>866178</v>
          </cell>
          <cell r="BX39" t="str">
            <v>0</v>
          </cell>
          <cell r="BY39" t="str">
            <v>0</v>
          </cell>
          <cell r="BZ39">
            <v>1124477.5900000001</v>
          </cell>
          <cell r="CA39" t="str">
            <v>0</v>
          </cell>
          <cell r="CB39" t="str">
            <v>0</v>
          </cell>
          <cell r="CC39">
            <v>922414.39</v>
          </cell>
          <cell r="CD39" t="str">
            <v>0</v>
          </cell>
          <cell r="CE39" t="str">
            <v>0</v>
          </cell>
          <cell r="CF39" t="str">
            <v>0</v>
          </cell>
          <cell r="CG39">
            <v>667174.69999999995</v>
          </cell>
          <cell r="CH39" t="str">
            <v>0</v>
          </cell>
          <cell r="CI39" t="str">
            <v>0</v>
          </cell>
          <cell r="CK39">
            <v>866178</v>
          </cell>
          <cell r="CL39" t="str">
            <v>0</v>
          </cell>
          <cell r="CM39" t="str">
            <v>0</v>
          </cell>
          <cell r="CN39">
            <v>1152023.8999999999</v>
          </cell>
          <cell r="CO39" t="str">
            <v>0</v>
          </cell>
          <cell r="CP39" t="str">
            <v>0</v>
          </cell>
          <cell r="CQ39">
            <v>828296.21</v>
          </cell>
          <cell r="CR39" t="str">
            <v>0</v>
          </cell>
          <cell r="CS39" t="str">
            <v>0</v>
          </cell>
          <cell r="CT39" t="str">
            <v>0</v>
          </cell>
          <cell r="CU39">
            <v>828296.21</v>
          </cell>
          <cell r="CV39" t="str">
            <v>0</v>
          </cell>
          <cell r="CW39" t="str">
            <v>0</v>
          </cell>
          <cell r="CY39">
            <v>866178</v>
          </cell>
          <cell r="CZ39" t="str">
            <v>0</v>
          </cell>
          <cell r="DA39" t="str">
            <v>0</v>
          </cell>
          <cell r="DC39">
            <v>828296.21</v>
          </cell>
          <cell r="DD39" t="str">
            <v>0</v>
          </cell>
          <cell r="DE39" t="str">
            <v>0</v>
          </cell>
          <cell r="DG39">
            <v>667174.69999999995</v>
          </cell>
          <cell r="DH39" t="str">
            <v>0</v>
          </cell>
          <cell r="DI39" t="str">
            <v>0</v>
          </cell>
          <cell r="DJ39">
            <v>1124477.5900000001</v>
          </cell>
          <cell r="DK39" t="str">
            <v>0</v>
          </cell>
          <cell r="DL39" t="str">
            <v>0</v>
          </cell>
          <cell r="DN39">
            <v>843177</v>
          </cell>
          <cell r="DO39" t="str">
            <v>0</v>
          </cell>
          <cell r="DP39" t="str">
            <v>0</v>
          </cell>
          <cell r="DQ39">
            <v>752896.08</v>
          </cell>
          <cell r="DR39" t="str">
            <v>0</v>
          </cell>
          <cell r="DS39" t="str">
            <v>0</v>
          </cell>
          <cell r="DT39">
            <v>866178</v>
          </cell>
          <cell r="DU39" t="str">
            <v>0</v>
          </cell>
          <cell r="DV39" t="str">
            <v>0</v>
          </cell>
          <cell r="DW39" t="str">
            <v>0</v>
          </cell>
          <cell r="DX39" t="str">
            <v>0</v>
          </cell>
          <cell r="DY39" t="str">
            <v>0</v>
          </cell>
        </row>
        <row r="40">
          <cell r="A40" t="str">
            <v>Upfront Fees Amort - OS</v>
          </cell>
          <cell r="B40" t="str">
            <v>0</v>
          </cell>
          <cell r="C40" t="str">
            <v>0</v>
          </cell>
          <cell r="D40" t="str">
            <v>0</v>
          </cell>
          <cell r="E40" t="str">
            <v>0</v>
          </cell>
          <cell r="F40" t="str">
            <v>0</v>
          </cell>
          <cell r="G40" t="str">
            <v>0</v>
          </cell>
          <cell r="H40" t="str">
            <v>0</v>
          </cell>
          <cell r="I40" t="str">
            <v>0</v>
          </cell>
          <cell r="J40" t="str">
            <v>0</v>
          </cell>
          <cell r="K40" t="str">
            <v>0</v>
          </cell>
          <cell r="L40" t="str">
            <v>0</v>
          </cell>
          <cell r="M40" t="str">
            <v>0</v>
          </cell>
          <cell r="N40" t="str">
            <v>0</v>
          </cell>
          <cell r="O40" t="str">
            <v>0</v>
          </cell>
          <cell r="P40" t="str">
            <v>0</v>
          </cell>
          <cell r="Q40" t="str">
            <v>0</v>
          </cell>
          <cell r="R40" t="str">
            <v>0</v>
          </cell>
          <cell r="S40" t="str">
            <v>0</v>
          </cell>
          <cell r="T40" t="str">
            <v>0</v>
          </cell>
          <cell r="U40" t="str">
            <v>0</v>
          </cell>
          <cell r="W40" t="str">
            <v>0</v>
          </cell>
          <cell r="X40" t="str">
            <v>0</v>
          </cell>
          <cell r="Y40" t="str">
            <v>0</v>
          </cell>
          <cell r="Z40" t="str">
            <v>0</v>
          </cell>
          <cell r="AA40" t="str">
            <v>0</v>
          </cell>
          <cell r="AB40" t="str">
            <v>0</v>
          </cell>
          <cell r="AC40" t="str">
            <v>0</v>
          </cell>
          <cell r="AD40" t="str">
            <v>0</v>
          </cell>
          <cell r="AE40" t="str">
            <v>0</v>
          </cell>
          <cell r="AF40" t="str">
            <v>0</v>
          </cell>
          <cell r="AG40" t="str">
            <v>0</v>
          </cell>
          <cell r="AH40" t="str">
            <v>0</v>
          </cell>
          <cell r="AI40" t="str">
            <v>0</v>
          </cell>
          <cell r="AJ40" t="str">
            <v>0</v>
          </cell>
          <cell r="AK40" t="str">
            <v>0</v>
          </cell>
          <cell r="AL40" t="str">
            <v>0</v>
          </cell>
          <cell r="AN40" t="str">
            <v>0</v>
          </cell>
          <cell r="AO40" t="str">
            <v>0</v>
          </cell>
          <cell r="AP40" t="str">
            <v>0</v>
          </cell>
          <cell r="AQ40" t="str">
            <v>0</v>
          </cell>
          <cell r="AR40" t="str">
            <v>0</v>
          </cell>
          <cell r="AS40" t="str">
            <v>0</v>
          </cell>
          <cell r="AT40" t="str">
            <v>0</v>
          </cell>
          <cell r="AU40" t="str">
            <v>0</v>
          </cell>
          <cell r="AV40" t="str">
            <v>0</v>
          </cell>
          <cell r="AX40" t="str">
            <v>0</v>
          </cell>
          <cell r="AY40" t="str">
            <v>0</v>
          </cell>
          <cell r="AZ40" t="str">
            <v>0</v>
          </cell>
          <cell r="BA40" t="str">
            <v>0</v>
          </cell>
          <cell r="BB40" t="str">
            <v>0</v>
          </cell>
          <cell r="BC40" t="str">
            <v>0</v>
          </cell>
          <cell r="BD40" t="str">
            <v>0</v>
          </cell>
          <cell r="BE40" t="str">
            <v>0</v>
          </cell>
          <cell r="BF40" t="str">
            <v>0</v>
          </cell>
          <cell r="BG40" t="str">
            <v>0</v>
          </cell>
          <cell r="BI40" t="str">
            <v>0</v>
          </cell>
          <cell r="BJ40" t="str">
            <v>0</v>
          </cell>
          <cell r="BK40" t="str">
            <v>0</v>
          </cell>
          <cell r="BL40" t="str">
            <v>0</v>
          </cell>
          <cell r="BM40" t="str">
            <v>0</v>
          </cell>
          <cell r="BN40" t="str">
            <v>0</v>
          </cell>
          <cell r="BO40" t="str">
            <v>0</v>
          </cell>
          <cell r="BP40" t="str">
            <v>0</v>
          </cell>
          <cell r="BQ40" t="str">
            <v>0</v>
          </cell>
          <cell r="BR40" t="str">
            <v>0</v>
          </cell>
          <cell r="BS40" t="str">
            <v>0</v>
          </cell>
          <cell r="BT40" t="str">
            <v>0</v>
          </cell>
          <cell r="BU40" t="str">
            <v>0</v>
          </cell>
          <cell r="BW40" t="str">
            <v>0</v>
          </cell>
          <cell r="BX40" t="str">
            <v>0</v>
          </cell>
          <cell r="BY40" t="str">
            <v>0</v>
          </cell>
          <cell r="BZ40" t="str">
            <v>0</v>
          </cell>
          <cell r="CA40" t="str">
            <v>0</v>
          </cell>
          <cell r="CB40" t="str">
            <v>0</v>
          </cell>
          <cell r="CC40" t="str">
            <v>0</v>
          </cell>
          <cell r="CD40" t="str">
            <v>0</v>
          </cell>
          <cell r="CE40" t="str">
            <v>0</v>
          </cell>
          <cell r="CF40" t="str">
            <v>0</v>
          </cell>
          <cell r="CG40" t="str">
            <v>0</v>
          </cell>
          <cell r="CH40" t="str">
            <v>0</v>
          </cell>
          <cell r="CI40" t="str">
            <v>0</v>
          </cell>
          <cell r="CK40" t="str">
            <v>0</v>
          </cell>
          <cell r="CL40" t="str">
            <v>0</v>
          </cell>
          <cell r="CM40" t="str">
            <v>0</v>
          </cell>
          <cell r="CN40" t="str">
            <v>0</v>
          </cell>
          <cell r="CO40" t="str">
            <v>0</v>
          </cell>
          <cell r="CP40" t="str">
            <v>0</v>
          </cell>
          <cell r="CQ40" t="str">
            <v>0</v>
          </cell>
          <cell r="CR40" t="str">
            <v>0</v>
          </cell>
          <cell r="CS40" t="str">
            <v>0</v>
          </cell>
          <cell r="CT40" t="str">
            <v>0</v>
          </cell>
          <cell r="CU40" t="str">
            <v>0</v>
          </cell>
          <cell r="CV40" t="str">
            <v>0</v>
          </cell>
          <cell r="CW40" t="str">
            <v>0</v>
          </cell>
          <cell r="CY40" t="str">
            <v>0</v>
          </cell>
          <cell r="CZ40" t="str">
            <v>0</v>
          </cell>
          <cell r="DA40" t="str">
            <v>0</v>
          </cell>
          <cell r="DC40" t="str">
            <v>0</v>
          </cell>
          <cell r="DD40" t="str">
            <v>0</v>
          </cell>
          <cell r="DE40" t="str">
            <v>0</v>
          </cell>
          <cell r="DG40" t="str">
            <v>0</v>
          </cell>
          <cell r="DH40" t="str">
            <v>0</v>
          </cell>
          <cell r="DI40" t="str">
            <v>0</v>
          </cell>
          <cell r="DJ40" t="str">
            <v>0</v>
          </cell>
          <cell r="DK40" t="str">
            <v>0</v>
          </cell>
          <cell r="DL40" t="str">
            <v>0</v>
          </cell>
          <cell r="DN40" t="str">
            <v>0</v>
          </cell>
          <cell r="DO40" t="str">
            <v>0</v>
          </cell>
          <cell r="DP40" t="str">
            <v>0</v>
          </cell>
          <cell r="DQ40" t="str">
            <v>0</v>
          </cell>
          <cell r="DR40" t="str">
            <v>0</v>
          </cell>
          <cell r="DS40" t="str">
            <v>0</v>
          </cell>
          <cell r="DT40" t="str">
            <v>0</v>
          </cell>
          <cell r="DU40" t="str">
            <v>0</v>
          </cell>
          <cell r="DV40" t="str">
            <v>0</v>
          </cell>
          <cell r="DW40" t="str">
            <v>0</v>
          </cell>
          <cell r="DX40" t="str">
            <v>0</v>
          </cell>
          <cell r="DY40" t="str">
            <v>0</v>
          </cell>
        </row>
        <row r="41">
          <cell r="A41" t="str">
            <v>SEVERANCE PAY-G</v>
          </cell>
          <cell r="B41" t="str">
            <v>0</v>
          </cell>
          <cell r="C41" t="str">
            <v>0</v>
          </cell>
          <cell r="D41" t="str">
            <v>0</v>
          </cell>
          <cell r="E41" t="str">
            <v>0</v>
          </cell>
          <cell r="F41" t="str">
            <v>0</v>
          </cell>
          <cell r="G41" t="str">
            <v>0</v>
          </cell>
          <cell r="H41" t="str">
            <v>0</v>
          </cell>
          <cell r="I41" t="str">
            <v>0</v>
          </cell>
          <cell r="J41" t="str">
            <v>0</v>
          </cell>
          <cell r="K41" t="str">
            <v>0</v>
          </cell>
          <cell r="L41" t="str">
            <v>0</v>
          </cell>
          <cell r="M41" t="str">
            <v>0</v>
          </cell>
          <cell r="N41" t="str">
            <v>0</v>
          </cell>
          <cell r="O41" t="str">
            <v>0</v>
          </cell>
          <cell r="P41" t="str">
            <v>0</v>
          </cell>
          <cell r="Q41">
            <v>23051.85</v>
          </cell>
          <cell r="R41">
            <v>544670.41</v>
          </cell>
          <cell r="S41">
            <v>3000</v>
          </cell>
          <cell r="T41">
            <v>23051.85</v>
          </cell>
          <cell r="U41">
            <v>21363.78</v>
          </cell>
          <cell r="W41" t="str">
            <v>0</v>
          </cell>
          <cell r="X41" t="str">
            <v>0</v>
          </cell>
          <cell r="Y41" t="str">
            <v>0</v>
          </cell>
          <cell r="Z41" t="str">
            <v>0</v>
          </cell>
          <cell r="AA41" t="str">
            <v>0</v>
          </cell>
          <cell r="AB41" t="str">
            <v>0</v>
          </cell>
          <cell r="AC41" t="str">
            <v>0</v>
          </cell>
          <cell r="AD41" t="str">
            <v>0</v>
          </cell>
          <cell r="AE41" t="str">
            <v>0</v>
          </cell>
          <cell r="AF41" t="str">
            <v>0</v>
          </cell>
          <cell r="AG41" t="str">
            <v>0</v>
          </cell>
          <cell r="AH41" t="str">
            <v>0</v>
          </cell>
          <cell r="AI41">
            <v>41667</v>
          </cell>
          <cell r="AJ41">
            <v>3000</v>
          </cell>
          <cell r="AK41" t="str">
            <v>0</v>
          </cell>
          <cell r="AL41" t="str">
            <v>0</v>
          </cell>
          <cell r="AN41" t="str">
            <v>0</v>
          </cell>
          <cell r="AO41" t="str">
            <v>0</v>
          </cell>
          <cell r="AP41" t="str">
            <v>0</v>
          </cell>
          <cell r="AQ41" t="str">
            <v>0</v>
          </cell>
          <cell r="AR41" t="str">
            <v>0</v>
          </cell>
          <cell r="AS41" t="str">
            <v>0</v>
          </cell>
          <cell r="AT41">
            <v>23051.85</v>
          </cell>
          <cell r="AU41">
            <v>544670.41</v>
          </cell>
          <cell r="AV41">
            <v>3000</v>
          </cell>
          <cell r="AX41" t="str">
            <v>0</v>
          </cell>
          <cell r="AY41" t="str">
            <v>0</v>
          </cell>
          <cell r="AZ41">
            <v>3000</v>
          </cell>
          <cell r="BA41" t="str">
            <v>0</v>
          </cell>
          <cell r="BB41" t="str">
            <v>0</v>
          </cell>
          <cell r="BC41">
            <v>544670.41</v>
          </cell>
          <cell r="BD41" t="str">
            <v>0</v>
          </cell>
          <cell r="BE41" t="str">
            <v>0</v>
          </cell>
          <cell r="BF41">
            <v>23051.85</v>
          </cell>
          <cell r="BG41">
            <v>21363.78</v>
          </cell>
          <cell r="BI41" t="str">
            <v>0</v>
          </cell>
          <cell r="BJ41" t="str">
            <v>0</v>
          </cell>
          <cell r="BK41">
            <v>3000</v>
          </cell>
          <cell r="BL41" t="str">
            <v>0</v>
          </cell>
          <cell r="BM41" t="str">
            <v>0</v>
          </cell>
          <cell r="BN41">
            <v>166668</v>
          </cell>
          <cell r="BO41" t="str">
            <v>0</v>
          </cell>
          <cell r="BP41" t="str">
            <v>0</v>
          </cell>
          <cell r="BQ41">
            <v>23051.85</v>
          </cell>
          <cell r="BR41">
            <v>21363.78</v>
          </cell>
          <cell r="BS41" t="str">
            <v>0</v>
          </cell>
          <cell r="BT41" t="str">
            <v>0</v>
          </cell>
          <cell r="BU41">
            <v>23051.85</v>
          </cell>
          <cell r="BW41" t="str">
            <v>0</v>
          </cell>
          <cell r="BX41" t="str">
            <v>0</v>
          </cell>
          <cell r="BY41" t="str">
            <v>0</v>
          </cell>
          <cell r="BZ41" t="str">
            <v>0</v>
          </cell>
          <cell r="CA41" t="str">
            <v>0</v>
          </cell>
          <cell r="CB41">
            <v>179167.67</v>
          </cell>
          <cell r="CC41" t="str">
            <v>0</v>
          </cell>
          <cell r="CD41" t="str">
            <v>0</v>
          </cell>
          <cell r="CE41">
            <v>1688.07</v>
          </cell>
          <cell r="CF41" t="str">
            <v>0</v>
          </cell>
          <cell r="CG41" t="str">
            <v>0</v>
          </cell>
          <cell r="CH41" t="str">
            <v>0</v>
          </cell>
          <cell r="CI41">
            <v>1688.07</v>
          </cell>
          <cell r="CK41" t="str">
            <v>0</v>
          </cell>
          <cell r="CL41" t="str">
            <v>0</v>
          </cell>
          <cell r="CM41">
            <v>3000</v>
          </cell>
          <cell r="CN41" t="str">
            <v>0</v>
          </cell>
          <cell r="CO41" t="str">
            <v>0</v>
          </cell>
          <cell r="CP41">
            <v>125001</v>
          </cell>
          <cell r="CQ41" t="str">
            <v>0</v>
          </cell>
          <cell r="CR41" t="str">
            <v>0</v>
          </cell>
          <cell r="CS41">
            <v>21363.78</v>
          </cell>
          <cell r="CT41">
            <v>21363.78</v>
          </cell>
          <cell r="CU41" t="str">
            <v>0</v>
          </cell>
          <cell r="CV41" t="str">
            <v>0</v>
          </cell>
          <cell r="CW41">
            <v>21363.78</v>
          </cell>
          <cell r="CY41" t="str">
            <v>0</v>
          </cell>
          <cell r="CZ41" t="str">
            <v>0</v>
          </cell>
          <cell r="DA41" t="str">
            <v>0</v>
          </cell>
          <cell r="DC41" t="str">
            <v>0</v>
          </cell>
          <cell r="DD41" t="str">
            <v>0</v>
          </cell>
          <cell r="DE41">
            <v>21363.78</v>
          </cell>
          <cell r="DG41" t="str">
            <v>0</v>
          </cell>
          <cell r="DH41" t="str">
            <v>0</v>
          </cell>
          <cell r="DI41">
            <v>1688.07</v>
          </cell>
          <cell r="DJ41" t="str">
            <v>0</v>
          </cell>
          <cell r="DK41" t="str">
            <v>0</v>
          </cell>
          <cell r="DL41">
            <v>179167.67</v>
          </cell>
          <cell r="DN41" t="str">
            <v>0</v>
          </cell>
          <cell r="DO41" t="str">
            <v>0</v>
          </cell>
          <cell r="DP41" t="str">
            <v>0</v>
          </cell>
          <cell r="DQ41" t="str">
            <v>0</v>
          </cell>
          <cell r="DR41" t="str">
            <v>0</v>
          </cell>
          <cell r="DS41">
            <v>252588.02</v>
          </cell>
          <cell r="DT41" t="str">
            <v>0</v>
          </cell>
          <cell r="DU41" t="str">
            <v>0</v>
          </cell>
          <cell r="DV41" t="str">
            <v>0</v>
          </cell>
          <cell r="DW41" t="str">
            <v>0</v>
          </cell>
          <cell r="DX41" t="str">
            <v>0</v>
          </cell>
          <cell r="DY41" t="str">
            <v>0</v>
          </cell>
        </row>
        <row r="42">
          <cell r="A42" t="str">
            <v>Compensation-G</v>
          </cell>
          <cell r="B42" t="str">
            <v>0</v>
          </cell>
          <cell r="C42" t="str">
            <v>0</v>
          </cell>
          <cell r="D42" t="str">
            <v>0</v>
          </cell>
          <cell r="E42" t="str">
            <v>0</v>
          </cell>
          <cell r="F42" t="str">
            <v>0</v>
          </cell>
          <cell r="G42" t="str">
            <v>0</v>
          </cell>
          <cell r="H42" t="str">
            <v>0</v>
          </cell>
          <cell r="I42" t="str">
            <v>0</v>
          </cell>
          <cell r="J42" t="str">
            <v>0</v>
          </cell>
          <cell r="K42" t="str">
            <v>0</v>
          </cell>
          <cell r="L42" t="str">
            <v>0</v>
          </cell>
          <cell r="M42" t="str">
            <v>0</v>
          </cell>
          <cell r="N42" t="str">
            <v>0</v>
          </cell>
          <cell r="O42" t="str">
            <v>0</v>
          </cell>
          <cell r="P42" t="str">
            <v>0</v>
          </cell>
          <cell r="Q42">
            <v>2085733.69</v>
          </cell>
          <cell r="R42">
            <v>15560943.150000002</v>
          </cell>
          <cell r="S42">
            <v>7581448</v>
          </cell>
          <cell r="T42">
            <v>6512022.6899999995</v>
          </cell>
          <cell r="U42">
            <v>7570120</v>
          </cell>
          <cell r="W42" t="str">
            <v>0</v>
          </cell>
          <cell r="X42" t="str">
            <v>0</v>
          </cell>
          <cell r="Y42" t="str">
            <v>0</v>
          </cell>
          <cell r="Z42" t="str">
            <v>0</v>
          </cell>
          <cell r="AA42" t="str">
            <v>0</v>
          </cell>
          <cell r="AB42" t="str">
            <v>0</v>
          </cell>
          <cell r="AC42" t="str">
            <v>0</v>
          </cell>
          <cell r="AD42" t="str">
            <v>0</v>
          </cell>
          <cell r="AE42" t="str">
            <v>0</v>
          </cell>
          <cell r="AF42" t="str">
            <v>0</v>
          </cell>
          <cell r="AG42" t="str">
            <v>0</v>
          </cell>
          <cell r="AH42" t="str">
            <v>0</v>
          </cell>
          <cell r="AI42">
            <v>442586</v>
          </cell>
          <cell r="AJ42">
            <v>631787</v>
          </cell>
          <cell r="AK42">
            <v>587678</v>
          </cell>
          <cell r="AL42">
            <v>587678</v>
          </cell>
          <cell r="AN42" t="str">
            <v>0</v>
          </cell>
          <cell r="AO42" t="str">
            <v>0</v>
          </cell>
          <cell r="AP42" t="str">
            <v>0</v>
          </cell>
          <cell r="AQ42" t="str">
            <v>0</v>
          </cell>
          <cell r="AR42" t="str">
            <v>0</v>
          </cell>
          <cell r="AS42" t="str">
            <v>0</v>
          </cell>
          <cell r="AT42">
            <v>2085733.69</v>
          </cell>
          <cell r="AU42">
            <v>15560943.150000002</v>
          </cell>
          <cell r="AV42">
            <v>7581448</v>
          </cell>
          <cell r="AX42" t="str">
            <v>0</v>
          </cell>
          <cell r="AY42" t="str">
            <v>0</v>
          </cell>
          <cell r="AZ42">
            <v>7581448</v>
          </cell>
          <cell r="BA42" t="str">
            <v>0</v>
          </cell>
          <cell r="BB42" t="str">
            <v>0</v>
          </cell>
          <cell r="BC42">
            <v>15560943.150000002</v>
          </cell>
          <cell r="BD42" t="str">
            <v>0</v>
          </cell>
          <cell r="BE42" t="str">
            <v>0</v>
          </cell>
          <cell r="BF42">
            <v>6512022.6899999995</v>
          </cell>
          <cell r="BG42">
            <v>7570120</v>
          </cell>
          <cell r="BI42" t="str">
            <v>0</v>
          </cell>
          <cell r="BJ42" t="str">
            <v>0</v>
          </cell>
          <cell r="BK42">
            <v>2527148</v>
          </cell>
          <cell r="BL42" t="str">
            <v>0</v>
          </cell>
          <cell r="BM42" t="str">
            <v>0</v>
          </cell>
          <cell r="BN42">
            <v>3714699</v>
          </cell>
          <cell r="BO42" t="str">
            <v>0</v>
          </cell>
          <cell r="BP42" t="str">
            <v>0</v>
          </cell>
          <cell r="BQ42">
            <v>1457722.69</v>
          </cell>
          <cell r="BR42">
            <v>2515820</v>
          </cell>
          <cell r="BS42" t="str">
            <v>0</v>
          </cell>
          <cell r="BT42" t="str">
            <v>0</v>
          </cell>
          <cell r="BU42">
            <v>1457722.69</v>
          </cell>
          <cell r="BW42" t="str">
            <v>0</v>
          </cell>
          <cell r="BX42" t="str">
            <v>0</v>
          </cell>
          <cell r="BY42">
            <v>1895361</v>
          </cell>
          <cell r="BZ42" t="str">
            <v>0</v>
          </cell>
          <cell r="CA42" t="str">
            <v>0</v>
          </cell>
          <cell r="CB42">
            <v>6357923</v>
          </cell>
          <cell r="CC42" t="str">
            <v>0</v>
          </cell>
          <cell r="CD42" t="str">
            <v>0</v>
          </cell>
          <cell r="CE42">
            <v>1891585</v>
          </cell>
          <cell r="CF42">
            <v>1895361</v>
          </cell>
          <cell r="CG42" t="str">
            <v>0</v>
          </cell>
          <cell r="CH42" t="str">
            <v>0</v>
          </cell>
          <cell r="CI42">
            <v>1256022</v>
          </cell>
          <cell r="CK42" t="str">
            <v>0</v>
          </cell>
          <cell r="CL42" t="str">
            <v>0</v>
          </cell>
          <cell r="CM42">
            <v>1895361</v>
          </cell>
          <cell r="CN42" t="str">
            <v>0</v>
          </cell>
          <cell r="CO42" t="str">
            <v>0</v>
          </cell>
          <cell r="CP42">
            <v>3127021</v>
          </cell>
          <cell r="CQ42" t="str">
            <v>0</v>
          </cell>
          <cell r="CR42" t="str">
            <v>0</v>
          </cell>
          <cell r="CS42">
            <v>829711.69</v>
          </cell>
          <cell r="CT42">
            <v>1884033</v>
          </cell>
          <cell r="CU42" t="str">
            <v>0</v>
          </cell>
          <cell r="CV42" t="str">
            <v>0</v>
          </cell>
          <cell r="CW42">
            <v>829711.69</v>
          </cell>
          <cell r="CY42" t="str">
            <v>0</v>
          </cell>
          <cell r="CZ42" t="str">
            <v>0</v>
          </cell>
          <cell r="DA42">
            <v>1895361</v>
          </cell>
          <cell r="DC42" t="str">
            <v>0</v>
          </cell>
          <cell r="DD42" t="str">
            <v>0</v>
          </cell>
          <cell r="DE42">
            <v>829711.69</v>
          </cell>
          <cell r="DG42" t="str">
            <v>0</v>
          </cell>
          <cell r="DH42" t="str">
            <v>0</v>
          </cell>
          <cell r="DI42">
            <v>1256022</v>
          </cell>
          <cell r="DJ42" t="str">
            <v>0</v>
          </cell>
          <cell r="DK42" t="str">
            <v>0</v>
          </cell>
          <cell r="DL42">
            <v>6357923</v>
          </cell>
          <cell r="DN42" t="str">
            <v>0</v>
          </cell>
          <cell r="DO42" t="str">
            <v>0</v>
          </cell>
          <cell r="DP42">
            <v>1895361</v>
          </cell>
          <cell r="DQ42" t="str">
            <v>0</v>
          </cell>
          <cell r="DR42" t="str">
            <v>0</v>
          </cell>
          <cell r="DS42">
            <v>2076021</v>
          </cell>
          <cell r="DT42" t="str">
            <v>0</v>
          </cell>
          <cell r="DU42" t="str">
            <v>0</v>
          </cell>
          <cell r="DV42">
            <v>1895361</v>
          </cell>
          <cell r="DW42" t="str">
            <v>0</v>
          </cell>
          <cell r="DX42" t="str">
            <v>0</v>
          </cell>
          <cell r="DY42" t="str">
            <v>0</v>
          </cell>
        </row>
        <row r="43">
          <cell r="A43" t="str">
            <v>General &amp; Administrative</v>
          </cell>
          <cell r="B43">
            <v>34351022.459999993</v>
          </cell>
          <cell r="C43">
            <v>73439132.089999974</v>
          </cell>
          <cell r="D43">
            <v>86333786.450000003</v>
          </cell>
          <cell r="E43">
            <v>89055320.965976179</v>
          </cell>
          <cell r="F43">
            <v>67285538.352877676</v>
          </cell>
          <cell r="G43" t="str">
            <v>0</v>
          </cell>
          <cell r="H43" t="str">
            <v>0</v>
          </cell>
          <cell r="I43" t="str">
            <v>0</v>
          </cell>
          <cell r="J43" t="str">
            <v>0</v>
          </cell>
          <cell r="K43" t="str">
            <v>0</v>
          </cell>
          <cell r="L43" t="str">
            <v>0</v>
          </cell>
          <cell r="M43" t="str">
            <v>0</v>
          </cell>
          <cell r="N43" t="str">
            <v>0</v>
          </cell>
          <cell r="O43" t="str">
            <v>0</v>
          </cell>
          <cell r="P43" t="str">
            <v>0</v>
          </cell>
          <cell r="Q43">
            <v>2108785.54</v>
          </cell>
          <cell r="R43">
            <v>16105613.560000002</v>
          </cell>
          <cell r="S43">
            <v>7584448</v>
          </cell>
          <cell r="T43">
            <v>6535074.5399999991</v>
          </cell>
          <cell r="U43">
            <v>7591483.7800000003</v>
          </cell>
          <cell r="W43">
            <v>5865406.080000001</v>
          </cell>
          <cell r="X43">
            <v>7561790.0700000003</v>
          </cell>
          <cell r="Y43">
            <v>7225923.6199999973</v>
          </cell>
          <cell r="Z43">
            <v>5479182.3299999982</v>
          </cell>
          <cell r="AA43" t="str">
            <v>0</v>
          </cell>
          <cell r="AB43" t="str">
            <v>0</v>
          </cell>
          <cell r="AC43" t="str">
            <v>0</v>
          </cell>
          <cell r="AD43" t="str">
            <v>0</v>
          </cell>
          <cell r="AE43" t="str">
            <v>0</v>
          </cell>
          <cell r="AF43" t="str">
            <v>0</v>
          </cell>
          <cell r="AG43" t="str">
            <v>0</v>
          </cell>
          <cell r="AH43" t="str">
            <v>0</v>
          </cell>
          <cell r="AI43">
            <v>484253</v>
          </cell>
          <cell r="AJ43">
            <v>634787</v>
          </cell>
          <cell r="AK43">
            <v>587678</v>
          </cell>
          <cell r="AL43">
            <v>587678</v>
          </cell>
          <cell r="AN43">
            <v>34351022.459999993</v>
          </cell>
          <cell r="AO43">
            <v>73439132.089999974</v>
          </cell>
          <cell r="AP43">
            <v>86333786.450000003</v>
          </cell>
          <cell r="AQ43" t="str">
            <v>0</v>
          </cell>
          <cell r="AR43" t="str">
            <v>0</v>
          </cell>
          <cell r="AS43" t="str">
            <v>0</v>
          </cell>
          <cell r="AT43">
            <v>2108785.54</v>
          </cell>
          <cell r="AU43">
            <v>16105613.560000002</v>
          </cell>
          <cell r="AV43">
            <v>7584448</v>
          </cell>
          <cell r="AX43">
            <v>86333786.450000003</v>
          </cell>
          <cell r="AY43" t="str">
            <v>0</v>
          </cell>
          <cell r="AZ43">
            <v>7584448</v>
          </cell>
          <cell r="BA43">
            <v>73439132.089999974</v>
          </cell>
          <cell r="BB43" t="str">
            <v>0</v>
          </cell>
          <cell r="BC43">
            <v>16105613.560000002</v>
          </cell>
          <cell r="BD43">
            <v>89055320.965976179</v>
          </cell>
          <cell r="BE43" t="str">
            <v>0</v>
          </cell>
          <cell r="BF43">
            <v>6535074.5399999991</v>
          </cell>
          <cell r="BG43">
            <v>7591483.7800000003</v>
          </cell>
          <cell r="BI43">
            <v>29528296.199999999</v>
          </cell>
          <cell r="BJ43" t="str">
            <v>0</v>
          </cell>
          <cell r="BK43">
            <v>2530148</v>
          </cell>
          <cell r="BL43">
            <v>24055780.659999989</v>
          </cell>
          <cell r="BM43" t="str">
            <v>0</v>
          </cell>
          <cell r="BN43">
            <v>3881367</v>
          </cell>
          <cell r="BO43">
            <v>30438215.130000006</v>
          </cell>
          <cell r="BP43" t="str">
            <v>0</v>
          </cell>
          <cell r="BQ43">
            <v>1480774.54</v>
          </cell>
          <cell r="BR43">
            <v>2537183.7799999998</v>
          </cell>
          <cell r="BS43">
            <v>28800941.130000006</v>
          </cell>
          <cell r="BT43" t="str">
            <v>0</v>
          </cell>
          <cell r="BU43">
            <v>1480774.54</v>
          </cell>
          <cell r="BW43">
            <v>21574505.629999999</v>
          </cell>
          <cell r="BX43" t="str">
            <v>0</v>
          </cell>
          <cell r="BY43">
            <v>1895361</v>
          </cell>
          <cell r="BZ43">
            <v>17653876.930000003</v>
          </cell>
          <cell r="CA43" t="str">
            <v>0</v>
          </cell>
          <cell r="CB43">
            <v>6537090.6699999999</v>
          </cell>
          <cell r="CC43">
            <v>21853210.595724821</v>
          </cell>
          <cell r="CD43" t="str">
            <v>0</v>
          </cell>
          <cell r="CE43">
            <v>1893273.07</v>
          </cell>
          <cell r="CF43">
            <v>1895361</v>
          </cell>
          <cell r="CG43">
            <v>12846830.339999996</v>
          </cell>
          <cell r="CH43" t="str">
            <v>0</v>
          </cell>
          <cell r="CI43">
            <v>1257710.07</v>
          </cell>
          <cell r="CK43">
            <v>22158367.989999998</v>
          </cell>
          <cell r="CL43" t="str">
            <v>0</v>
          </cell>
          <cell r="CM43">
            <v>1898361</v>
          </cell>
          <cell r="CN43">
            <v>18002946.539999992</v>
          </cell>
          <cell r="CO43" t="str">
            <v>0</v>
          </cell>
          <cell r="CP43">
            <v>3252022</v>
          </cell>
          <cell r="CQ43">
            <v>22859229.120000008</v>
          </cell>
          <cell r="CR43" t="str">
            <v>0</v>
          </cell>
          <cell r="CS43">
            <v>851075.47</v>
          </cell>
          <cell r="CT43">
            <v>1905396.78</v>
          </cell>
          <cell r="CU43">
            <v>21504192.120000008</v>
          </cell>
          <cell r="CV43" t="str">
            <v>0</v>
          </cell>
          <cell r="CW43">
            <v>851075.47</v>
          </cell>
          <cell r="CY43">
            <v>21574505.629999999</v>
          </cell>
          <cell r="CZ43" t="str">
            <v>0</v>
          </cell>
          <cell r="DA43">
            <v>1895361</v>
          </cell>
          <cell r="DC43">
            <v>21504192.120000008</v>
          </cell>
          <cell r="DD43" t="str">
            <v>0</v>
          </cell>
          <cell r="DE43">
            <v>851075.47</v>
          </cell>
          <cell r="DG43">
            <v>12846830.339999996</v>
          </cell>
          <cell r="DH43" t="str">
            <v>0</v>
          </cell>
          <cell r="DI43">
            <v>1257710.07</v>
          </cell>
          <cell r="DJ43">
            <v>17653876.930000003</v>
          </cell>
          <cell r="DK43" t="str">
            <v>0</v>
          </cell>
          <cell r="DL43">
            <v>6537090.6699999999</v>
          </cell>
          <cell r="DN43">
            <v>22534854.770125687</v>
          </cell>
          <cell r="DO43" t="str">
            <v>0</v>
          </cell>
          <cell r="DP43">
            <v>1895361</v>
          </cell>
          <cell r="DQ43">
            <v>18496506.800000004</v>
          </cell>
          <cell r="DR43" t="str">
            <v>0</v>
          </cell>
          <cell r="DS43">
            <v>2328609.02</v>
          </cell>
          <cell r="DT43">
            <v>21682440.060000002</v>
          </cell>
          <cell r="DU43" t="str">
            <v>0</v>
          </cell>
          <cell r="DV43">
            <v>1895361</v>
          </cell>
          <cell r="DW43" t="str">
            <v>0</v>
          </cell>
          <cell r="DX43" t="str">
            <v>0</v>
          </cell>
          <cell r="DY43" t="str">
            <v>0</v>
          </cell>
        </row>
        <row r="44">
          <cell r="A44" t="str">
            <v>Mattress Gallery - (Income)/Loss</v>
          </cell>
          <cell r="B44" t="str">
            <v>0</v>
          </cell>
          <cell r="C44" t="str">
            <v>0</v>
          </cell>
          <cell r="D44" t="str">
            <v>0</v>
          </cell>
          <cell r="E44" t="str">
            <v>0</v>
          </cell>
          <cell r="F44" t="str">
            <v>0</v>
          </cell>
          <cell r="G44" t="str">
            <v>0</v>
          </cell>
          <cell r="H44" t="str">
            <v>0</v>
          </cell>
          <cell r="I44" t="str">
            <v>0</v>
          </cell>
          <cell r="J44" t="str">
            <v>0</v>
          </cell>
          <cell r="K44" t="str">
            <v>0</v>
          </cell>
          <cell r="L44" t="str">
            <v>0</v>
          </cell>
          <cell r="M44" t="str">
            <v>0</v>
          </cell>
          <cell r="N44" t="str">
            <v>0</v>
          </cell>
          <cell r="O44" t="str">
            <v>0</v>
          </cell>
          <cell r="P44" t="str">
            <v>0</v>
          </cell>
          <cell r="Q44">
            <v>0</v>
          </cell>
          <cell r="R44">
            <v>1</v>
          </cell>
          <cell r="S44">
            <v>0</v>
          </cell>
          <cell r="T44">
            <v>0</v>
          </cell>
          <cell r="U44">
            <v>0</v>
          </cell>
          <cell r="W44" t="str">
            <v>0</v>
          </cell>
          <cell r="X44" t="str">
            <v>0</v>
          </cell>
          <cell r="Y44" t="str">
            <v>0</v>
          </cell>
          <cell r="Z44" t="str">
            <v>0</v>
          </cell>
          <cell r="AA44" t="str">
            <v>0</v>
          </cell>
          <cell r="AB44" t="str">
            <v>0</v>
          </cell>
          <cell r="AC44" t="str">
            <v>0</v>
          </cell>
          <cell r="AD44" t="str">
            <v>0</v>
          </cell>
          <cell r="AE44" t="str">
            <v>0</v>
          </cell>
          <cell r="AF44" t="str">
            <v>0</v>
          </cell>
          <cell r="AG44" t="str">
            <v>0</v>
          </cell>
          <cell r="AH44" t="str">
            <v>0</v>
          </cell>
          <cell r="AI44">
            <v>22164</v>
          </cell>
          <cell r="AJ44">
            <v>0</v>
          </cell>
          <cell r="AK44">
            <v>0</v>
          </cell>
          <cell r="AL44">
            <v>-20732</v>
          </cell>
          <cell r="AN44" t="str">
            <v>0</v>
          </cell>
          <cell r="AO44" t="str">
            <v>0</v>
          </cell>
          <cell r="AP44" t="str">
            <v>0</v>
          </cell>
          <cell r="AQ44" t="str">
            <v>0</v>
          </cell>
          <cell r="AR44" t="str">
            <v>0</v>
          </cell>
          <cell r="AS44" t="str">
            <v>0</v>
          </cell>
          <cell r="AT44">
            <v>0</v>
          </cell>
          <cell r="AU44">
            <v>1</v>
          </cell>
          <cell r="AV44">
            <v>0</v>
          </cell>
          <cell r="AX44" t="str">
            <v>0</v>
          </cell>
          <cell r="AY44" t="str">
            <v>0</v>
          </cell>
          <cell r="AZ44">
            <v>0</v>
          </cell>
          <cell r="BA44" t="str">
            <v>0</v>
          </cell>
          <cell r="BB44" t="str">
            <v>0</v>
          </cell>
          <cell r="BC44">
            <v>1</v>
          </cell>
          <cell r="BD44" t="str">
            <v>0</v>
          </cell>
          <cell r="BE44" t="str">
            <v>0</v>
          </cell>
          <cell r="BF44">
            <v>0</v>
          </cell>
          <cell r="BG44">
            <v>1703400</v>
          </cell>
          <cell r="BI44" t="str">
            <v>0</v>
          </cell>
          <cell r="BJ44" t="str">
            <v>0</v>
          </cell>
          <cell r="BK44">
            <v>0</v>
          </cell>
          <cell r="BL44" t="str">
            <v>0</v>
          </cell>
          <cell r="BM44" t="str">
            <v>0</v>
          </cell>
          <cell r="BN44">
            <v>-39717</v>
          </cell>
          <cell r="BO44" t="str">
            <v>0</v>
          </cell>
          <cell r="BP44" t="str">
            <v>0</v>
          </cell>
          <cell r="BQ44">
            <v>0</v>
          </cell>
          <cell r="BR44">
            <v>0</v>
          </cell>
          <cell r="BS44" t="str">
            <v>0</v>
          </cell>
          <cell r="BT44" t="str">
            <v>0</v>
          </cell>
          <cell r="BU44">
            <v>0</v>
          </cell>
          <cell r="BW44" t="str">
            <v>0</v>
          </cell>
          <cell r="BX44" t="str">
            <v>0</v>
          </cell>
          <cell r="BY44">
            <v>0</v>
          </cell>
          <cell r="BZ44" t="str">
            <v>0</v>
          </cell>
          <cell r="CA44" t="str">
            <v>0</v>
          </cell>
          <cell r="CB44">
            <v>39412</v>
          </cell>
          <cell r="CC44" t="str">
            <v>0</v>
          </cell>
          <cell r="CD44" t="str">
            <v>0</v>
          </cell>
          <cell r="CE44" t="str">
            <v>0</v>
          </cell>
          <cell r="CF44" t="str">
            <v>0</v>
          </cell>
          <cell r="CG44" t="str">
            <v>0</v>
          </cell>
          <cell r="CH44" t="str">
            <v>0</v>
          </cell>
          <cell r="CI44" t="str">
            <v>0</v>
          </cell>
          <cell r="CK44" t="str">
            <v>0</v>
          </cell>
          <cell r="CL44" t="str">
            <v>0</v>
          </cell>
          <cell r="CM44">
            <v>0</v>
          </cell>
          <cell r="CN44" t="str">
            <v>0</v>
          </cell>
          <cell r="CO44" t="str">
            <v>0</v>
          </cell>
          <cell r="CP44">
            <v>-39546</v>
          </cell>
          <cell r="CQ44" t="str">
            <v>0</v>
          </cell>
          <cell r="CR44" t="str">
            <v>0</v>
          </cell>
          <cell r="CS44">
            <v>0</v>
          </cell>
          <cell r="CT44">
            <v>0</v>
          </cell>
          <cell r="CU44" t="str">
            <v>0</v>
          </cell>
          <cell r="CV44" t="str">
            <v>0</v>
          </cell>
          <cell r="CW44">
            <v>0</v>
          </cell>
          <cell r="CY44" t="str">
            <v>0</v>
          </cell>
          <cell r="CZ44" t="str">
            <v>0</v>
          </cell>
          <cell r="DA44">
            <v>0</v>
          </cell>
          <cell r="DC44" t="str">
            <v>0</v>
          </cell>
          <cell r="DD44" t="str">
            <v>0</v>
          </cell>
          <cell r="DE44">
            <v>0</v>
          </cell>
          <cell r="DG44" t="str">
            <v>0</v>
          </cell>
          <cell r="DH44" t="str">
            <v>0</v>
          </cell>
          <cell r="DI44" t="str">
            <v>0</v>
          </cell>
          <cell r="DJ44" t="str">
            <v>0</v>
          </cell>
          <cell r="DK44" t="str">
            <v>0</v>
          </cell>
          <cell r="DL44">
            <v>39412</v>
          </cell>
          <cell r="DN44" t="str">
            <v>0</v>
          </cell>
          <cell r="DO44" t="str">
            <v>0</v>
          </cell>
          <cell r="DP44" t="str">
            <v>0</v>
          </cell>
          <cell r="DQ44" t="str">
            <v>0</v>
          </cell>
          <cell r="DR44" t="str">
            <v>0</v>
          </cell>
          <cell r="DS44">
            <v>-1</v>
          </cell>
          <cell r="DT44" t="str">
            <v>0</v>
          </cell>
          <cell r="DU44" t="str">
            <v>0</v>
          </cell>
          <cell r="DV44">
            <v>0</v>
          </cell>
          <cell r="DW44" t="str">
            <v>0</v>
          </cell>
          <cell r="DX44" t="str">
            <v>0</v>
          </cell>
          <cell r="DY44" t="str">
            <v>0</v>
          </cell>
        </row>
        <row r="45">
          <cell r="A45" t="str">
            <v>Other Operating (Inc)/Exp</v>
          </cell>
          <cell r="B45">
            <v>-20010.490000000078</v>
          </cell>
          <cell r="C45">
            <v>1269560</v>
          </cell>
          <cell r="D45">
            <v>617390.28</v>
          </cell>
          <cell r="E45">
            <v>471063.62</v>
          </cell>
          <cell r="F45">
            <v>518273.43</v>
          </cell>
          <cell r="G45" t="str">
            <v>0</v>
          </cell>
          <cell r="H45" t="str">
            <v>0</v>
          </cell>
          <cell r="I45" t="str">
            <v>0</v>
          </cell>
          <cell r="J45" t="str">
            <v>0</v>
          </cell>
          <cell r="K45" t="str">
            <v>0</v>
          </cell>
          <cell r="L45" t="str">
            <v>0</v>
          </cell>
          <cell r="M45" t="str">
            <v>0</v>
          </cell>
          <cell r="N45" t="str">
            <v>0</v>
          </cell>
          <cell r="O45" t="str">
            <v>0</v>
          </cell>
          <cell r="P45" t="str">
            <v>0</v>
          </cell>
          <cell r="Q45">
            <v>773292.63</v>
          </cell>
          <cell r="R45">
            <v>780852.96</v>
          </cell>
          <cell r="S45">
            <v>310501</v>
          </cell>
          <cell r="T45">
            <v>1110304.98</v>
          </cell>
          <cell r="U45">
            <v>258022.37</v>
          </cell>
          <cell r="W45">
            <v>670530.9</v>
          </cell>
          <cell r="X45">
            <v>53932.94</v>
          </cell>
          <cell r="Y45">
            <v>39898.300000000003</v>
          </cell>
          <cell r="Z45">
            <v>39898.300000000003</v>
          </cell>
          <cell r="AA45" t="str">
            <v>0</v>
          </cell>
          <cell r="AB45" t="str">
            <v>0</v>
          </cell>
          <cell r="AC45" t="str">
            <v>0</v>
          </cell>
          <cell r="AD45" t="str">
            <v>0</v>
          </cell>
          <cell r="AE45" t="str">
            <v>0</v>
          </cell>
          <cell r="AF45" t="str">
            <v>0</v>
          </cell>
          <cell r="AG45" t="str">
            <v>0</v>
          </cell>
          <cell r="AH45" t="str">
            <v>0</v>
          </cell>
          <cell r="AI45">
            <v>40808.69</v>
          </cell>
          <cell r="AJ45">
            <v>25875</v>
          </cell>
          <cell r="AK45">
            <v>48334.47</v>
          </cell>
          <cell r="AL45">
            <v>27663.47</v>
          </cell>
          <cell r="AN45">
            <v>-20010.490000000078</v>
          </cell>
          <cell r="AO45">
            <v>1269560</v>
          </cell>
          <cell r="AP45">
            <v>617390.28</v>
          </cell>
          <cell r="AQ45" t="str">
            <v>0</v>
          </cell>
          <cell r="AR45" t="str">
            <v>0</v>
          </cell>
          <cell r="AS45" t="str">
            <v>0</v>
          </cell>
          <cell r="AT45">
            <v>773292.63</v>
          </cell>
          <cell r="AU45">
            <v>780852.96</v>
          </cell>
          <cell r="AV45">
            <v>310501</v>
          </cell>
          <cell r="AX45">
            <v>617390.28</v>
          </cell>
          <cell r="AY45" t="str">
            <v>0</v>
          </cell>
          <cell r="AZ45">
            <v>310501</v>
          </cell>
          <cell r="BA45">
            <v>1269560</v>
          </cell>
          <cell r="BB45" t="str">
            <v>0</v>
          </cell>
          <cell r="BC45">
            <v>780852.96</v>
          </cell>
          <cell r="BD45">
            <v>471063.62</v>
          </cell>
          <cell r="BE45" t="str">
            <v>0</v>
          </cell>
          <cell r="BF45">
            <v>1110304.98</v>
          </cell>
          <cell r="BG45">
            <v>2012237.37</v>
          </cell>
          <cell r="BI45">
            <v>212814.76</v>
          </cell>
          <cell r="BJ45" t="str">
            <v>0</v>
          </cell>
          <cell r="BK45">
            <v>103500</v>
          </cell>
          <cell r="BL45">
            <v>927393.73</v>
          </cell>
          <cell r="BM45" t="str">
            <v>0</v>
          </cell>
          <cell r="BN45">
            <v>-94048.320000000007</v>
          </cell>
          <cell r="BO45">
            <v>-518.90000000006694</v>
          </cell>
          <cell r="BP45" t="str">
            <v>0</v>
          </cell>
          <cell r="BQ45">
            <v>948535.98</v>
          </cell>
          <cell r="BR45">
            <v>118105.37</v>
          </cell>
          <cell r="BS45">
            <v>-518.90000000006694</v>
          </cell>
          <cell r="BT45" t="str">
            <v>0</v>
          </cell>
          <cell r="BU45">
            <v>938283.98</v>
          </cell>
          <cell r="BW45">
            <v>151700.82</v>
          </cell>
          <cell r="BX45" t="str">
            <v>0</v>
          </cell>
          <cell r="BY45">
            <v>77625</v>
          </cell>
          <cell r="BZ45">
            <v>585512.29</v>
          </cell>
          <cell r="CA45" t="str">
            <v>0</v>
          </cell>
          <cell r="CB45">
            <v>118548.4</v>
          </cell>
          <cell r="CC45">
            <v>-456154.8</v>
          </cell>
          <cell r="CD45" t="str">
            <v>0</v>
          </cell>
          <cell r="CE45">
            <v>868732.61</v>
          </cell>
          <cell r="CF45">
            <v>55364</v>
          </cell>
          <cell r="CG45">
            <v>-593542.27</v>
          </cell>
          <cell r="CH45" t="str">
            <v>0</v>
          </cell>
          <cell r="CI45">
            <v>675070.26</v>
          </cell>
          <cell r="CK45">
            <v>162760.82</v>
          </cell>
          <cell r="CL45" t="str">
            <v>0</v>
          </cell>
          <cell r="CM45">
            <v>77625</v>
          </cell>
          <cell r="CN45">
            <v>671021.32999999996</v>
          </cell>
          <cell r="CO45" t="str">
            <v>0</v>
          </cell>
          <cell r="CP45">
            <v>-47137.57</v>
          </cell>
          <cell r="CQ45">
            <v>573531.78</v>
          </cell>
          <cell r="CR45" t="str">
            <v>0</v>
          </cell>
          <cell r="CS45">
            <v>98596.37</v>
          </cell>
          <cell r="CT45">
            <v>98222.37</v>
          </cell>
          <cell r="CU45">
            <v>573531.78</v>
          </cell>
          <cell r="CV45" t="str">
            <v>0</v>
          </cell>
          <cell r="CW45">
            <v>98222.37</v>
          </cell>
          <cell r="CY45">
            <v>151700.82</v>
          </cell>
          <cell r="CZ45" t="str">
            <v>0</v>
          </cell>
          <cell r="DA45">
            <v>77625</v>
          </cell>
          <cell r="DC45">
            <v>573531.78</v>
          </cell>
          <cell r="DD45" t="str">
            <v>0</v>
          </cell>
          <cell r="DE45">
            <v>98222.37</v>
          </cell>
          <cell r="DG45">
            <v>-593542.27</v>
          </cell>
          <cell r="DH45" t="str">
            <v>0</v>
          </cell>
          <cell r="DI45">
            <v>675070.26</v>
          </cell>
          <cell r="DJ45">
            <v>585512.29</v>
          </cell>
          <cell r="DK45" t="str">
            <v>0</v>
          </cell>
          <cell r="DL45">
            <v>118548.4</v>
          </cell>
          <cell r="DN45">
            <v>176843.82</v>
          </cell>
          <cell r="DO45" t="str">
            <v>0</v>
          </cell>
          <cell r="DP45">
            <v>71500</v>
          </cell>
          <cell r="DQ45">
            <v>115686.61</v>
          </cell>
          <cell r="DR45" t="str">
            <v>0</v>
          </cell>
          <cell r="DS45">
            <v>494059.65</v>
          </cell>
          <cell r="DT45">
            <v>146618.82</v>
          </cell>
          <cell r="DU45" t="str">
            <v>0</v>
          </cell>
          <cell r="DV45">
            <v>77625</v>
          </cell>
          <cell r="DW45" t="str">
            <v>0</v>
          </cell>
          <cell r="DX45" t="str">
            <v>0</v>
          </cell>
          <cell r="DY45" t="str">
            <v>0</v>
          </cell>
        </row>
        <row r="46">
          <cell r="A46" t="str">
            <v>ACQUISITION COSTS-G</v>
          </cell>
          <cell r="B46" t="str">
            <v>0</v>
          </cell>
          <cell r="C46" t="str">
            <v>0</v>
          </cell>
          <cell r="D46" t="str">
            <v>0</v>
          </cell>
          <cell r="E46" t="str">
            <v>0</v>
          </cell>
          <cell r="F46" t="str">
            <v>0</v>
          </cell>
          <cell r="G46" t="str">
            <v>0</v>
          </cell>
          <cell r="H46" t="str">
            <v>0</v>
          </cell>
          <cell r="I46" t="str">
            <v>0</v>
          </cell>
          <cell r="J46" t="str">
            <v>0</v>
          </cell>
          <cell r="K46" t="str">
            <v>0</v>
          </cell>
          <cell r="L46" t="str">
            <v>0</v>
          </cell>
          <cell r="M46" t="str">
            <v>0</v>
          </cell>
          <cell r="N46" t="str">
            <v>0</v>
          </cell>
          <cell r="O46" t="str">
            <v>0</v>
          </cell>
          <cell r="P46" t="str">
            <v>0</v>
          </cell>
          <cell r="Q46">
            <v>607591.64</v>
          </cell>
          <cell r="R46">
            <v>893952.62</v>
          </cell>
          <cell r="S46" t="str">
            <v>0</v>
          </cell>
          <cell r="T46">
            <v>799763.23</v>
          </cell>
          <cell r="U46">
            <v>23906.85</v>
          </cell>
          <cell r="W46" t="str">
            <v>0</v>
          </cell>
          <cell r="X46" t="str">
            <v>0</v>
          </cell>
          <cell r="Y46" t="str">
            <v>0</v>
          </cell>
          <cell r="Z46" t="str">
            <v>0</v>
          </cell>
          <cell r="AA46" t="str">
            <v>0</v>
          </cell>
          <cell r="AB46" t="str">
            <v>0</v>
          </cell>
          <cell r="AC46" t="str">
            <v>0</v>
          </cell>
          <cell r="AD46" t="str">
            <v>0</v>
          </cell>
          <cell r="AE46" t="str">
            <v>0</v>
          </cell>
          <cell r="AF46" t="str">
            <v>0</v>
          </cell>
          <cell r="AG46" t="str">
            <v>0</v>
          </cell>
          <cell r="AH46" t="str">
            <v>0</v>
          </cell>
          <cell r="AI46" t="str">
            <v>0</v>
          </cell>
          <cell r="AJ46" t="str">
            <v>0</v>
          </cell>
          <cell r="AK46">
            <v>23906.85</v>
          </cell>
          <cell r="AL46">
            <v>23906.85</v>
          </cell>
          <cell r="AN46" t="str">
            <v>0</v>
          </cell>
          <cell r="AO46" t="str">
            <v>0</v>
          </cell>
          <cell r="AP46" t="str">
            <v>0</v>
          </cell>
          <cell r="AQ46" t="str">
            <v>0</v>
          </cell>
          <cell r="AR46" t="str">
            <v>0</v>
          </cell>
          <cell r="AS46" t="str">
            <v>0</v>
          </cell>
          <cell r="AT46">
            <v>607591.64</v>
          </cell>
          <cell r="AU46">
            <v>893952.62</v>
          </cell>
          <cell r="AV46" t="str">
            <v>0</v>
          </cell>
          <cell r="AX46" t="str">
            <v>0</v>
          </cell>
          <cell r="AY46" t="str">
            <v>0</v>
          </cell>
          <cell r="AZ46" t="str">
            <v>0</v>
          </cell>
          <cell r="BA46" t="str">
            <v>0</v>
          </cell>
          <cell r="BB46" t="str">
            <v>0</v>
          </cell>
          <cell r="BC46">
            <v>893952.62</v>
          </cell>
          <cell r="BD46" t="str">
            <v>0</v>
          </cell>
          <cell r="BE46" t="str">
            <v>0</v>
          </cell>
          <cell r="BF46">
            <v>799763.23</v>
          </cell>
          <cell r="BG46">
            <v>23906.85</v>
          </cell>
          <cell r="BI46" t="str">
            <v>0</v>
          </cell>
          <cell r="BJ46" t="str">
            <v>0</v>
          </cell>
          <cell r="BK46" t="str">
            <v>0</v>
          </cell>
          <cell r="BL46" t="str">
            <v>0</v>
          </cell>
          <cell r="BM46" t="str">
            <v>0</v>
          </cell>
          <cell r="BN46">
            <v>395730.5</v>
          </cell>
          <cell r="BO46" t="str">
            <v>0</v>
          </cell>
          <cell r="BP46" t="str">
            <v>0</v>
          </cell>
          <cell r="BQ46">
            <v>799763.23</v>
          </cell>
          <cell r="BR46">
            <v>23906.85</v>
          </cell>
          <cell r="BS46" t="str">
            <v>0</v>
          </cell>
          <cell r="BT46" t="str">
            <v>0</v>
          </cell>
          <cell r="BU46">
            <v>799763.23</v>
          </cell>
          <cell r="BW46" t="str">
            <v>0</v>
          </cell>
          <cell r="BX46" t="str">
            <v>0</v>
          </cell>
          <cell r="BY46" t="str">
            <v>0</v>
          </cell>
          <cell r="BZ46" t="str">
            <v>0</v>
          </cell>
          <cell r="CA46" t="str">
            <v>0</v>
          </cell>
          <cell r="CB46">
            <v>454976.24</v>
          </cell>
          <cell r="CC46" t="str">
            <v>0</v>
          </cell>
          <cell r="CD46" t="str">
            <v>0</v>
          </cell>
          <cell r="CE46">
            <v>775856.38</v>
          </cell>
          <cell r="CF46" t="str">
            <v>0</v>
          </cell>
          <cell r="CG46" t="str">
            <v>0</v>
          </cell>
          <cell r="CH46" t="str">
            <v>0</v>
          </cell>
          <cell r="CI46">
            <v>583684.79</v>
          </cell>
          <cell r="CK46" t="str">
            <v>0</v>
          </cell>
          <cell r="CL46" t="str">
            <v>0</v>
          </cell>
          <cell r="CM46" t="str">
            <v>0</v>
          </cell>
          <cell r="CN46" t="str">
            <v>0</v>
          </cell>
          <cell r="CO46" t="str">
            <v>0</v>
          </cell>
          <cell r="CP46" t="str">
            <v>0</v>
          </cell>
          <cell r="CQ46" t="str">
            <v>0</v>
          </cell>
          <cell r="CR46" t="str">
            <v>0</v>
          </cell>
          <cell r="CS46">
            <v>23906.85</v>
          </cell>
          <cell r="CT46">
            <v>23906.85</v>
          </cell>
          <cell r="CU46" t="str">
            <v>0</v>
          </cell>
          <cell r="CV46" t="str">
            <v>0</v>
          </cell>
          <cell r="CW46">
            <v>23906.85</v>
          </cell>
          <cell r="CY46" t="str">
            <v>0</v>
          </cell>
          <cell r="CZ46" t="str">
            <v>0</v>
          </cell>
          <cell r="DA46" t="str">
            <v>0</v>
          </cell>
          <cell r="DC46" t="str">
            <v>0</v>
          </cell>
          <cell r="DD46" t="str">
            <v>0</v>
          </cell>
          <cell r="DE46">
            <v>23906.85</v>
          </cell>
          <cell r="DG46" t="str">
            <v>0</v>
          </cell>
          <cell r="DH46" t="str">
            <v>0</v>
          </cell>
          <cell r="DI46">
            <v>583684.79</v>
          </cell>
          <cell r="DJ46" t="str">
            <v>0</v>
          </cell>
          <cell r="DK46" t="str">
            <v>0</v>
          </cell>
          <cell r="DL46">
            <v>454976.24</v>
          </cell>
          <cell r="DN46" t="str">
            <v>0</v>
          </cell>
          <cell r="DO46" t="str">
            <v>0</v>
          </cell>
          <cell r="DP46" t="str">
            <v>0</v>
          </cell>
          <cell r="DQ46" t="str">
            <v>0</v>
          </cell>
          <cell r="DR46" t="str">
            <v>0</v>
          </cell>
          <cell r="DS46">
            <v>350984.68</v>
          </cell>
          <cell r="DT46" t="str">
            <v>0</v>
          </cell>
          <cell r="DU46" t="str">
            <v>0</v>
          </cell>
          <cell r="DV46" t="str">
            <v>0</v>
          </cell>
          <cell r="DW46" t="str">
            <v>0</v>
          </cell>
          <cell r="DX46" t="str">
            <v>0</v>
          </cell>
          <cell r="DY46" t="str">
            <v>0</v>
          </cell>
        </row>
        <row r="47">
          <cell r="A47" t="str">
            <v>Total Operating Expense</v>
          </cell>
          <cell r="B47">
            <v>58855258.920000054</v>
          </cell>
          <cell r="C47">
            <v>130897160.54999992</v>
          </cell>
          <cell r="D47">
            <v>136989921.87</v>
          </cell>
          <cell r="E47">
            <v>128311595.42597614</v>
          </cell>
          <cell r="F47">
            <v>95423559.622877717</v>
          </cell>
          <cell r="G47">
            <v>48423507.649999999</v>
          </cell>
          <cell r="H47">
            <v>108648549.19000003</v>
          </cell>
          <cell r="I47">
            <v>131965540.95999999</v>
          </cell>
          <cell r="J47">
            <v>93021578.439604044</v>
          </cell>
          <cell r="K47">
            <v>91891270.33992967</v>
          </cell>
          <cell r="L47" t="str">
            <v>0</v>
          </cell>
          <cell r="M47" t="str">
            <v>0</v>
          </cell>
          <cell r="N47" t="str">
            <v>0</v>
          </cell>
          <cell r="O47" t="str">
            <v>0</v>
          </cell>
          <cell r="P47" t="str">
            <v>0</v>
          </cell>
          <cell r="Q47">
            <v>2882078.17</v>
          </cell>
          <cell r="R47">
            <v>16886466.520000003</v>
          </cell>
          <cell r="S47">
            <v>7894949</v>
          </cell>
          <cell r="T47">
            <v>7645379.5199999986</v>
          </cell>
          <cell r="U47">
            <v>7849506.1500000004</v>
          </cell>
          <cell r="W47">
            <v>10865308.410000002</v>
          </cell>
          <cell r="X47">
            <v>11910968.499999998</v>
          </cell>
          <cell r="Y47">
            <v>12623931.049999997</v>
          </cell>
          <cell r="Z47">
            <v>10173197.75999999</v>
          </cell>
          <cell r="AA47">
            <v>14381266.199999999</v>
          </cell>
          <cell r="AB47">
            <v>12032917.33</v>
          </cell>
          <cell r="AC47">
            <v>10238595.630000001</v>
          </cell>
          <cell r="AD47">
            <v>10710207.49</v>
          </cell>
          <cell r="AE47" t="str">
            <v>0</v>
          </cell>
          <cell r="AF47" t="str">
            <v>0</v>
          </cell>
          <cell r="AG47" t="str">
            <v>0</v>
          </cell>
          <cell r="AH47" t="str">
            <v>0</v>
          </cell>
          <cell r="AI47">
            <v>525061.68999999994</v>
          </cell>
          <cell r="AJ47">
            <v>660662</v>
          </cell>
          <cell r="AK47">
            <v>636012.47</v>
          </cell>
          <cell r="AL47">
            <v>615341.47</v>
          </cell>
          <cell r="AN47">
            <v>58855258.920000054</v>
          </cell>
          <cell r="AO47">
            <v>130897160.54999992</v>
          </cell>
          <cell r="AP47">
            <v>136989921.87</v>
          </cell>
          <cell r="AQ47">
            <v>48423507.649999999</v>
          </cell>
          <cell r="AR47">
            <v>108648549.19000003</v>
          </cell>
          <cell r="AS47">
            <v>131965540.95999999</v>
          </cell>
          <cell r="AT47">
            <v>2882078.17</v>
          </cell>
          <cell r="AU47">
            <v>16886466.520000003</v>
          </cell>
          <cell r="AV47">
            <v>7894949</v>
          </cell>
          <cell r="AX47">
            <v>136989921.87</v>
          </cell>
          <cell r="AY47">
            <v>131965540.95999999</v>
          </cell>
          <cell r="AZ47">
            <v>7894949</v>
          </cell>
          <cell r="BA47">
            <v>130897160.54999991</v>
          </cell>
          <cell r="BB47">
            <v>108648549.19000003</v>
          </cell>
          <cell r="BC47">
            <v>16886466.520000003</v>
          </cell>
          <cell r="BD47">
            <v>128311595.42597616</v>
          </cell>
          <cell r="BE47">
            <v>93021578.439604044</v>
          </cell>
          <cell r="BF47">
            <v>7645379.5199999986</v>
          </cell>
          <cell r="BG47">
            <v>9603721.1500000004</v>
          </cell>
          <cell r="BI47">
            <v>46421449.769999996</v>
          </cell>
          <cell r="BJ47">
            <v>44286446.32</v>
          </cell>
          <cell r="BK47">
            <v>2633648</v>
          </cell>
          <cell r="BL47">
            <v>42922115.849999987</v>
          </cell>
          <cell r="BM47">
            <v>46146996.910000004</v>
          </cell>
          <cell r="BN47">
            <v>3787318.68</v>
          </cell>
          <cell r="BO47">
            <v>50763751.990000024</v>
          </cell>
          <cell r="BP47">
            <v>35955892.320000008</v>
          </cell>
          <cell r="BQ47">
            <v>2429310.52</v>
          </cell>
          <cell r="BR47">
            <v>2655289.15</v>
          </cell>
          <cell r="BS47">
            <v>46448958.990000017</v>
          </cell>
          <cell r="BT47">
            <v>37697229.320000008</v>
          </cell>
          <cell r="BU47">
            <v>2419058.52</v>
          </cell>
          <cell r="BW47">
            <v>34146381.04999999</v>
          </cell>
          <cell r="BX47">
            <v>32278929.989999998</v>
          </cell>
          <cell r="BY47">
            <v>1972986</v>
          </cell>
          <cell r="BZ47">
            <v>32129346.119999982</v>
          </cell>
          <cell r="CA47">
            <v>24457589.870000001</v>
          </cell>
          <cell r="CB47">
            <v>6655639.0700000003</v>
          </cell>
          <cell r="CC47">
            <v>31206133.575724814</v>
          </cell>
          <cell r="CD47">
            <v>23365998.94696391</v>
          </cell>
          <cell r="CE47">
            <v>2762005.68</v>
          </cell>
          <cell r="CF47">
            <v>1950725</v>
          </cell>
          <cell r="CG47">
            <v>23903803.52</v>
          </cell>
          <cell r="CH47">
            <v>21034501.309999999</v>
          </cell>
          <cell r="CI47">
            <v>1932780.33</v>
          </cell>
          <cell r="CK47">
            <v>34753908.509999998</v>
          </cell>
          <cell r="CL47">
            <v>32449872.989999998</v>
          </cell>
          <cell r="CM47">
            <v>1975986</v>
          </cell>
          <cell r="CN47">
            <v>31442626.510000024</v>
          </cell>
          <cell r="CO47">
            <v>34288017.800000004</v>
          </cell>
          <cell r="CP47">
            <v>3204884.43</v>
          </cell>
          <cell r="CQ47">
            <v>38317044.399999999</v>
          </cell>
          <cell r="CR47">
            <v>26021537.34</v>
          </cell>
          <cell r="CS47">
            <v>949671.84</v>
          </cell>
          <cell r="CT47">
            <v>2003619.15</v>
          </cell>
          <cell r="CU47">
            <v>34951455.399999991</v>
          </cell>
          <cell r="CV47">
            <v>27389006.34</v>
          </cell>
          <cell r="CW47">
            <v>949297.84</v>
          </cell>
          <cell r="CY47">
            <v>34146381.04999999</v>
          </cell>
          <cell r="CZ47">
            <v>32278929.989999998</v>
          </cell>
          <cell r="DA47">
            <v>1972986</v>
          </cell>
          <cell r="DC47">
            <v>34951455.399999991</v>
          </cell>
          <cell r="DD47">
            <v>27389006.34</v>
          </cell>
          <cell r="DE47">
            <v>949297.84</v>
          </cell>
          <cell r="DG47">
            <v>23903803.52</v>
          </cell>
          <cell r="DH47">
            <v>21034501.309999999</v>
          </cell>
          <cell r="DI47">
            <v>1932780.33</v>
          </cell>
          <cell r="DJ47">
            <v>32129346.119999982</v>
          </cell>
          <cell r="DK47">
            <v>24457589.870000001</v>
          </cell>
          <cell r="DL47">
            <v>6655639.0700000003</v>
          </cell>
          <cell r="DN47">
            <v>29858276.370125685</v>
          </cell>
          <cell r="DO47">
            <v>23610676.786346234</v>
          </cell>
          <cell r="DP47">
            <v>1966861</v>
          </cell>
          <cell r="DQ47">
            <v>33593485.649999999</v>
          </cell>
          <cell r="DR47">
            <v>29052983.130000003</v>
          </cell>
          <cell r="DS47">
            <v>2822668.67</v>
          </cell>
          <cell r="DT47">
            <v>34574992.909999996</v>
          </cell>
          <cell r="DU47">
            <v>36319204.990000002</v>
          </cell>
          <cell r="DV47">
            <v>1972986</v>
          </cell>
          <cell r="DW47" t="str">
            <v>0</v>
          </cell>
          <cell r="DX47" t="str">
            <v>0</v>
          </cell>
          <cell r="DY47" t="str">
            <v>0</v>
          </cell>
        </row>
        <row r="48">
          <cell r="A48" t="str">
            <v>Royalty Inc.</v>
          </cell>
          <cell r="B48" t="str">
            <v>0</v>
          </cell>
          <cell r="C48" t="str">
            <v>0</v>
          </cell>
          <cell r="D48" t="str">
            <v>0</v>
          </cell>
          <cell r="E48" t="str">
            <v>0</v>
          </cell>
          <cell r="F48" t="str">
            <v>0</v>
          </cell>
          <cell r="G48" t="str">
            <v>0</v>
          </cell>
          <cell r="H48" t="str">
            <v>0</v>
          </cell>
          <cell r="I48" t="str">
            <v>0</v>
          </cell>
          <cell r="J48" t="str">
            <v>0</v>
          </cell>
          <cell r="K48" t="str">
            <v>0</v>
          </cell>
          <cell r="L48" t="str">
            <v>0</v>
          </cell>
          <cell r="M48" t="str">
            <v>0</v>
          </cell>
          <cell r="N48" t="str">
            <v>0</v>
          </cell>
          <cell r="O48" t="str">
            <v>0</v>
          </cell>
          <cell r="P48" t="str">
            <v>0</v>
          </cell>
          <cell r="Q48">
            <v>-3594103.14</v>
          </cell>
          <cell r="R48">
            <v>-8606880.1399999969</v>
          </cell>
          <cell r="S48">
            <v>-10633322.08</v>
          </cell>
          <cell r="T48">
            <v>-10143354.119999999</v>
          </cell>
          <cell r="U48">
            <v>-10019886.4</v>
          </cell>
          <cell r="W48" t="str">
            <v>0</v>
          </cell>
          <cell r="X48" t="str">
            <v>0</v>
          </cell>
          <cell r="Y48" t="str">
            <v>0</v>
          </cell>
          <cell r="Z48" t="str">
            <v>0</v>
          </cell>
          <cell r="AA48" t="str">
            <v>0</v>
          </cell>
          <cell r="AB48" t="str">
            <v>0</v>
          </cell>
          <cell r="AC48" t="str">
            <v>0</v>
          </cell>
          <cell r="AD48" t="str">
            <v>0</v>
          </cell>
          <cell r="AE48" t="str">
            <v>0</v>
          </cell>
          <cell r="AF48" t="str">
            <v>0</v>
          </cell>
          <cell r="AG48" t="str">
            <v>0</v>
          </cell>
          <cell r="AH48" t="str">
            <v>0</v>
          </cell>
          <cell r="AI48">
            <v>-825694.71999999997</v>
          </cell>
          <cell r="AJ48">
            <v>-886111.21</v>
          </cell>
          <cell r="AK48">
            <v>-837914.71</v>
          </cell>
          <cell r="AL48">
            <v>-837914.71</v>
          </cell>
          <cell r="AN48" t="str">
            <v>0</v>
          </cell>
          <cell r="AO48" t="str">
            <v>0</v>
          </cell>
          <cell r="AP48" t="str">
            <v>0</v>
          </cell>
          <cell r="AQ48" t="str">
            <v>0</v>
          </cell>
          <cell r="AR48" t="str">
            <v>0</v>
          </cell>
          <cell r="AS48" t="str">
            <v>0</v>
          </cell>
          <cell r="AT48">
            <v>-3594103.14</v>
          </cell>
          <cell r="AU48">
            <v>-8606880.1399999969</v>
          </cell>
          <cell r="AV48">
            <v>-10633322.08</v>
          </cell>
          <cell r="AX48" t="str">
            <v>0</v>
          </cell>
          <cell r="AY48" t="str">
            <v>0</v>
          </cell>
          <cell r="AZ48">
            <v>-10633322.08</v>
          </cell>
          <cell r="BA48" t="str">
            <v>0</v>
          </cell>
          <cell r="BB48" t="str">
            <v>0</v>
          </cell>
          <cell r="BC48">
            <v>-8606880.1399999987</v>
          </cell>
          <cell r="BD48" t="str">
            <v>0</v>
          </cell>
          <cell r="BE48" t="str">
            <v>0</v>
          </cell>
          <cell r="BF48">
            <v>-10143354.119999999</v>
          </cell>
          <cell r="BG48">
            <v>-10265886.4</v>
          </cell>
          <cell r="BI48" t="str">
            <v>0</v>
          </cell>
          <cell r="BJ48" t="str">
            <v>0</v>
          </cell>
          <cell r="BK48">
            <v>-3544444.72</v>
          </cell>
          <cell r="BL48" t="str">
            <v>0</v>
          </cell>
          <cell r="BM48" t="str">
            <v>0</v>
          </cell>
          <cell r="BN48">
            <v>-3787625.65</v>
          </cell>
          <cell r="BO48" t="str">
            <v>0</v>
          </cell>
          <cell r="BP48" t="str">
            <v>0</v>
          </cell>
          <cell r="BQ48">
            <v>-3369476.76</v>
          </cell>
          <cell r="BR48">
            <v>-3259009.04</v>
          </cell>
          <cell r="BS48" t="str">
            <v>0</v>
          </cell>
          <cell r="BT48" t="str">
            <v>0</v>
          </cell>
          <cell r="BU48">
            <v>-3369476.76</v>
          </cell>
          <cell r="BW48" t="str">
            <v>0</v>
          </cell>
          <cell r="BX48" t="str">
            <v>0</v>
          </cell>
          <cell r="BY48">
            <v>-2658333.5099999998</v>
          </cell>
          <cell r="BZ48" t="str">
            <v>0</v>
          </cell>
          <cell r="CA48" t="str">
            <v>0</v>
          </cell>
          <cell r="CB48">
            <v>-2172706.31</v>
          </cell>
          <cell r="CC48" t="str">
            <v>0</v>
          </cell>
          <cell r="CD48" t="str">
            <v>0</v>
          </cell>
          <cell r="CE48">
            <v>-2663301.23</v>
          </cell>
          <cell r="CF48">
            <v>-2535333.5099999998</v>
          </cell>
          <cell r="CG48" t="str">
            <v>0</v>
          </cell>
          <cell r="CH48" t="str">
            <v>0</v>
          </cell>
          <cell r="CI48">
            <v>-1180205.27</v>
          </cell>
          <cell r="CK48" t="str">
            <v>0</v>
          </cell>
          <cell r="CL48" t="str">
            <v>0</v>
          </cell>
          <cell r="CM48">
            <v>-2658333.5499999998</v>
          </cell>
          <cell r="CN48" t="str">
            <v>0</v>
          </cell>
          <cell r="CO48" t="str">
            <v>0</v>
          </cell>
          <cell r="CP48">
            <v>-2611606.71</v>
          </cell>
          <cell r="CQ48" t="str">
            <v>0</v>
          </cell>
          <cell r="CR48" t="str">
            <v>0</v>
          </cell>
          <cell r="CS48">
            <v>-2413897.87</v>
          </cell>
          <cell r="CT48">
            <v>-2413897.87</v>
          </cell>
          <cell r="CU48" t="str">
            <v>0</v>
          </cell>
          <cell r="CV48" t="str">
            <v>0</v>
          </cell>
          <cell r="CW48">
            <v>-2413897.87</v>
          </cell>
          <cell r="CY48" t="str">
            <v>0</v>
          </cell>
          <cell r="CZ48" t="str">
            <v>0</v>
          </cell>
          <cell r="DA48">
            <v>-2658333.5099999998</v>
          </cell>
          <cell r="DC48" t="str">
            <v>0</v>
          </cell>
          <cell r="DD48" t="str">
            <v>0</v>
          </cell>
          <cell r="DE48">
            <v>-2413897.87</v>
          </cell>
          <cell r="DG48" t="str">
            <v>0</v>
          </cell>
          <cell r="DH48" t="str">
            <v>0</v>
          </cell>
          <cell r="DI48">
            <v>-1180205.27</v>
          </cell>
          <cell r="DJ48" t="str">
            <v>0</v>
          </cell>
          <cell r="DK48" t="str">
            <v>0</v>
          </cell>
          <cell r="DL48">
            <v>-2172706.31</v>
          </cell>
          <cell r="DN48" t="str">
            <v>0</v>
          </cell>
          <cell r="DO48" t="str">
            <v>0</v>
          </cell>
          <cell r="DP48">
            <v>-2533083.5099999998</v>
          </cell>
          <cell r="DQ48" t="str">
            <v>0</v>
          </cell>
          <cell r="DR48" t="str">
            <v>0</v>
          </cell>
          <cell r="DS48">
            <v>-2142086.73</v>
          </cell>
          <cell r="DT48" t="str">
            <v>0</v>
          </cell>
          <cell r="DU48" t="str">
            <v>0</v>
          </cell>
          <cell r="DV48">
            <v>-2658333.5099999998</v>
          </cell>
          <cell r="DW48" t="str">
            <v>0</v>
          </cell>
          <cell r="DX48" t="str">
            <v>0</v>
          </cell>
          <cell r="DY48" t="str">
            <v>0</v>
          </cell>
        </row>
        <row r="49">
          <cell r="A49" t="str">
            <v>SG&amp;A</v>
          </cell>
          <cell r="B49">
            <v>58855258.920000054</v>
          </cell>
          <cell r="C49">
            <v>130897160.54999992</v>
          </cell>
          <cell r="D49">
            <v>136989921.87</v>
          </cell>
          <cell r="E49">
            <v>128311595.42597614</v>
          </cell>
          <cell r="F49">
            <v>95423559.622877717</v>
          </cell>
          <cell r="G49">
            <v>48423507.649999999</v>
          </cell>
          <cell r="H49">
            <v>108648549.19000003</v>
          </cell>
          <cell r="I49">
            <v>131965540.95999999</v>
          </cell>
          <cell r="J49">
            <v>93021578.439604044</v>
          </cell>
          <cell r="K49">
            <v>91891270.33992967</v>
          </cell>
          <cell r="L49" t="str">
            <v>0</v>
          </cell>
          <cell r="M49" t="str">
            <v>0</v>
          </cell>
          <cell r="N49" t="str">
            <v>0</v>
          </cell>
          <cell r="O49" t="str">
            <v>0</v>
          </cell>
          <cell r="P49" t="str">
            <v>0</v>
          </cell>
          <cell r="Q49">
            <v>-712024.97</v>
          </cell>
          <cell r="R49">
            <v>8279586.3800000055</v>
          </cell>
          <cell r="S49">
            <v>-2738373.08</v>
          </cell>
          <cell r="T49">
            <v>-2497974.6</v>
          </cell>
          <cell r="U49">
            <v>-2170380.25</v>
          </cell>
          <cell r="W49">
            <v>10865308.410000002</v>
          </cell>
          <cell r="X49">
            <v>11910968.499999998</v>
          </cell>
          <cell r="Y49">
            <v>12623931.049999997</v>
          </cell>
          <cell r="Z49">
            <v>10173197.75999999</v>
          </cell>
          <cell r="AA49">
            <v>14381266.199999999</v>
          </cell>
          <cell r="AB49">
            <v>12032917.33</v>
          </cell>
          <cell r="AC49">
            <v>10238595.630000001</v>
          </cell>
          <cell r="AD49">
            <v>10710207.49</v>
          </cell>
          <cell r="AE49" t="str">
            <v>0</v>
          </cell>
          <cell r="AF49" t="str">
            <v>0</v>
          </cell>
          <cell r="AG49" t="str">
            <v>0</v>
          </cell>
          <cell r="AH49" t="str">
            <v>0</v>
          </cell>
          <cell r="AI49">
            <v>-300633.03000000003</v>
          </cell>
          <cell r="AJ49">
            <v>-225449.21</v>
          </cell>
          <cell r="AK49">
            <v>-201902.24</v>
          </cell>
          <cell r="AL49">
            <v>-222573.24</v>
          </cell>
          <cell r="AN49">
            <v>58855258.920000054</v>
          </cell>
          <cell r="AO49">
            <v>130897160.54999992</v>
          </cell>
          <cell r="AP49">
            <v>136989921.87</v>
          </cell>
          <cell r="AQ49">
            <v>48423507.649999999</v>
          </cell>
          <cell r="AR49">
            <v>108648549.19000003</v>
          </cell>
          <cell r="AS49">
            <v>131965540.95999999</v>
          </cell>
          <cell r="AT49">
            <v>-712024.97</v>
          </cell>
          <cell r="AU49">
            <v>8279586.3800000055</v>
          </cell>
          <cell r="AV49">
            <v>-2738373.08</v>
          </cell>
          <cell r="AX49">
            <v>136989921.87</v>
          </cell>
          <cell r="AY49">
            <v>131965540.95999999</v>
          </cell>
          <cell r="AZ49">
            <v>-2738373.08</v>
          </cell>
          <cell r="BA49">
            <v>130897160.54999991</v>
          </cell>
          <cell r="BB49">
            <v>108648549.19000003</v>
          </cell>
          <cell r="BC49">
            <v>8279586.3800000055</v>
          </cell>
          <cell r="BD49">
            <v>128311595.42597616</v>
          </cell>
          <cell r="BE49">
            <v>93021578.439604044</v>
          </cell>
          <cell r="BF49">
            <v>-2497974.6</v>
          </cell>
          <cell r="BG49">
            <v>-662165.24999999942</v>
          </cell>
          <cell r="BI49">
            <v>46421449.769999996</v>
          </cell>
          <cell r="BJ49">
            <v>44286446.32</v>
          </cell>
          <cell r="BK49">
            <v>-910796.72</v>
          </cell>
          <cell r="BL49">
            <v>42922115.849999987</v>
          </cell>
          <cell r="BM49">
            <v>46146996.910000004</v>
          </cell>
          <cell r="BN49">
            <v>-306.96999999985565</v>
          </cell>
          <cell r="BO49">
            <v>50763751.990000024</v>
          </cell>
          <cell r="BP49">
            <v>35955892.320000008</v>
          </cell>
          <cell r="BQ49">
            <v>-940166.24</v>
          </cell>
          <cell r="BR49">
            <v>-603719.89</v>
          </cell>
          <cell r="BS49">
            <v>46448958.990000017</v>
          </cell>
          <cell r="BT49">
            <v>37697229.320000008</v>
          </cell>
          <cell r="BU49">
            <v>-950418.24</v>
          </cell>
          <cell r="BW49">
            <v>34146381.04999999</v>
          </cell>
          <cell r="BX49">
            <v>32278929.989999998</v>
          </cell>
          <cell r="BY49">
            <v>-685347.51</v>
          </cell>
          <cell r="BZ49">
            <v>32129346.119999982</v>
          </cell>
          <cell r="CA49">
            <v>24457589.870000001</v>
          </cell>
          <cell r="CB49">
            <v>4482932.76</v>
          </cell>
          <cell r="CC49">
            <v>31206133.575724814</v>
          </cell>
          <cell r="CD49">
            <v>23365998.94696391</v>
          </cell>
          <cell r="CE49">
            <v>98704.450000000274</v>
          </cell>
          <cell r="CF49">
            <v>-584608.51</v>
          </cell>
          <cell r="CG49">
            <v>23903803.52</v>
          </cell>
          <cell r="CH49">
            <v>21034501.309999999</v>
          </cell>
          <cell r="CI49">
            <v>752575.06</v>
          </cell>
          <cell r="CK49">
            <v>34753908.509999998</v>
          </cell>
          <cell r="CL49">
            <v>32449872.989999998</v>
          </cell>
          <cell r="CM49">
            <v>-682347.55</v>
          </cell>
          <cell r="CN49">
            <v>31442626.510000024</v>
          </cell>
          <cell r="CO49">
            <v>34288017.800000004</v>
          </cell>
          <cell r="CP49">
            <v>593277.72</v>
          </cell>
          <cell r="CQ49">
            <v>38317044.399999999</v>
          </cell>
          <cell r="CR49">
            <v>26021537.34</v>
          </cell>
          <cell r="CS49">
            <v>-1464226.03</v>
          </cell>
          <cell r="CT49">
            <v>-410278.72</v>
          </cell>
          <cell r="CU49">
            <v>34951455.399999991</v>
          </cell>
          <cell r="CV49">
            <v>27389006.34</v>
          </cell>
          <cell r="CW49">
            <v>-1464600.03</v>
          </cell>
          <cell r="CY49">
            <v>34146381.04999999</v>
          </cell>
          <cell r="CZ49">
            <v>32278929.989999998</v>
          </cell>
          <cell r="DA49">
            <v>-685347.51</v>
          </cell>
          <cell r="DC49">
            <v>34951455.399999991</v>
          </cell>
          <cell r="DD49">
            <v>27389006.34</v>
          </cell>
          <cell r="DE49">
            <v>-1464600.03</v>
          </cell>
          <cell r="DG49">
            <v>23903803.52</v>
          </cell>
          <cell r="DH49">
            <v>21034501.309999999</v>
          </cell>
          <cell r="DI49">
            <v>752575.06</v>
          </cell>
          <cell r="DJ49">
            <v>32129346.119999982</v>
          </cell>
          <cell r="DK49">
            <v>24457589.870000001</v>
          </cell>
          <cell r="DL49">
            <v>4482932.76</v>
          </cell>
          <cell r="DN49">
            <v>29858276.370125685</v>
          </cell>
          <cell r="DO49">
            <v>23610676.786346234</v>
          </cell>
          <cell r="DP49">
            <v>-566222.51</v>
          </cell>
          <cell r="DQ49">
            <v>33593485.649999999</v>
          </cell>
          <cell r="DR49">
            <v>29052983.130000003</v>
          </cell>
          <cell r="DS49">
            <v>680581.93999999948</v>
          </cell>
          <cell r="DT49">
            <v>34574992.909999996</v>
          </cell>
          <cell r="DU49">
            <v>36319204.990000002</v>
          </cell>
          <cell r="DV49">
            <v>-685347.51</v>
          </cell>
          <cell r="DW49" t="str">
            <v>0</v>
          </cell>
          <cell r="DX49" t="str">
            <v>0</v>
          </cell>
          <cell r="DY49" t="str">
            <v>0</v>
          </cell>
        </row>
        <row r="50">
          <cell r="A50" t="str">
            <v>Operating Income</v>
          </cell>
          <cell r="B50">
            <v>78738159.449999958</v>
          </cell>
          <cell r="C50">
            <v>173137724.35000008</v>
          </cell>
          <cell r="D50">
            <v>185603415.87</v>
          </cell>
          <cell r="E50">
            <v>149702614.16597614</v>
          </cell>
          <cell r="F50">
            <v>112444043.01287773</v>
          </cell>
          <cell r="G50">
            <v>229428664.24999997</v>
          </cell>
          <cell r="H50">
            <v>513097204.34999985</v>
          </cell>
          <cell r="I50">
            <v>558602886.96000004</v>
          </cell>
          <cell r="J50">
            <v>561272483.31737089</v>
          </cell>
          <cell r="K50">
            <v>521368331.39138871</v>
          </cell>
          <cell r="L50">
            <v>342940819.72999996</v>
          </cell>
          <cell r="M50">
            <v>760635428.82000017</v>
          </cell>
          <cell r="N50">
            <v>834106936</v>
          </cell>
          <cell r="O50">
            <v>873972739.34144032</v>
          </cell>
          <cell r="P50">
            <v>783240163.8588562</v>
          </cell>
          <cell r="Q50">
            <v>-712024.97</v>
          </cell>
          <cell r="R50">
            <v>8279586.3800000055</v>
          </cell>
          <cell r="S50">
            <v>-2738373.08</v>
          </cell>
          <cell r="T50">
            <v>-2497974.6</v>
          </cell>
          <cell r="U50">
            <v>-2170380.25</v>
          </cell>
          <cell r="W50">
            <v>14393024.779999997</v>
          </cell>
          <cell r="X50">
            <v>16011172.499999998</v>
          </cell>
          <cell r="Y50">
            <v>16417419.879999999</v>
          </cell>
          <cell r="Z50">
            <v>13966686.589999994</v>
          </cell>
          <cell r="AA50">
            <v>54009939.859999985</v>
          </cell>
          <cell r="AB50">
            <v>49826469.329999998</v>
          </cell>
          <cell r="AC50">
            <v>53105065.210000008</v>
          </cell>
          <cell r="AD50">
            <v>51276865.540000007</v>
          </cell>
          <cell r="AE50">
            <v>76942183.449999988</v>
          </cell>
          <cell r="AF50">
            <v>75177083</v>
          </cell>
          <cell r="AG50">
            <v>81424135.219999999</v>
          </cell>
          <cell r="AH50">
            <v>75212494.439999998</v>
          </cell>
          <cell r="AI50">
            <v>-300633.03000000003</v>
          </cell>
          <cell r="AJ50">
            <v>-225449.21</v>
          </cell>
          <cell r="AK50">
            <v>-201902.24</v>
          </cell>
          <cell r="AL50">
            <v>-222573.24</v>
          </cell>
          <cell r="AN50">
            <v>78738159.449999958</v>
          </cell>
          <cell r="AO50">
            <v>173137724.35000008</v>
          </cell>
          <cell r="AP50">
            <v>185603415.87</v>
          </cell>
          <cell r="AQ50">
            <v>229428664.24999997</v>
          </cell>
          <cell r="AR50">
            <v>513097204.34999985</v>
          </cell>
          <cell r="AS50">
            <v>558602886.96000004</v>
          </cell>
          <cell r="AT50">
            <v>-712024.97</v>
          </cell>
          <cell r="AU50">
            <v>8279586.3800000055</v>
          </cell>
          <cell r="AV50">
            <v>-2738373.08</v>
          </cell>
          <cell r="AX50">
            <v>185603415.87</v>
          </cell>
          <cell r="AY50">
            <v>558602886.96000004</v>
          </cell>
          <cell r="AZ50">
            <v>-2738373.08</v>
          </cell>
          <cell r="BA50">
            <v>173137724.35000008</v>
          </cell>
          <cell r="BB50">
            <v>513097204.34999996</v>
          </cell>
          <cell r="BC50">
            <v>8279586.3800000055</v>
          </cell>
          <cell r="BD50">
            <v>149702614.16597614</v>
          </cell>
          <cell r="BE50">
            <v>561272483.31737089</v>
          </cell>
          <cell r="BF50">
            <v>-2497974.6</v>
          </cell>
          <cell r="BG50">
            <v>-662165.24999999942</v>
          </cell>
          <cell r="BI50">
            <v>62637451.769999996</v>
          </cell>
          <cell r="BJ50">
            <v>185367487.31999999</v>
          </cell>
          <cell r="BK50">
            <v>-910796.72</v>
          </cell>
          <cell r="BL50">
            <v>57000282.879999958</v>
          </cell>
          <cell r="BM50">
            <v>185241511.99000013</v>
          </cell>
          <cell r="BN50">
            <v>-306.96999999985565</v>
          </cell>
          <cell r="BO50">
            <v>66345977.730000079</v>
          </cell>
          <cell r="BP50">
            <v>189733345.82000008</v>
          </cell>
          <cell r="BQ50">
            <v>-940166.24</v>
          </cell>
          <cell r="BR50">
            <v>-603719.89</v>
          </cell>
          <cell r="BS50">
            <v>62031184.730000064</v>
          </cell>
          <cell r="BT50">
            <v>187563771.34000003</v>
          </cell>
          <cell r="BU50">
            <v>-950418.24</v>
          </cell>
          <cell r="BW50">
            <v>46228660.050000004</v>
          </cell>
          <cell r="BX50">
            <v>136496818.99000001</v>
          </cell>
          <cell r="BY50">
            <v>-685347.51</v>
          </cell>
          <cell r="BZ50">
            <v>42651744.920000009</v>
          </cell>
          <cell r="CA50">
            <v>119231777.09000009</v>
          </cell>
          <cell r="CB50">
            <v>4482932.76</v>
          </cell>
          <cell r="CC50">
            <v>36705286.915724836</v>
          </cell>
          <cell r="CD50">
            <v>141617665.57461149</v>
          </cell>
          <cell r="CE50">
            <v>98704.450000000274</v>
          </cell>
          <cell r="CF50">
            <v>-584608.51</v>
          </cell>
          <cell r="CG50">
            <v>32258374.650000002</v>
          </cell>
          <cell r="CH50">
            <v>95968267.38000001</v>
          </cell>
          <cell r="CI50">
            <v>752575.06</v>
          </cell>
          <cell r="CK50">
            <v>46859298.510000005</v>
          </cell>
          <cell r="CL50">
            <v>135582070.99000001</v>
          </cell>
          <cell r="CM50">
            <v>-682347.55</v>
          </cell>
          <cell r="CN50">
            <v>41901694.360000014</v>
          </cell>
          <cell r="CO50">
            <v>136211434.44999993</v>
          </cell>
          <cell r="CP50">
            <v>593277.72</v>
          </cell>
          <cell r="CQ50">
            <v>49845373.800000004</v>
          </cell>
          <cell r="CR50">
            <v>135363906.45000005</v>
          </cell>
          <cell r="CS50">
            <v>-1464226.03</v>
          </cell>
          <cell r="CT50">
            <v>-410278.72</v>
          </cell>
          <cell r="CU50">
            <v>46479784.79999999</v>
          </cell>
          <cell r="CV50">
            <v>133461555.43000001</v>
          </cell>
          <cell r="CW50">
            <v>-1464600.03</v>
          </cell>
          <cell r="CY50">
            <v>46228660.050000004</v>
          </cell>
          <cell r="CZ50">
            <v>136496818.99000001</v>
          </cell>
          <cell r="DA50">
            <v>-685347.51</v>
          </cell>
          <cell r="DC50">
            <v>46479784.79999999</v>
          </cell>
          <cell r="DD50">
            <v>133461555.43000001</v>
          </cell>
          <cell r="DE50">
            <v>-1464600.03</v>
          </cell>
          <cell r="DG50">
            <v>32258374.650000002</v>
          </cell>
          <cell r="DH50">
            <v>95968267.38000001</v>
          </cell>
          <cell r="DI50">
            <v>752575.06</v>
          </cell>
          <cell r="DJ50">
            <v>42651744.920000009</v>
          </cell>
          <cell r="DK50">
            <v>119231777.09000009</v>
          </cell>
          <cell r="DL50">
            <v>4482932.76</v>
          </cell>
          <cell r="DN50">
            <v>32067646.370125685</v>
          </cell>
          <cell r="DO50">
            <v>151224725.05190173</v>
          </cell>
          <cell r="DP50">
            <v>-566222.51</v>
          </cell>
          <cell r="DQ50">
            <v>44401901.26000002</v>
          </cell>
          <cell r="DR50">
            <v>137561630.65000004</v>
          </cell>
          <cell r="DS50">
            <v>680581.93999999948</v>
          </cell>
          <cell r="DT50">
            <v>47002342.910000011</v>
          </cell>
          <cell r="DU50">
            <v>154253066.99000001</v>
          </cell>
          <cell r="DV50">
            <v>-685347.51</v>
          </cell>
          <cell r="DW50" t="str">
            <v>0</v>
          </cell>
          <cell r="DX50" t="str">
            <v>0</v>
          </cell>
          <cell r="DY50" t="str">
            <v>0</v>
          </cell>
        </row>
        <row r="51">
          <cell r="A51" t="str">
            <v>ESOP Expense</v>
          </cell>
          <cell r="B51" t="str">
            <v>0</v>
          </cell>
          <cell r="C51" t="str">
            <v>0</v>
          </cell>
          <cell r="D51" t="str">
            <v>0</v>
          </cell>
          <cell r="E51" t="str">
            <v>0</v>
          </cell>
          <cell r="F51" t="str">
            <v>0</v>
          </cell>
          <cell r="G51" t="str">
            <v>0</v>
          </cell>
          <cell r="H51" t="str">
            <v>0</v>
          </cell>
          <cell r="I51" t="str">
            <v>0</v>
          </cell>
          <cell r="J51" t="str">
            <v>0</v>
          </cell>
          <cell r="K51" t="str">
            <v>0</v>
          </cell>
          <cell r="L51" t="str">
            <v>0</v>
          </cell>
          <cell r="M51" t="str">
            <v>0</v>
          </cell>
          <cell r="N51" t="str">
            <v>0</v>
          </cell>
          <cell r="O51" t="str">
            <v>0</v>
          </cell>
          <cell r="P51" t="str">
            <v>0</v>
          </cell>
          <cell r="Q51" t="str">
            <v>0</v>
          </cell>
          <cell r="R51" t="str">
            <v>0</v>
          </cell>
          <cell r="S51" t="str">
            <v>0</v>
          </cell>
          <cell r="T51">
            <v>0</v>
          </cell>
          <cell r="U51">
            <v>0</v>
          </cell>
          <cell r="W51" t="str">
            <v>0</v>
          </cell>
          <cell r="X51" t="str">
            <v>0</v>
          </cell>
          <cell r="Y51" t="str">
            <v>0</v>
          </cell>
          <cell r="Z51" t="str">
            <v>0</v>
          </cell>
          <cell r="AA51" t="str">
            <v>0</v>
          </cell>
          <cell r="AB51" t="str">
            <v>0</v>
          </cell>
          <cell r="AC51" t="str">
            <v>0</v>
          </cell>
          <cell r="AD51" t="str">
            <v>0</v>
          </cell>
          <cell r="AE51" t="str">
            <v>0</v>
          </cell>
          <cell r="AF51" t="str">
            <v>0</v>
          </cell>
          <cell r="AG51" t="str">
            <v>0</v>
          </cell>
          <cell r="AH51" t="str">
            <v>0</v>
          </cell>
          <cell r="AI51" t="str">
            <v>0</v>
          </cell>
          <cell r="AJ51" t="str">
            <v>0</v>
          </cell>
          <cell r="AK51" t="str">
            <v>0</v>
          </cell>
          <cell r="AL51" t="str">
            <v>0</v>
          </cell>
          <cell r="AN51" t="str">
            <v>0</v>
          </cell>
          <cell r="AO51" t="str">
            <v>0</v>
          </cell>
          <cell r="AP51" t="str">
            <v>0</v>
          </cell>
          <cell r="AQ51" t="str">
            <v>0</v>
          </cell>
          <cell r="AR51" t="str">
            <v>0</v>
          </cell>
          <cell r="AS51" t="str">
            <v>0</v>
          </cell>
          <cell r="AT51" t="str">
            <v>0</v>
          </cell>
          <cell r="AU51" t="str">
            <v>0</v>
          </cell>
          <cell r="AV51" t="str">
            <v>0</v>
          </cell>
          <cell r="AX51" t="str">
            <v>0</v>
          </cell>
          <cell r="AY51" t="str">
            <v>0</v>
          </cell>
          <cell r="AZ51" t="str">
            <v>0</v>
          </cell>
          <cell r="BA51" t="str">
            <v>0</v>
          </cell>
          <cell r="BB51" t="str">
            <v>0</v>
          </cell>
          <cell r="BC51" t="str">
            <v>0</v>
          </cell>
          <cell r="BD51" t="str">
            <v>0</v>
          </cell>
          <cell r="BE51" t="str">
            <v>0</v>
          </cell>
          <cell r="BF51">
            <v>0</v>
          </cell>
          <cell r="BG51">
            <v>0</v>
          </cell>
          <cell r="BI51" t="str">
            <v>0</v>
          </cell>
          <cell r="BJ51" t="str">
            <v>0</v>
          </cell>
          <cell r="BK51" t="str">
            <v>0</v>
          </cell>
          <cell r="BL51" t="str">
            <v>0</v>
          </cell>
          <cell r="BM51" t="str">
            <v>0</v>
          </cell>
          <cell r="BN51" t="str">
            <v>0</v>
          </cell>
          <cell r="BO51" t="str">
            <v>0</v>
          </cell>
          <cell r="BP51" t="str">
            <v>0</v>
          </cell>
          <cell r="BQ51" t="str">
            <v>0</v>
          </cell>
          <cell r="BR51">
            <v>0</v>
          </cell>
          <cell r="BS51" t="str">
            <v>0</v>
          </cell>
          <cell r="BT51" t="str">
            <v>0</v>
          </cell>
          <cell r="BU51" t="str">
            <v>0</v>
          </cell>
          <cell r="BW51" t="str">
            <v>0</v>
          </cell>
          <cell r="BX51" t="str">
            <v>0</v>
          </cell>
          <cell r="BY51" t="str">
            <v>0</v>
          </cell>
          <cell r="BZ51" t="str">
            <v>0</v>
          </cell>
          <cell r="CA51" t="str">
            <v>0</v>
          </cell>
          <cell r="CB51" t="str">
            <v>0</v>
          </cell>
          <cell r="CC51" t="str">
            <v>0</v>
          </cell>
          <cell r="CD51" t="str">
            <v>0</v>
          </cell>
          <cell r="CE51">
            <v>0</v>
          </cell>
          <cell r="CF51">
            <v>0</v>
          </cell>
          <cell r="CG51" t="str">
            <v>0</v>
          </cell>
          <cell r="CH51" t="str">
            <v>0</v>
          </cell>
          <cell r="CI51" t="str">
            <v>0</v>
          </cell>
          <cell r="CK51" t="str">
            <v>0</v>
          </cell>
          <cell r="CL51" t="str">
            <v>0</v>
          </cell>
          <cell r="CM51" t="str">
            <v>0</v>
          </cell>
          <cell r="CN51" t="str">
            <v>0</v>
          </cell>
          <cell r="CO51" t="str">
            <v>0</v>
          </cell>
          <cell r="CP51" t="str">
            <v>0</v>
          </cell>
          <cell r="CQ51" t="str">
            <v>0</v>
          </cell>
          <cell r="CR51" t="str">
            <v>0</v>
          </cell>
          <cell r="CS51" t="str">
            <v>0</v>
          </cell>
          <cell r="CT51" t="str">
            <v>0</v>
          </cell>
          <cell r="CU51" t="str">
            <v>0</v>
          </cell>
          <cell r="CV51" t="str">
            <v>0</v>
          </cell>
          <cell r="CW51" t="str">
            <v>0</v>
          </cell>
          <cell r="CY51" t="str">
            <v>0</v>
          </cell>
          <cell r="CZ51" t="str">
            <v>0</v>
          </cell>
          <cell r="DA51" t="str">
            <v>0</v>
          </cell>
          <cell r="DC51" t="str">
            <v>0</v>
          </cell>
          <cell r="DD51" t="str">
            <v>0</v>
          </cell>
          <cell r="DE51" t="str">
            <v>0</v>
          </cell>
          <cell r="DG51" t="str">
            <v>0</v>
          </cell>
          <cell r="DH51" t="str">
            <v>0</v>
          </cell>
          <cell r="DI51" t="str">
            <v>0</v>
          </cell>
          <cell r="DJ51" t="str">
            <v>0</v>
          </cell>
          <cell r="DK51" t="str">
            <v>0</v>
          </cell>
          <cell r="DL51" t="str">
            <v>0</v>
          </cell>
          <cell r="DN51" t="str">
            <v>0</v>
          </cell>
          <cell r="DO51" t="str">
            <v>0</v>
          </cell>
          <cell r="DP51">
            <v>0</v>
          </cell>
          <cell r="DQ51" t="str">
            <v>0</v>
          </cell>
          <cell r="DR51" t="str">
            <v>0</v>
          </cell>
          <cell r="DS51" t="str">
            <v>0</v>
          </cell>
          <cell r="DT51" t="str">
            <v>0</v>
          </cell>
          <cell r="DU51" t="str">
            <v>0</v>
          </cell>
          <cell r="DV51" t="str">
            <v>0</v>
          </cell>
          <cell r="DW51" t="str">
            <v>0</v>
          </cell>
          <cell r="DX51" t="str">
            <v>0</v>
          </cell>
          <cell r="DY51" t="str">
            <v>0</v>
          </cell>
        </row>
        <row r="52">
          <cell r="A52" t="str">
            <v>Amortization of Intangibles</v>
          </cell>
          <cell r="B52" t="str">
            <v>0</v>
          </cell>
          <cell r="C52" t="str">
            <v>0</v>
          </cell>
          <cell r="D52" t="str">
            <v>0</v>
          </cell>
          <cell r="E52" t="str">
            <v>0</v>
          </cell>
          <cell r="F52" t="str">
            <v>0</v>
          </cell>
          <cell r="G52" t="str">
            <v>0</v>
          </cell>
          <cell r="H52" t="str">
            <v>0</v>
          </cell>
          <cell r="I52" t="str">
            <v>0</v>
          </cell>
          <cell r="J52" t="str">
            <v>0</v>
          </cell>
          <cell r="K52" t="str">
            <v>0</v>
          </cell>
          <cell r="L52" t="str">
            <v>0</v>
          </cell>
          <cell r="M52" t="str">
            <v>0</v>
          </cell>
          <cell r="N52" t="str">
            <v>0</v>
          </cell>
          <cell r="O52" t="str">
            <v>0</v>
          </cell>
          <cell r="P52" t="str">
            <v>0</v>
          </cell>
          <cell r="Q52">
            <v>27850</v>
          </cell>
          <cell r="R52">
            <v>1030025.4</v>
          </cell>
          <cell r="S52">
            <v>66840</v>
          </cell>
          <cell r="T52">
            <v>286836</v>
          </cell>
          <cell r="U52">
            <v>66840</v>
          </cell>
          <cell r="W52" t="str">
            <v>0</v>
          </cell>
          <cell r="X52" t="str">
            <v>0</v>
          </cell>
          <cell r="Y52" t="str">
            <v>0</v>
          </cell>
          <cell r="Z52" t="str">
            <v>0</v>
          </cell>
          <cell r="AA52" t="str">
            <v>0</v>
          </cell>
          <cell r="AB52" t="str">
            <v>0</v>
          </cell>
          <cell r="AC52" t="str">
            <v>0</v>
          </cell>
          <cell r="AD52" t="str">
            <v>0</v>
          </cell>
          <cell r="AE52" t="str">
            <v>0</v>
          </cell>
          <cell r="AF52" t="str">
            <v>0</v>
          </cell>
          <cell r="AG52" t="str">
            <v>0</v>
          </cell>
          <cell r="AH52" t="str">
            <v>0</v>
          </cell>
          <cell r="AI52">
            <v>225655.28</v>
          </cell>
          <cell r="AJ52">
            <v>5570</v>
          </cell>
          <cell r="AK52">
            <v>23903</v>
          </cell>
          <cell r="AL52">
            <v>5570</v>
          </cell>
          <cell r="AN52" t="str">
            <v>0</v>
          </cell>
          <cell r="AO52" t="str">
            <v>0</v>
          </cell>
          <cell r="AP52" t="str">
            <v>0</v>
          </cell>
          <cell r="AQ52" t="str">
            <v>0</v>
          </cell>
          <cell r="AR52" t="str">
            <v>0</v>
          </cell>
          <cell r="AS52" t="str">
            <v>0</v>
          </cell>
          <cell r="AT52">
            <v>27850</v>
          </cell>
          <cell r="AU52">
            <v>1030025.4</v>
          </cell>
          <cell r="AV52">
            <v>66840</v>
          </cell>
          <cell r="AX52" t="str">
            <v>0</v>
          </cell>
          <cell r="AY52" t="str">
            <v>0</v>
          </cell>
          <cell r="AZ52">
            <v>66840</v>
          </cell>
          <cell r="BA52" t="str">
            <v>0</v>
          </cell>
          <cell r="BB52" t="str">
            <v>0</v>
          </cell>
          <cell r="BC52">
            <v>1030025.4</v>
          </cell>
          <cell r="BD52" t="str">
            <v>0</v>
          </cell>
          <cell r="BE52" t="str">
            <v>0</v>
          </cell>
          <cell r="BF52">
            <v>286836</v>
          </cell>
          <cell r="BG52">
            <v>66840</v>
          </cell>
          <cell r="BI52" t="str">
            <v>0</v>
          </cell>
          <cell r="BJ52" t="str">
            <v>0</v>
          </cell>
          <cell r="BK52">
            <v>22280</v>
          </cell>
          <cell r="BL52" t="str">
            <v>0</v>
          </cell>
          <cell r="BM52" t="str">
            <v>0</v>
          </cell>
          <cell r="BN52">
            <v>1015537.82</v>
          </cell>
          <cell r="BO52" t="str">
            <v>0</v>
          </cell>
          <cell r="BP52" t="str">
            <v>0</v>
          </cell>
          <cell r="BQ52">
            <v>95612</v>
          </cell>
          <cell r="BR52">
            <v>22280</v>
          </cell>
          <cell r="BS52" t="str">
            <v>0</v>
          </cell>
          <cell r="BT52" t="str">
            <v>0</v>
          </cell>
          <cell r="BU52">
            <v>22280</v>
          </cell>
          <cell r="BW52" t="str">
            <v>0</v>
          </cell>
          <cell r="BX52" t="str">
            <v>0</v>
          </cell>
          <cell r="BY52">
            <v>16710</v>
          </cell>
          <cell r="BZ52" t="str">
            <v>0</v>
          </cell>
          <cell r="CA52" t="str">
            <v>0</v>
          </cell>
          <cell r="CB52">
            <v>310505.59999999998</v>
          </cell>
          <cell r="CC52" t="str">
            <v>0</v>
          </cell>
          <cell r="CD52" t="str">
            <v>0</v>
          </cell>
          <cell r="CE52">
            <v>71709</v>
          </cell>
          <cell r="CF52">
            <v>16710</v>
          </cell>
          <cell r="CG52" t="str">
            <v>0</v>
          </cell>
          <cell r="CH52" t="str">
            <v>0</v>
          </cell>
          <cell r="CI52">
            <v>11140</v>
          </cell>
          <cell r="CK52" t="str">
            <v>0</v>
          </cell>
          <cell r="CL52" t="str">
            <v>0</v>
          </cell>
          <cell r="CM52">
            <v>16710</v>
          </cell>
          <cell r="CN52" t="str">
            <v>0</v>
          </cell>
          <cell r="CO52" t="str">
            <v>0</v>
          </cell>
          <cell r="CP52">
            <v>697459.72</v>
          </cell>
          <cell r="CQ52" t="str">
            <v>0</v>
          </cell>
          <cell r="CR52" t="str">
            <v>0</v>
          </cell>
          <cell r="CS52">
            <v>71709</v>
          </cell>
          <cell r="CT52">
            <v>16710</v>
          </cell>
          <cell r="CU52" t="str">
            <v>0</v>
          </cell>
          <cell r="CV52" t="str">
            <v>0</v>
          </cell>
          <cell r="CW52">
            <v>16710</v>
          </cell>
          <cell r="CY52" t="str">
            <v>0</v>
          </cell>
          <cell r="CZ52" t="str">
            <v>0</v>
          </cell>
          <cell r="DA52">
            <v>16710</v>
          </cell>
          <cell r="DC52" t="str">
            <v>0</v>
          </cell>
          <cell r="DD52" t="str">
            <v>0</v>
          </cell>
          <cell r="DE52">
            <v>16710</v>
          </cell>
          <cell r="DG52" t="str">
            <v>0</v>
          </cell>
          <cell r="DH52" t="str">
            <v>0</v>
          </cell>
          <cell r="DI52">
            <v>11140</v>
          </cell>
          <cell r="DJ52" t="str">
            <v>0</v>
          </cell>
          <cell r="DK52" t="str">
            <v>0</v>
          </cell>
          <cell r="DL52">
            <v>310505.59999999998</v>
          </cell>
          <cell r="DN52" t="str">
            <v>0</v>
          </cell>
          <cell r="DO52" t="str">
            <v>0</v>
          </cell>
          <cell r="DP52">
            <v>71709</v>
          </cell>
          <cell r="DQ52" t="str">
            <v>0</v>
          </cell>
          <cell r="DR52" t="str">
            <v>0</v>
          </cell>
          <cell r="DS52">
            <v>5219.33</v>
          </cell>
          <cell r="DT52" t="str">
            <v>0</v>
          </cell>
          <cell r="DU52" t="str">
            <v>0</v>
          </cell>
          <cell r="DV52">
            <v>16710</v>
          </cell>
          <cell r="DW52" t="str">
            <v>0</v>
          </cell>
          <cell r="DX52" t="str">
            <v>0</v>
          </cell>
          <cell r="DY52" t="str">
            <v>0</v>
          </cell>
        </row>
        <row r="53">
          <cell r="A53" t="str">
            <v>Interest Income</v>
          </cell>
          <cell r="B53" t="str">
            <v>0</v>
          </cell>
          <cell r="C53" t="str">
            <v>0</v>
          </cell>
          <cell r="D53" t="str">
            <v>0</v>
          </cell>
          <cell r="E53" t="str">
            <v>0</v>
          </cell>
          <cell r="F53" t="str">
            <v>0</v>
          </cell>
          <cell r="G53" t="str">
            <v>0</v>
          </cell>
          <cell r="H53" t="str">
            <v>0</v>
          </cell>
          <cell r="I53" t="str">
            <v>0</v>
          </cell>
          <cell r="J53" t="str">
            <v>0</v>
          </cell>
          <cell r="K53" t="str">
            <v>0</v>
          </cell>
          <cell r="L53" t="str">
            <v>0</v>
          </cell>
          <cell r="M53" t="str">
            <v>0</v>
          </cell>
          <cell r="N53" t="str">
            <v>0</v>
          </cell>
          <cell r="O53" t="str">
            <v>0</v>
          </cell>
          <cell r="P53" t="str">
            <v>0</v>
          </cell>
          <cell r="Q53">
            <v>-80338.240000000005</v>
          </cell>
          <cell r="R53">
            <v>-193492.49</v>
          </cell>
          <cell r="S53">
            <v>0</v>
          </cell>
          <cell r="T53">
            <v>-177369.21</v>
          </cell>
          <cell r="U53">
            <v>-50256.78</v>
          </cell>
          <cell r="W53" t="str">
            <v>0</v>
          </cell>
          <cell r="X53" t="str">
            <v>0</v>
          </cell>
          <cell r="Y53" t="str">
            <v>0</v>
          </cell>
          <cell r="Z53" t="str">
            <v>0</v>
          </cell>
          <cell r="AA53" t="str">
            <v>0</v>
          </cell>
          <cell r="AB53" t="str">
            <v>0</v>
          </cell>
          <cell r="AC53" t="str">
            <v>0</v>
          </cell>
          <cell r="AD53" t="str">
            <v>0</v>
          </cell>
          <cell r="AE53" t="str">
            <v>0</v>
          </cell>
          <cell r="AF53" t="str">
            <v>0</v>
          </cell>
          <cell r="AG53" t="str">
            <v>0</v>
          </cell>
          <cell r="AH53" t="str">
            <v>0</v>
          </cell>
          <cell r="AI53">
            <v>-16958.509999999998</v>
          </cell>
          <cell r="AJ53">
            <v>0</v>
          </cell>
          <cell r="AK53">
            <v>-69336.7</v>
          </cell>
          <cell r="AL53">
            <v>-69336.7</v>
          </cell>
          <cell r="AN53" t="str">
            <v>0</v>
          </cell>
          <cell r="AO53" t="str">
            <v>0</v>
          </cell>
          <cell r="AP53" t="str">
            <v>0</v>
          </cell>
          <cell r="AQ53" t="str">
            <v>0</v>
          </cell>
          <cell r="AR53" t="str">
            <v>0</v>
          </cell>
          <cell r="AS53" t="str">
            <v>0</v>
          </cell>
          <cell r="AT53">
            <v>-80338.240000000005</v>
          </cell>
          <cell r="AU53">
            <v>-193492.49</v>
          </cell>
          <cell r="AV53">
            <v>0</v>
          </cell>
          <cell r="AX53" t="str">
            <v>0</v>
          </cell>
          <cell r="AY53" t="str">
            <v>0</v>
          </cell>
          <cell r="AZ53">
            <v>0</v>
          </cell>
          <cell r="BA53" t="str">
            <v>0</v>
          </cell>
          <cell r="BB53" t="str">
            <v>0</v>
          </cell>
          <cell r="BC53">
            <v>-193492.49</v>
          </cell>
          <cell r="BD53" t="str">
            <v>0</v>
          </cell>
          <cell r="BE53" t="str">
            <v>0</v>
          </cell>
          <cell r="BF53">
            <v>-177369.21</v>
          </cell>
          <cell r="BG53">
            <v>-50256.78</v>
          </cell>
          <cell r="BI53" t="str">
            <v>0</v>
          </cell>
          <cell r="BJ53" t="str">
            <v>0</v>
          </cell>
          <cell r="BK53">
            <v>0</v>
          </cell>
          <cell r="BL53" t="str">
            <v>0</v>
          </cell>
          <cell r="BM53" t="str">
            <v>0</v>
          </cell>
          <cell r="BN53">
            <v>30516.2</v>
          </cell>
          <cell r="BO53" t="str">
            <v>0</v>
          </cell>
          <cell r="BP53" t="str">
            <v>0</v>
          </cell>
          <cell r="BQ53">
            <v>-65369.21</v>
          </cell>
          <cell r="BR53">
            <v>-50256.78</v>
          </cell>
          <cell r="BS53" t="str">
            <v>0</v>
          </cell>
          <cell r="BT53" t="str">
            <v>0</v>
          </cell>
          <cell r="BU53">
            <v>-66407.679999999993</v>
          </cell>
          <cell r="BW53" t="str">
            <v>0</v>
          </cell>
          <cell r="BX53" t="str">
            <v>0</v>
          </cell>
          <cell r="BY53">
            <v>0</v>
          </cell>
          <cell r="BZ53" t="str">
            <v>0</v>
          </cell>
          <cell r="CA53" t="str">
            <v>0</v>
          </cell>
          <cell r="CB53">
            <v>-46803.91</v>
          </cell>
          <cell r="CC53" t="str">
            <v>0</v>
          </cell>
          <cell r="CD53" t="str">
            <v>0</v>
          </cell>
          <cell r="CE53">
            <v>-43112.43</v>
          </cell>
          <cell r="CF53">
            <v>0</v>
          </cell>
          <cell r="CG53" t="str">
            <v>0</v>
          </cell>
          <cell r="CH53" t="str">
            <v>0</v>
          </cell>
          <cell r="CI53">
            <v>-30081.46</v>
          </cell>
          <cell r="CK53" t="str">
            <v>0</v>
          </cell>
          <cell r="CL53" t="str">
            <v>0</v>
          </cell>
          <cell r="CM53">
            <v>0</v>
          </cell>
          <cell r="CN53" t="str">
            <v>0</v>
          </cell>
          <cell r="CO53" t="str">
            <v>0</v>
          </cell>
          <cell r="CP53">
            <v>-37176.239999999998</v>
          </cell>
          <cell r="CQ53" t="str">
            <v>0</v>
          </cell>
          <cell r="CR53" t="str">
            <v>0</v>
          </cell>
          <cell r="CS53">
            <v>-50256.78</v>
          </cell>
          <cell r="CT53">
            <v>-50256.78</v>
          </cell>
          <cell r="CU53" t="str">
            <v>0</v>
          </cell>
          <cell r="CV53" t="str">
            <v>0</v>
          </cell>
          <cell r="CW53">
            <v>-50256.78</v>
          </cell>
          <cell r="CY53" t="str">
            <v>0</v>
          </cell>
          <cell r="CZ53" t="str">
            <v>0</v>
          </cell>
          <cell r="DA53">
            <v>0</v>
          </cell>
          <cell r="DC53" t="str">
            <v>0</v>
          </cell>
          <cell r="DD53" t="str">
            <v>0</v>
          </cell>
          <cell r="DE53">
            <v>-50256.78</v>
          </cell>
          <cell r="DG53" t="str">
            <v>0</v>
          </cell>
          <cell r="DH53" t="str">
            <v>0</v>
          </cell>
          <cell r="DI53">
            <v>-30081.46</v>
          </cell>
          <cell r="DJ53" t="str">
            <v>0</v>
          </cell>
          <cell r="DK53" t="str">
            <v>0</v>
          </cell>
          <cell r="DL53">
            <v>-46803.91</v>
          </cell>
          <cell r="DN53" t="str">
            <v>0</v>
          </cell>
          <cell r="DO53" t="str">
            <v>0</v>
          </cell>
          <cell r="DP53">
            <v>-42000</v>
          </cell>
          <cell r="DQ53" t="str">
            <v>0</v>
          </cell>
          <cell r="DR53" t="str">
            <v>0</v>
          </cell>
          <cell r="DS53">
            <v>-66652.58</v>
          </cell>
          <cell r="DT53" t="str">
            <v>0</v>
          </cell>
          <cell r="DU53" t="str">
            <v>0</v>
          </cell>
          <cell r="DV53">
            <v>0</v>
          </cell>
          <cell r="DW53" t="str">
            <v>0</v>
          </cell>
          <cell r="DX53" t="str">
            <v>0</v>
          </cell>
          <cell r="DY53" t="str">
            <v>0</v>
          </cell>
        </row>
        <row r="54">
          <cell r="A54" t="str">
            <v>Interest Expense</v>
          </cell>
          <cell r="B54" t="str">
            <v>0</v>
          </cell>
          <cell r="C54" t="str">
            <v>0</v>
          </cell>
          <cell r="D54" t="str">
            <v>0</v>
          </cell>
          <cell r="E54" t="str">
            <v>0</v>
          </cell>
          <cell r="F54" t="str">
            <v>0</v>
          </cell>
          <cell r="G54" t="str">
            <v>0</v>
          </cell>
          <cell r="H54" t="str">
            <v>0</v>
          </cell>
          <cell r="I54" t="str">
            <v>0</v>
          </cell>
          <cell r="J54" t="str">
            <v>0</v>
          </cell>
          <cell r="K54" t="str">
            <v>0</v>
          </cell>
          <cell r="L54" t="str">
            <v>0</v>
          </cell>
          <cell r="M54" t="str">
            <v>0</v>
          </cell>
          <cell r="N54" t="str">
            <v>0</v>
          </cell>
          <cell r="O54" t="str">
            <v>0</v>
          </cell>
          <cell r="P54" t="str">
            <v>0</v>
          </cell>
          <cell r="Q54">
            <v>8087223.6099999985</v>
          </cell>
          <cell r="R54">
            <v>25532446.150000002</v>
          </cell>
          <cell r="S54">
            <v>23561986</v>
          </cell>
          <cell r="T54">
            <v>23806080.359999999</v>
          </cell>
          <cell r="U54">
            <v>23272458.040000007</v>
          </cell>
          <cell r="W54" t="str">
            <v>0</v>
          </cell>
          <cell r="X54" t="str">
            <v>0</v>
          </cell>
          <cell r="Y54" t="str">
            <v>0</v>
          </cell>
          <cell r="Z54" t="str">
            <v>0</v>
          </cell>
          <cell r="AA54" t="str">
            <v>0</v>
          </cell>
          <cell r="AB54" t="str">
            <v>0</v>
          </cell>
          <cell r="AC54" t="str">
            <v>0</v>
          </cell>
          <cell r="AD54" t="str">
            <v>0</v>
          </cell>
          <cell r="AE54" t="str">
            <v>0</v>
          </cell>
          <cell r="AF54" t="str">
            <v>0</v>
          </cell>
          <cell r="AG54" t="str">
            <v>0</v>
          </cell>
          <cell r="AH54" t="str">
            <v>0</v>
          </cell>
          <cell r="AI54">
            <v>2548285.89</v>
          </cell>
          <cell r="AJ54">
            <v>2222159</v>
          </cell>
          <cell r="AK54">
            <v>2295999.86</v>
          </cell>
          <cell r="AL54">
            <v>2090614.07</v>
          </cell>
          <cell r="AN54" t="str">
            <v>0</v>
          </cell>
          <cell r="AO54" t="str">
            <v>0</v>
          </cell>
          <cell r="AP54" t="str">
            <v>0</v>
          </cell>
          <cell r="AQ54" t="str">
            <v>0</v>
          </cell>
          <cell r="AR54" t="str">
            <v>0</v>
          </cell>
          <cell r="AS54" t="str">
            <v>0</v>
          </cell>
          <cell r="AT54">
            <v>8087223.6099999985</v>
          </cell>
          <cell r="AU54">
            <v>25532446.150000002</v>
          </cell>
          <cell r="AV54">
            <v>23561986</v>
          </cell>
          <cell r="AX54" t="str">
            <v>0</v>
          </cell>
          <cell r="AY54" t="str">
            <v>0</v>
          </cell>
          <cell r="AZ54">
            <v>23561986</v>
          </cell>
          <cell r="BA54" t="str">
            <v>0</v>
          </cell>
          <cell r="BB54" t="str">
            <v>0</v>
          </cell>
          <cell r="BC54">
            <v>25532446.150000002</v>
          </cell>
          <cell r="BD54" t="str">
            <v>0</v>
          </cell>
          <cell r="BE54" t="str">
            <v>0</v>
          </cell>
          <cell r="BF54">
            <v>23806080.359999999</v>
          </cell>
          <cell r="BG54">
            <v>23189658.040000007</v>
          </cell>
          <cell r="BI54" t="str">
            <v>0</v>
          </cell>
          <cell r="BJ54" t="str">
            <v>0</v>
          </cell>
          <cell r="BK54">
            <v>8079891</v>
          </cell>
          <cell r="BL54" t="str">
            <v>0</v>
          </cell>
          <cell r="BM54" t="str">
            <v>0</v>
          </cell>
          <cell r="BN54">
            <v>9359041.9800000004</v>
          </cell>
          <cell r="BO54" t="str">
            <v>0</v>
          </cell>
          <cell r="BP54" t="str">
            <v>0</v>
          </cell>
          <cell r="BQ54">
            <v>8460118.3599999994</v>
          </cell>
          <cell r="BR54">
            <v>7900763.040000001</v>
          </cell>
          <cell r="BS54" t="str">
            <v>0</v>
          </cell>
          <cell r="BT54" t="str">
            <v>0</v>
          </cell>
          <cell r="BU54">
            <v>7956449.8899999987</v>
          </cell>
          <cell r="BW54" t="str">
            <v>0</v>
          </cell>
          <cell r="BX54" t="str">
            <v>0</v>
          </cell>
          <cell r="BY54">
            <v>6364663</v>
          </cell>
          <cell r="BZ54" t="str">
            <v>0</v>
          </cell>
          <cell r="CA54" t="str">
            <v>0</v>
          </cell>
          <cell r="CB54">
            <v>6464317.4500000002</v>
          </cell>
          <cell r="CC54" t="str">
            <v>0</v>
          </cell>
          <cell r="CD54" t="str">
            <v>0</v>
          </cell>
          <cell r="CE54">
            <v>6257991.0799999991</v>
          </cell>
          <cell r="CF54">
            <v>6323263</v>
          </cell>
          <cell r="CG54" t="str">
            <v>0</v>
          </cell>
          <cell r="CH54" t="str">
            <v>0</v>
          </cell>
          <cell r="CI54">
            <v>2297899.33</v>
          </cell>
          <cell r="CK54" t="str">
            <v>0</v>
          </cell>
          <cell r="CL54" t="str">
            <v>0</v>
          </cell>
          <cell r="CM54">
            <v>5838447</v>
          </cell>
          <cell r="CN54" t="str">
            <v>0</v>
          </cell>
          <cell r="CO54" t="str">
            <v>0</v>
          </cell>
          <cell r="CP54">
            <v>6805141.3400000017</v>
          </cell>
          <cell r="CQ54" t="str">
            <v>0</v>
          </cell>
          <cell r="CR54" t="str">
            <v>0</v>
          </cell>
          <cell r="CS54">
            <v>6290864.2800000012</v>
          </cell>
          <cell r="CT54">
            <v>5673119.040000001</v>
          </cell>
          <cell r="CU54" t="str">
            <v>0</v>
          </cell>
          <cell r="CV54" t="str">
            <v>0</v>
          </cell>
          <cell r="CW54">
            <v>5789324.2800000012</v>
          </cell>
          <cell r="CY54" t="str">
            <v>0</v>
          </cell>
          <cell r="CZ54" t="str">
            <v>0</v>
          </cell>
          <cell r="DA54">
            <v>6364663</v>
          </cell>
          <cell r="DC54" t="str">
            <v>0</v>
          </cell>
          <cell r="DD54" t="str">
            <v>0</v>
          </cell>
          <cell r="DE54">
            <v>5789324.2800000012</v>
          </cell>
          <cell r="DG54" t="str">
            <v>0</v>
          </cell>
          <cell r="DH54" t="str">
            <v>0</v>
          </cell>
          <cell r="DI54">
            <v>2297899.33</v>
          </cell>
          <cell r="DJ54" t="str">
            <v>0</v>
          </cell>
          <cell r="DK54" t="str">
            <v>0</v>
          </cell>
          <cell r="DL54">
            <v>6464317.4500000002</v>
          </cell>
          <cell r="DN54" t="str">
            <v>0</v>
          </cell>
          <cell r="DO54" t="str">
            <v>0</v>
          </cell>
          <cell r="DP54">
            <v>5808345</v>
          </cell>
          <cell r="DQ54" t="str">
            <v>0</v>
          </cell>
          <cell r="DR54" t="str">
            <v>0</v>
          </cell>
          <cell r="DS54">
            <v>6292241.3000000026</v>
          </cell>
          <cell r="DT54" t="str">
            <v>0</v>
          </cell>
          <cell r="DU54" t="str">
            <v>0</v>
          </cell>
          <cell r="DV54">
            <v>5860068</v>
          </cell>
          <cell r="DW54" t="str">
            <v>0</v>
          </cell>
          <cell r="DX54" t="str">
            <v>0</v>
          </cell>
          <cell r="DY54" t="str">
            <v>0</v>
          </cell>
        </row>
        <row r="55">
          <cell r="A55" t="str">
            <v>Other Deductions (Net)</v>
          </cell>
          <cell r="B55" t="str">
            <v>0</v>
          </cell>
          <cell r="C55" t="str">
            <v>0</v>
          </cell>
          <cell r="D55" t="str">
            <v>0</v>
          </cell>
          <cell r="E55" t="str">
            <v>0</v>
          </cell>
          <cell r="F55" t="str">
            <v>0</v>
          </cell>
          <cell r="G55" t="str">
            <v>0</v>
          </cell>
          <cell r="H55" t="str">
            <v>0</v>
          </cell>
          <cell r="I55" t="str">
            <v>0</v>
          </cell>
          <cell r="J55" t="str">
            <v>0</v>
          </cell>
          <cell r="K55" t="str">
            <v>0</v>
          </cell>
          <cell r="L55" t="str">
            <v>0</v>
          </cell>
          <cell r="M55" t="str">
            <v>0</v>
          </cell>
          <cell r="N55" t="str">
            <v>0</v>
          </cell>
          <cell r="O55" t="str">
            <v>0</v>
          </cell>
          <cell r="P55" t="str">
            <v>0</v>
          </cell>
          <cell r="Q55">
            <v>1318896.08</v>
          </cell>
          <cell r="R55">
            <v>2048823.11</v>
          </cell>
          <cell r="S55">
            <v>2613600</v>
          </cell>
          <cell r="T55">
            <v>3592435.5871600001</v>
          </cell>
          <cell r="U55">
            <v>2886350.8</v>
          </cell>
          <cell r="W55" t="str">
            <v>0</v>
          </cell>
          <cell r="X55" t="str">
            <v>0</v>
          </cell>
          <cell r="Y55" t="str">
            <v>0</v>
          </cell>
          <cell r="Z55" t="str">
            <v>0</v>
          </cell>
          <cell r="AA55" t="str">
            <v>0</v>
          </cell>
          <cell r="AB55" t="str">
            <v>0</v>
          </cell>
          <cell r="AC55" t="str">
            <v>0</v>
          </cell>
          <cell r="AD55" t="str">
            <v>0</v>
          </cell>
          <cell r="AE55" t="str">
            <v>0</v>
          </cell>
          <cell r="AF55" t="str">
            <v>0</v>
          </cell>
          <cell r="AG55" t="str">
            <v>0</v>
          </cell>
          <cell r="AH55" t="str">
            <v>0</v>
          </cell>
          <cell r="AI55">
            <v>34002</v>
          </cell>
          <cell r="AJ55">
            <v>217800</v>
          </cell>
          <cell r="AK55">
            <v>290758</v>
          </cell>
          <cell r="AL55">
            <v>290758</v>
          </cell>
          <cell r="AN55" t="str">
            <v>0</v>
          </cell>
          <cell r="AO55" t="str">
            <v>0</v>
          </cell>
          <cell r="AP55" t="str">
            <v>0</v>
          </cell>
          <cell r="AQ55" t="str">
            <v>0</v>
          </cell>
          <cell r="AR55" t="str">
            <v>0</v>
          </cell>
          <cell r="AS55" t="str">
            <v>0</v>
          </cell>
          <cell r="AT55">
            <v>1318896.08</v>
          </cell>
          <cell r="AU55">
            <v>2048823.11</v>
          </cell>
          <cell r="AV55">
            <v>2613600</v>
          </cell>
          <cell r="AX55" t="str">
            <v>0</v>
          </cell>
          <cell r="AY55" t="str">
            <v>0</v>
          </cell>
          <cell r="AZ55">
            <v>2613600</v>
          </cell>
          <cell r="BA55" t="str">
            <v>0</v>
          </cell>
          <cell r="BB55" t="str">
            <v>0</v>
          </cell>
          <cell r="BC55">
            <v>2048823.11</v>
          </cell>
          <cell r="BD55" t="str">
            <v>0</v>
          </cell>
          <cell r="BE55" t="str">
            <v>0</v>
          </cell>
          <cell r="BF55">
            <v>3592435.5871600001</v>
          </cell>
          <cell r="BG55">
            <v>2886350.8</v>
          </cell>
          <cell r="BI55" t="str">
            <v>0</v>
          </cell>
          <cell r="BJ55" t="str">
            <v>0</v>
          </cell>
          <cell r="BK55">
            <v>871200</v>
          </cell>
          <cell r="BL55" t="str">
            <v>0</v>
          </cell>
          <cell r="BM55" t="str">
            <v>0</v>
          </cell>
          <cell r="BN55">
            <v>483852</v>
          </cell>
          <cell r="BO55" t="str">
            <v>0</v>
          </cell>
          <cell r="BP55" t="str">
            <v>0</v>
          </cell>
          <cell r="BQ55">
            <v>1101096.08</v>
          </cell>
          <cell r="BR55">
            <v>1143950.8</v>
          </cell>
          <cell r="BS55" t="str">
            <v>0</v>
          </cell>
          <cell r="BT55" t="str">
            <v>0</v>
          </cell>
          <cell r="BU55">
            <v>1101096.08</v>
          </cell>
          <cell r="BW55" t="str">
            <v>0</v>
          </cell>
          <cell r="BX55" t="str">
            <v>0</v>
          </cell>
          <cell r="BY55">
            <v>653400</v>
          </cell>
          <cell r="BZ55" t="str">
            <v>0</v>
          </cell>
          <cell r="CA55" t="str">
            <v>0</v>
          </cell>
          <cell r="CB55">
            <v>449850</v>
          </cell>
          <cell r="CC55" t="str">
            <v>0</v>
          </cell>
          <cell r="CD55" t="str">
            <v>0</v>
          </cell>
          <cell r="CE55">
            <v>787557.71821600001</v>
          </cell>
          <cell r="CF55">
            <v>653400</v>
          </cell>
          <cell r="CG55" t="str">
            <v>0</v>
          </cell>
          <cell r="CH55" t="str">
            <v>0</v>
          </cell>
          <cell r="CI55">
            <v>441749.66</v>
          </cell>
          <cell r="CK55" t="str">
            <v>0</v>
          </cell>
          <cell r="CL55" t="str">
            <v>0</v>
          </cell>
          <cell r="CM55">
            <v>653400</v>
          </cell>
          <cell r="CN55" t="str">
            <v>0</v>
          </cell>
          <cell r="CO55" t="str">
            <v>0</v>
          </cell>
          <cell r="CP55">
            <v>334002</v>
          </cell>
          <cell r="CQ55" t="str">
            <v>0</v>
          </cell>
          <cell r="CR55" t="str">
            <v>0</v>
          </cell>
          <cell r="CS55">
            <v>877146.42</v>
          </cell>
          <cell r="CT55">
            <v>926150.8</v>
          </cell>
          <cell r="CU55" t="str">
            <v>0</v>
          </cell>
          <cell r="CV55" t="str">
            <v>0</v>
          </cell>
          <cell r="CW55">
            <v>877146.42</v>
          </cell>
          <cell r="CY55" t="str">
            <v>0</v>
          </cell>
          <cell r="CZ55" t="str">
            <v>0</v>
          </cell>
          <cell r="DA55">
            <v>653400</v>
          </cell>
          <cell r="DC55" t="str">
            <v>0</v>
          </cell>
          <cell r="DD55" t="str">
            <v>0</v>
          </cell>
          <cell r="DE55">
            <v>877146.42</v>
          </cell>
          <cell r="DG55" t="str">
            <v>0</v>
          </cell>
          <cell r="DH55" t="str">
            <v>0</v>
          </cell>
          <cell r="DI55">
            <v>441749.66</v>
          </cell>
          <cell r="DJ55" t="str">
            <v>0</v>
          </cell>
          <cell r="DK55" t="str">
            <v>0</v>
          </cell>
          <cell r="DL55">
            <v>449850</v>
          </cell>
          <cell r="DN55" t="str">
            <v>0</v>
          </cell>
          <cell r="DO55" t="str">
            <v>0</v>
          </cell>
          <cell r="DP55">
            <v>896348.92471199995</v>
          </cell>
          <cell r="DQ55" t="str">
            <v>0</v>
          </cell>
          <cell r="DR55" t="str">
            <v>0</v>
          </cell>
          <cell r="DS55">
            <v>487489.93999999948</v>
          </cell>
          <cell r="DT55" t="str">
            <v>0</v>
          </cell>
          <cell r="DU55" t="str">
            <v>0</v>
          </cell>
          <cell r="DV55">
            <v>653400</v>
          </cell>
          <cell r="DW55" t="str">
            <v>0</v>
          </cell>
          <cell r="DX55" t="str">
            <v>0</v>
          </cell>
          <cell r="DY55" t="str">
            <v>0</v>
          </cell>
        </row>
        <row r="56">
          <cell r="A56" t="str">
            <v>Earnings of Subs</v>
          </cell>
          <cell r="B56" t="str">
            <v>0</v>
          </cell>
          <cell r="C56" t="str">
            <v>0</v>
          </cell>
          <cell r="D56" t="str">
            <v>0</v>
          </cell>
          <cell r="E56" t="str">
            <v>0</v>
          </cell>
          <cell r="F56" t="str">
            <v>0</v>
          </cell>
          <cell r="G56" t="str">
            <v>0</v>
          </cell>
          <cell r="H56" t="str">
            <v>0</v>
          </cell>
          <cell r="I56" t="str">
            <v>0</v>
          </cell>
          <cell r="J56" t="str">
            <v>0</v>
          </cell>
          <cell r="K56" t="str">
            <v>0</v>
          </cell>
          <cell r="L56" t="str">
            <v>0</v>
          </cell>
          <cell r="M56" t="str">
            <v>0</v>
          </cell>
          <cell r="N56" t="str">
            <v>0</v>
          </cell>
          <cell r="O56" t="str">
            <v>0</v>
          </cell>
          <cell r="P56" t="str">
            <v>0</v>
          </cell>
          <cell r="Q56" t="str">
            <v>0</v>
          </cell>
          <cell r="R56" t="str">
            <v>0</v>
          </cell>
          <cell r="S56" t="str">
            <v>0</v>
          </cell>
          <cell r="T56" t="str">
            <v>0</v>
          </cell>
          <cell r="U56" t="str">
            <v>0</v>
          </cell>
          <cell r="W56" t="str">
            <v>0</v>
          </cell>
          <cell r="X56" t="str">
            <v>0</v>
          </cell>
          <cell r="Y56" t="str">
            <v>0</v>
          </cell>
          <cell r="Z56" t="str">
            <v>0</v>
          </cell>
          <cell r="AA56" t="str">
            <v>0</v>
          </cell>
          <cell r="AB56" t="str">
            <v>0</v>
          </cell>
          <cell r="AC56" t="str">
            <v>0</v>
          </cell>
          <cell r="AD56" t="str">
            <v>0</v>
          </cell>
          <cell r="AE56" t="str">
            <v>0</v>
          </cell>
          <cell r="AF56" t="str">
            <v>0</v>
          </cell>
          <cell r="AG56" t="str">
            <v>0</v>
          </cell>
          <cell r="AH56" t="str">
            <v>0</v>
          </cell>
          <cell r="AI56" t="str">
            <v>0</v>
          </cell>
          <cell r="AJ56" t="str">
            <v>0</v>
          </cell>
          <cell r="AK56" t="str">
            <v>0</v>
          </cell>
          <cell r="AL56" t="str">
            <v>0</v>
          </cell>
          <cell r="AN56" t="str">
            <v>0</v>
          </cell>
          <cell r="AO56" t="str">
            <v>0</v>
          </cell>
          <cell r="AP56" t="str">
            <v>0</v>
          </cell>
          <cell r="AQ56" t="str">
            <v>0</v>
          </cell>
          <cell r="AR56" t="str">
            <v>0</v>
          </cell>
          <cell r="AS56" t="str">
            <v>0</v>
          </cell>
          <cell r="AT56" t="str">
            <v>0</v>
          </cell>
          <cell r="AU56" t="str">
            <v>0</v>
          </cell>
          <cell r="AV56" t="str">
            <v>0</v>
          </cell>
          <cell r="AX56" t="str">
            <v>0</v>
          </cell>
          <cell r="AY56" t="str">
            <v>0</v>
          </cell>
          <cell r="AZ56" t="str">
            <v>0</v>
          </cell>
          <cell r="BA56" t="str">
            <v>0</v>
          </cell>
          <cell r="BB56" t="str">
            <v>0</v>
          </cell>
          <cell r="BC56" t="str">
            <v>0</v>
          </cell>
          <cell r="BD56" t="str">
            <v>0</v>
          </cell>
          <cell r="BE56" t="str">
            <v>0</v>
          </cell>
          <cell r="BF56" t="str">
            <v>0</v>
          </cell>
          <cell r="BG56" t="str">
            <v>0</v>
          </cell>
          <cell r="BI56" t="str">
            <v>0</v>
          </cell>
          <cell r="BJ56" t="str">
            <v>0</v>
          </cell>
          <cell r="BK56" t="str">
            <v>0</v>
          </cell>
          <cell r="BL56" t="str">
            <v>0</v>
          </cell>
          <cell r="BM56" t="str">
            <v>0</v>
          </cell>
          <cell r="BN56" t="str">
            <v>0</v>
          </cell>
          <cell r="BO56" t="str">
            <v>0</v>
          </cell>
          <cell r="BP56" t="str">
            <v>0</v>
          </cell>
          <cell r="BQ56" t="str">
            <v>0</v>
          </cell>
          <cell r="BR56" t="str">
            <v>0</v>
          </cell>
          <cell r="BS56" t="str">
            <v>0</v>
          </cell>
          <cell r="BT56" t="str">
            <v>0</v>
          </cell>
          <cell r="BU56" t="str">
            <v>0</v>
          </cell>
          <cell r="BW56" t="str">
            <v>0</v>
          </cell>
          <cell r="BX56" t="str">
            <v>0</v>
          </cell>
          <cell r="BY56" t="str">
            <v>0</v>
          </cell>
          <cell r="BZ56" t="str">
            <v>0</v>
          </cell>
          <cell r="CA56" t="str">
            <v>0</v>
          </cell>
          <cell r="CB56" t="str">
            <v>0</v>
          </cell>
          <cell r="CC56" t="str">
            <v>0</v>
          </cell>
          <cell r="CD56" t="str">
            <v>0</v>
          </cell>
          <cell r="CE56" t="str">
            <v>0</v>
          </cell>
          <cell r="CF56" t="str">
            <v>0</v>
          </cell>
          <cell r="CG56" t="str">
            <v>0</v>
          </cell>
          <cell r="CH56" t="str">
            <v>0</v>
          </cell>
          <cell r="CI56" t="str">
            <v>0</v>
          </cell>
          <cell r="CK56" t="str">
            <v>0</v>
          </cell>
          <cell r="CL56" t="str">
            <v>0</v>
          </cell>
          <cell r="CM56" t="str">
            <v>0</v>
          </cell>
          <cell r="CN56" t="str">
            <v>0</v>
          </cell>
          <cell r="CO56" t="str">
            <v>0</v>
          </cell>
          <cell r="CP56" t="str">
            <v>0</v>
          </cell>
          <cell r="CQ56" t="str">
            <v>0</v>
          </cell>
          <cell r="CR56" t="str">
            <v>0</v>
          </cell>
          <cell r="CS56" t="str">
            <v>0</v>
          </cell>
          <cell r="CT56" t="str">
            <v>0</v>
          </cell>
          <cell r="CU56" t="str">
            <v>0</v>
          </cell>
          <cell r="CV56" t="str">
            <v>0</v>
          </cell>
          <cell r="CW56" t="str">
            <v>0</v>
          </cell>
          <cell r="CY56" t="str">
            <v>0</v>
          </cell>
          <cell r="CZ56" t="str">
            <v>0</v>
          </cell>
          <cell r="DA56" t="str">
            <v>0</v>
          </cell>
          <cell r="DC56" t="str">
            <v>0</v>
          </cell>
          <cell r="DD56" t="str">
            <v>0</v>
          </cell>
          <cell r="DE56" t="str">
            <v>0</v>
          </cell>
          <cell r="DG56" t="str">
            <v>0</v>
          </cell>
          <cell r="DH56" t="str">
            <v>0</v>
          </cell>
          <cell r="DI56" t="str">
            <v>0</v>
          </cell>
          <cell r="DJ56" t="str">
            <v>0</v>
          </cell>
          <cell r="DK56" t="str">
            <v>0</v>
          </cell>
          <cell r="DL56" t="str">
            <v>0</v>
          </cell>
          <cell r="DN56" t="str">
            <v>0</v>
          </cell>
          <cell r="DO56" t="str">
            <v>0</v>
          </cell>
          <cell r="DP56" t="str">
            <v>0</v>
          </cell>
          <cell r="DQ56" t="str">
            <v>0</v>
          </cell>
          <cell r="DR56" t="str">
            <v>0</v>
          </cell>
          <cell r="DS56" t="str">
            <v>0</v>
          </cell>
          <cell r="DT56" t="str">
            <v>0</v>
          </cell>
          <cell r="DU56" t="str">
            <v>0</v>
          </cell>
          <cell r="DV56" t="str">
            <v>0</v>
          </cell>
          <cell r="DW56" t="str">
            <v>0</v>
          </cell>
          <cell r="DX56" t="str">
            <v>0</v>
          </cell>
          <cell r="DY56" t="str">
            <v>0</v>
          </cell>
        </row>
        <row r="57">
          <cell r="A57" t="str">
            <v>Net Income (Loss) Before Taxes</v>
          </cell>
          <cell r="B57">
            <v>78738159.449999958</v>
          </cell>
          <cell r="C57">
            <v>173137724.35000008</v>
          </cell>
          <cell r="D57">
            <v>185603415.87</v>
          </cell>
          <cell r="E57">
            <v>149702614.16597614</v>
          </cell>
          <cell r="F57">
            <v>112444043.01287773</v>
          </cell>
          <cell r="G57">
            <v>229428664.24999997</v>
          </cell>
          <cell r="H57">
            <v>513097204.34999985</v>
          </cell>
          <cell r="I57">
            <v>558602886.96000004</v>
          </cell>
          <cell r="J57">
            <v>561272483.31737089</v>
          </cell>
          <cell r="K57">
            <v>521368331.39138871</v>
          </cell>
          <cell r="L57">
            <v>342940819.72999996</v>
          </cell>
          <cell r="M57">
            <v>760635428.82000017</v>
          </cell>
          <cell r="N57">
            <v>834106936</v>
          </cell>
          <cell r="O57">
            <v>873972739.34144032</v>
          </cell>
          <cell r="P57">
            <v>783240163.8588562</v>
          </cell>
          <cell r="Q57">
            <v>8721944.7199999988</v>
          </cell>
          <cell r="R57">
            <v>36890881.040000007</v>
          </cell>
          <cell r="S57">
            <v>23504052.920000002</v>
          </cell>
          <cell r="T57">
            <v>25187377.34716</v>
          </cell>
          <cell r="U57">
            <v>24055268.590000007</v>
          </cell>
          <cell r="W57">
            <v>14393024.779999997</v>
          </cell>
          <cell r="X57">
            <v>16011172.499999998</v>
          </cell>
          <cell r="Y57">
            <v>16417419.879999999</v>
          </cell>
          <cell r="Z57">
            <v>13966686.589999994</v>
          </cell>
          <cell r="AA57">
            <v>54009939.859999985</v>
          </cell>
          <cell r="AB57">
            <v>49826469.329999998</v>
          </cell>
          <cell r="AC57">
            <v>53105065.210000008</v>
          </cell>
          <cell r="AD57">
            <v>51276865.540000007</v>
          </cell>
          <cell r="AE57">
            <v>76942183.449999988</v>
          </cell>
          <cell r="AF57">
            <v>75177083</v>
          </cell>
          <cell r="AG57">
            <v>81424135.219999999</v>
          </cell>
          <cell r="AH57">
            <v>75212494.439999998</v>
          </cell>
          <cell r="AI57">
            <v>2507310.14</v>
          </cell>
          <cell r="AJ57">
            <v>2220079.79</v>
          </cell>
          <cell r="AK57">
            <v>2408758.62</v>
          </cell>
          <cell r="AL57">
            <v>2164368.83</v>
          </cell>
          <cell r="AN57">
            <v>78738159.449999958</v>
          </cell>
          <cell r="AO57">
            <v>173137724.35000008</v>
          </cell>
          <cell r="AP57">
            <v>185603415.87</v>
          </cell>
          <cell r="AQ57">
            <v>229428664.24999997</v>
          </cell>
          <cell r="AR57">
            <v>513097204.34999985</v>
          </cell>
          <cell r="AS57">
            <v>558602886.96000004</v>
          </cell>
          <cell r="AT57">
            <v>8721944.7199999988</v>
          </cell>
          <cell r="AU57">
            <v>36890881.040000007</v>
          </cell>
          <cell r="AV57">
            <v>23504052.920000002</v>
          </cell>
          <cell r="AX57">
            <v>185603415.87</v>
          </cell>
          <cell r="AY57">
            <v>558602886.96000004</v>
          </cell>
          <cell r="AZ57">
            <v>23504052.920000002</v>
          </cell>
          <cell r="BA57">
            <v>173137724.35000008</v>
          </cell>
          <cell r="BB57">
            <v>513097204.34999996</v>
          </cell>
          <cell r="BC57">
            <v>36890881.040000007</v>
          </cell>
          <cell r="BD57">
            <v>149702614.16597614</v>
          </cell>
          <cell r="BE57">
            <v>561272483.31737089</v>
          </cell>
          <cell r="BF57">
            <v>25187377.34716</v>
          </cell>
          <cell r="BG57">
            <v>25480683.590000007</v>
          </cell>
          <cell r="BI57">
            <v>62637451.769999996</v>
          </cell>
          <cell r="BJ57">
            <v>185367487.31999999</v>
          </cell>
          <cell r="BK57">
            <v>8062574.2800000003</v>
          </cell>
          <cell r="BL57">
            <v>57000282.879999958</v>
          </cell>
          <cell r="BM57">
            <v>185241511.99000013</v>
          </cell>
          <cell r="BN57">
            <v>10858124.830000002</v>
          </cell>
          <cell r="BO57">
            <v>66345977.730000079</v>
          </cell>
          <cell r="BP57">
            <v>189733345.82000008</v>
          </cell>
          <cell r="BQ57">
            <v>8716660.1999999974</v>
          </cell>
          <cell r="BR57">
            <v>8463273.9500000011</v>
          </cell>
          <cell r="BS57">
            <v>62031184.730000064</v>
          </cell>
          <cell r="BT57">
            <v>187563771.34000003</v>
          </cell>
          <cell r="BU57">
            <v>8129407.7299999986</v>
          </cell>
          <cell r="BW57">
            <v>46228660.050000004</v>
          </cell>
          <cell r="BX57">
            <v>136496818.99000001</v>
          </cell>
          <cell r="BY57">
            <v>6349425.4900000002</v>
          </cell>
          <cell r="BZ57">
            <v>42651744.920000009</v>
          </cell>
          <cell r="CA57">
            <v>119231777.09000009</v>
          </cell>
          <cell r="CB57">
            <v>11707605.809999999</v>
          </cell>
          <cell r="CC57">
            <v>36705286.915724836</v>
          </cell>
          <cell r="CD57">
            <v>141617665.57461149</v>
          </cell>
          <cell r="CE57">
            <v>7215962.2482159995</v>
          </cell>
          <cell r="CF57">
            <v>6408764.4900000002</v>
          </cell>
          <cell r="CG57">
            <v>32258374.650000002</v>
          </cell>
          <cell r="CH57">
            <v>95968267.38000001</v>
          </cell>
          <cell r="CI57">
            <v>3503364.05</v>
          </cell>
          <cell r="CK57">
            <v>46859298.510000005</v>
          </cell>
          <cell r="CL57">
            <v>135582070.99000001</v>
          </cell>
          <cell r="CM57">
            <v>5826209.4500000002</v>
          </cell>
          <cell r="CN57">
            <v>41901694.360000014</v>
          </cell>
          <cell r="CO57">
            <v>136211434.44999993</v>
          </cell>
          <cell r="CP57">
            <v>8429880.7800000012</v>
          </cell>
          <cell r="CQ57">
            <v>49845373.800000004</v>
          </cell>
          <cell r="CR57">
            <v>135363906.45000005</v>
          </cell>
          <cell r="CS57">
            <v>5775493.6700000009</v>
          </cell>
          <cell r="CT57">
            <v>6205701.120000002</v>
          </cell>
          <cell r="CU57">
            <v>46479784.79999999</v>
          </cell>
          <cell r="CV57">
            <v>133461555.43000001</v>
          </cell>
          <cell r="CW57">
            <v>5218580.67</v>
          </cell>
          <cell r="CY57">
            <v>46228660.050000004</v>
          </cell>
          <cell r="CZ57">
            <v>136496818.99000001</v>
          </cell>
          <cell r="DA57">
            <v>6349425.4900000002</v>
          </cell>
          <cell r="DC57">
            <v>46479784.79999999</v>
          </cell>
          <cell r="DD57">
            <v>133461555.43000001</v>
          </cell>
          <cell r="DE57">
            <v>5218580.67</v>
          </cell>
          <cell r="DG57">
            <v>32258374.650000002</v>
          </cell>
          <cell r="DH57">
            <v>95968267.38000001</v>
          </cell>
          <cell r="DI57">
            <v>3503364.05</v>
          </cell>
          <cell r="DJ57">
            <v>42651744.920000009</v>
          </cell>
          <cell r="DK57">
            <v>119231777.09000009</v>
          </cell>
          <cell r="DL57">
            <v>11707605.809999999</v>
          </cell>
          <cell r="DN57">
            <v>32067646.370125685</v>
          </cell>
          <cell r="DO57">
            <v>151224725.05190173</v>
          </cell>
          <cell r="DP57">
            <v>6210180.4147120006</v>
          </cell>
          <cell r="DQ57">
            <v>44401901.26000002</v>
          </cell>
          <cell r="DR57">
            <v>137561630.65000004</v>
          </cell>
          <cell r="DS57">
            <v>7465532.5100000016</v>
          </cell>
          <cell r="DT57">
            <v>47002342.910000011</v>
          </cell>
          <cell r="DU57">
            <v>154253066.99000001</v>
          </cell>
          <cell r="DV57">
            <v>5844830.4900000002</v>
          </cell>
          <cell r="DW57" t="str">
            <v>0</v>
          </cell>
          <cell r="DX57" t="str">
            <v>0</v>
          </cell>
          <cell r="DY57" t="str">
            <v>0</v>
          </cell>
        </row>
        <row r="58">
          <cell r="A58" t="str">
            <v>Income Taxes</v>
          </cell>
          <cell r="B58" t="str">
            <v>0</v>
          </cell>
          <cell r="C58" t="str">
            <v>0</v>
          </cell>
          <cell r="D58" t="str">
            <v>0</v>
          </cell>
          <cell r="E58" t="str">
            <v>0</v>
          </cell>
          <cell r="F58" t="str">
            <v>0</v>
          </cell>
          <cell r="G58" t="str">
            <v>0</v>
          </cell>
          <cell r="H58" t="str">
            <v>0</v>
          </cell>
          <cell r="I58" t="str">
            <v>0</v>
          </cell>
          <cell r="J58" t="str">
            <v>0</v>
          </cell>
          <cell r="K58" t="str">
            <v>0</v>
          </cell>
          <cell r="L58" t="str">
            <v>0</v>
          </cell>
          <cell r="M58" t="str">
            <v>0</v>
          </cell>
          <cell r="N58" t="str">
            <v>0</v>
          </cell>
          <cell r="O58" t="str">
            <v>0</v>
          </cell>
          <cell r="P58" t="str">
            <v>0</v>
          </cell>
          <cell r="Q58">
            <v>7392535.8899999997</v>
          </cell>
          <cell r="R58">
            <v>13128000.319999998</v>
          </cell>
          <cell r="S58">
            <v>15421985</v>
          </cell>
          <cell r="T58">
            <v>14299912.619999999</v>
          </cell>
          <cell r="U58">
            <v>13274210.949999999</v>
          </cell>
          <cell r="W58" t="str">
            <v>0</v>
          </cell>
          <cell r="X58" t="str">
            <v>0</v>
          </cell>
          <cell r="Y58" t="str">
            <v>0</v>
          </cell>
          <cell r="Z58" t="str">
            <v>0</v>
          </cell>
          <cell r="AA58" t="str">
            <v>0</v>
          </cell>
          <cell r="AB58" t="str">
            <v>0</v>
          </cell>
          <cell r="AC58" t="str">
            <v>0</v>
          </cell>
          <cell r="AD58" t="str">
            <v>0</v>
          </cell>
          <cell r="AE58" t="str">
            <v>0</v>
          </cell>
          <cell r="AF58" t="str">
            <v>0</v>
          </cell>
          <cell r="AG58" t="str">
            <v>0</v>
          </cell>
          <cell r="AH58" t="str">
            <v>0</v>
          </cell>
          <cell r="AI58">
            <v>36000</v>
          </cell>
          <cell r="AJ58">
            <v>2638686</v>
          </cell>
          <cell r="AK58">
            <v>2855312.28</v>
          </cell>
          <cell r="AL58">
            <v>2855312.28</v>
          </cell>
          <cell r="AN58" t="str">
            <v>0</v>
          </cell>
          <cell r="AO58" t="str">
            <v>0</v>
          </cell>
          <cell r="AP58" t="str">
            <v>0</v>
          </cell>
          <cell r="AQ58" t="str">
            <v>0</v>
          </cell>
          <cell r="AR58" t="str">
            <v>0</v>
          </cell>
          <cell r="AS58" t="str">
            <v>0</v>
          </cell>
          <cell r="AT58">
            <v>7392535.8899999997</v>
          </cell>
          <cell r="AU58">
            <v>13128000.319999998</v>
          </cell>
          <cell r="AV58">
            <v>15421985</v>
          </cell>
          <cell r="AX58" t="str">
            <v>0</v>
          </cell>
          <cell r="AY58" t="str">
            <v>0</v>
          </cell>
          <cell r="AZ58">
            <v>15421985</v>
          </cell>
          <cell r="BA58" t="str">
            <v>0</v>
          </cell>
          <cell r="BB58" t="str">
            <v>0</v>
          </cell>
          <cell r="BC58">
            <v>13128000.319999998</v>
          </cell>
          <cell r="BD58" t="str">
            <v>0</v>
          </cell>
          <cell r="BE58" t="str">
            <v>0</v>
          </cell>
          <cell r="BF58">
            <v>14299912.619999999</v>
          </cell>
          <cell r="BG58">
            <v>13274210.949999999</v>
          </cell>
          <cell r="BI58" t="str">
            <v>0</v>
          </cell>
          <cell r="BJ58" t="str">
            <v>0</v>
          </cell>
          <cell r="BK58">
            <v>7635744</v>
          </cell>
          <cell r="BL58" t="str">
            <v>0</v>
          </cell>
          <cell r="BM58" t="str">
            <v>0</v>
          </cell>
          <cell r="BN58">
            <v>5624360</v>
          </cell>
          <cell r="BO58" t="str">
            <v>0</v>
          </cell>
          <cell r="BP58" t="str">
            <v>0</v>
          </cell>
          <cell r="BQ58">
            <v>7370211.6200000001</v>
          </cell>
          <cell r="BR58">
            <v>6697049.9500000002</v>
          </cell>
          <cell r="BS58" t="str">
            <v>0</v>
          </cell>
          <cell r="BT58" t="str">
            <v>0</v>
          </cell>
          <cell r="BU58">
            <v>7370211.6200000001</v>
          </cell>
          <cell r="BW58" t="str">
            <v>0</v>
          </cell>
          <cell r="BX58" t="str">
            <v>0</v>
          </cell>
          <cell r="BY58">
            <v>5224058</v>
          </cell>
          <cell r="BZ58" t="str">
            <v>0</v>
          </cell>
          <cell r="CA58" t="str">
            <v>0</v>
          </cell>
          <cell r="CB58">
            <v>1730640.45</v>
          </cell>
          <cell r="CC58" t="str">
            <v>0</v>
          </cell>
          <cell r="CD58" t="str">
            <v>0</v>
          </cell>
          <cell r="CE58">
            <v>4056413.67</v>
          </cell>
          <cell r="CF58">
            <v>4014978</v>
          </cell>
          <cell r="CG58" t="str">
            <v>0</v>
          </cell>
          <cell r="CH58" t="str">
            <v>0</v>
          </cell>
          <cell r="CI58">
            <v>2081905.94</v>
          </cell>
          <cell r="CK58" t="str">
            <v>0</v>
          </cell>
          <cell r="CL58" t="str">
            <v>0</v>
          </cell>
          <cell r="CM58">
            <v>5265058</v>
          </cell>
          <cell r="CN58" t="str">
            <v>0</v>
          </cell>
          <cell r="CO58" t="str">
            <v>0</v>
          </cell>
          <cell r="CP58">
            <v>3636360</v>
          </cell>
          <cell r="CQ58" t="str">
            <v>0</v>
          </cell>
          <cell r="CR58" t="str">
            <v>0</v>
          </cell>
          <cell r="CS58">
            <v>5310629.95</v>
          </cell>
          <cell r="CT58">
            <v>4326363.95</v>
          </cell>
          <cell r="CU58" t="str">
            <v>0</v>
          </cell>
          <cell r="CV58" t="str">
            <v>0</v>
          </cell>
          <cell r="CW58">
            <v>5310629.95</v>
          </cell>
          <cell r="CY58" t="str">
            <v>0</v>
          </cell>
          <cell r="CZ58" t="str">
            <v>0</v>
          </cell>
          <cell r="DA58">
            <v>5224058</v>
          </cell>
          <cell r="DC58" t="str">
            <v>0</v>
          </cell>
          <cell r="DD58" t="str">
            <v>0</v>
          </cell>
          <cell r="DE58">
            <v>5310629.95</v>
          </cell>
          <cell r="DG58" t="str">
            <v>0</v>
          </cell>
          <cell r="DH58" t="str">
            <v>0</v>
          </cell>
          <cell r="DI58">
            <v>2081905.94</v>
          </cell>
          <cell r="DJ58" t="str">
            <v>0</v>
          </cell>
          <cell r="DK58" t="str">
            <v>0</v>
          </cell>
          <cell r="DL58">
            <v>1730640.45</v>
          </cell>
          <cell r="DN58" t="str">
            <v>0</v>
          </cell>
          <cell r="DO58" t="str">
            <v>0</v>
          </cell>
          <cell r="DP58">
            <v>2466438</v>
          </cell>
          <cell r="DQ58" t="str">
            <v>0</v>
          </cell>
          <cell r="DR58" t="str">
            <v>0</v>
          </cell>
          <cell r="DS58">
            <v>6237814.3300000001</v>
          </cell>
          <cell r="DT58" t="str">
            <v>0</v>
          </cell>
          <cell r="DU58" t="str">
            <v>0</v>
          </cell>
          <cell r="DV58">
            <v>2466438</v>
          </cell>
          <cell r="DW58" t="str">
            <v>0</v>
          </cell>
          <cell r="DX58" t="str">
            <v>0</v>
          </cell>
          <cell r="DY58" t="str">
            <v>0</v>
          </cell>
        </row>
        <row r="59">
          <cell r="A59" t="str">
            <v>Extrordinary Item (Net)</v>
          </cell>
          <cell r="B59" t="str">
            <v>0</v>
          </cell>
          <cell r="C59" t="str">
            <v>0</v>
          </cell>
          <cell r="D59" t="str">
            <v>0</v>
          </cell>
          <cell r="E59" t="str">
            <v>0</v>
          </cell>
          <cell r="F59" t="str">
            <v>0</v>
          </cell>
          <cell r="G59" t="str">
            <v>0</v>
          </cell>
          <cell r="H59" t="str">
            <v>0</v>
          </cell>
          <cell r="I59" t="str">
            <v>0</v>
          </cell>
          <cell r="J59" t="str">
            <v>0</v>
          </cell>
          <cell r="K59" t="str">
            <v>0</v>
          </cell>
          <cell r="L59" t="str">
            <v>0</v>
          </cell>
          <cell r="M59" t="str">
            <v>0</v>
          </cell>
          <cell r="N59" t="str">
            <v>0</v>
          </cell>
          <cell r="O59" t="str">
            <v>0</v>
          </cell>
          <cell r="P59" t="str">
            <v>0</v>
          </cell>
          <cell r="Q59" t="str">
            <v>0</v>
          </cell>
          <cell r="R59" t="str">
            <v>0</v>
          </cell>
          <cell r="S59" t="str">
            <v>0</v>
          </cell>
          <cell r="T59" t="str">
            <v>0</v>
          </cell>
          <cell r="U59" t="str">
            <v>0</v>
          </cell>
          <cell r="W59" t="str">
            <v>0</v>
          </cell>
          <cell r="X59" t="str">
            <v>0</v>
          </cell>
          <cell r="Y59" t="str">
            <v>0</v>
          </cell>
          <cell r="Z59" t="str">
            <v>0</v>
          </cell>
          <cell r="AA59" t="str">
            <v>0</v>
          </cell>
          <cell r="AB59" t="str">
            <v>0</v>
          </cell>
          <cell r="AC59" t="str">
            <v>0</v>
          </cell>
          <cell r="AD59" t="str">
            <v>0</v>
          </cell>
          <cell r="AE59" t="str">
            <v>0</v>
          </cell>
          <cell r="AF59" t="str">
            <v>0</v>
          </cell>
          <cell r="AG59" t="str">
            <v>0</v>
          </cell>
          <cell r="AH59" t="str">
            <v>0</v>
          </cell>
          <cell r="AI59" t="str">
            <v>0</v>
          </cell>
          <cell r="AJ59" t="str">
            <v>0</v>
          </cell>
          <cell r="AK59" t="str">
            <v>0</v>
          </cell>
          <cell r="AL59" t="str">
            <v>0</v>
          </cell>
          <cell r="AN59" t="str">
            <v>0</v>
          </cell>
          <cell r="AO59" t="str">
            <v>0</v>
          </cell>
          <cell r="AP59" t="str">
            <v>0</v>
          </cell>
          <cell r="AQ59" t="str">
            <v>0</v>
          </cell>
          <cell r="AR59" t="str">
            <v>0</v>
          </cell>
          <cell r="AS59" t="str">
            <v>0</v>
          </cell>
          <cell r="AT59" t="str">
            <v>0</v>
          </cell>
          <cell r="AU59" t="str">
            <v>0</v>
          </cell>
          <cell r="AV59" t="str">
            <v>0</v>
          </cell>
          <cell r="AX59" t="str">
            <v>0</v>
          </cell>
          <cell r="AY59" t="str">
            <v>0</v>
          </cell>
          <cell r="AZ59" t="str">
            <v>0</v>
          </cell>
          <cell r="BA59" t="str">
            <v>0</v>
          </cell>
          <cell r="BB59" t="str">
            <v>0</v>
          </cell>
          <cell r="BC59" t="str">
            <v>0</v>
          </cell>
          <cell r="BD59" t="str">
            <v>0</v>
          </cell>
          <cell r="BE59" t="str">
            <v>0</v>
          </cell>
          <cell r="BF59" t="str">
            <v>0</v>
          </cell>
          <cell r="BG59" t="str">
            <v>0</v>
          </cell>
          <cell r="BI59" t="str">
            <v>0</v>
          </cell>
          <cell r="BJ59" t="str">
            <v>0</v>
          </cell>
          <cell r="BK59" t="str">
            <v>0</v>
          </cell>
          <cell r="BL59" t="str">
            <v>0</v>
          </cell>
          <cell r="BM59" t="str">
            <v>0</v>
          </cell>
          <cell r="BN59" t="str">
            <v>0</v>
          </cell>
          <cell r="BO59" t="str">
            <v>0</v>
          </cell>
          <cell r="BP59" t="str">
            <v>0</v>
          </cell>
          <cell r="BQ59" t="str">
            <v>0</v>
          </cell>
          <cell r="BR59" t="str">
            <v>0</v>
          </cell>
          <cell r="BS59" t="str">
            <v>0</v>
          </cell>
          <cell r="BT59" t="str">
            <v>0</v>
          </cell>
          <cell r="BU59" t="str">
            <v>0</v>
          </cell>
          <cell r="BW59" t="str">
            <v>0</v>
          </cell>
          <cell r="BX59" t="str">
            <v>0</v>
          </cell>
          <cell r="BY59" t="str">
            <v>0</v>
          </cell>
          <cell r="BZ59" t="str">
            <v>0</v>
          </cell>
          <cell r="CA59" t="str">
            <v>0</v>
          </cell>
          <cell r="CB59" t="str">
            <v>0</v>
          </cell>
          <cell r="CC59" t="str">
            <v>0</v>
          </cell>
          <cell r="CD59" t="str">
            <v>0</v>
          </cell>
          <cell r="CE59" t="str">
            <v>0</v>
          </cell>
          <cell r="CF59" t="str">
            <v>0</v>
          </cell>
          <cell r="CG59" t="str">
            <v>0</v>
          </cell>
          <cell r="CH59" t="str">
            <v>0</v>
          </cell>
          <cell r="CI59" t="str">
            <v>0</v>
          </cell>
          <cell r="CK59" t="str">
            <v>0</v>
          </cell>
          <cell r="CL59" t="str">
            <v>0</v>
          </cell>
          <cell r="CM59" t="str">
            <v>0</v>
          </cell>
          <cell r="CN59" t="str">
            <v>0</v>
          </cell>
          <cell r="CO59" t="str">
            <v>0</v>
          </cell>
          <cell r="CP59" t="str">
            <v>0</v>
          </cell>
          <cell r="CQ59" t="str">
            <v>0</v>
          </cell>
          <cell r="CR59" t="str">
            <v>0</v>
          </cell>
          <cell r="CS59" t="str">
            <v>0</v>
          </cell>
          <cell r="CT59" t="str">
            <v>0</v>
          </cell>
          <cell r="CU59" t="str">
            <v>0</v>
          </cell>
          <cell r="CV59" t="str">
            <v>0</v>
          </cell>
          <cell r="CW59" t="str">
            <v>0</v>
          </cell>
          <cell r="CY59" t="str">
            <v>0</v>
          </cell>
          <cell r="CZ59" t="str">
            <v>0</v>
          </cell>
          <cell r="DA59" t="str">
            <v>0</v>
          </cell>
          <cell r="DC59" t="str">
            <v>0</v>
          </cell>
          <cell r="DD59" t="str">
            <v>0</v>
          </cell>
          <cell r="DE59" t="str">
            <v>0</v>
          </cell>
          <cell r="DG59" t="str">
            <v>0</v>
          </cell>
          <cell r="DH59" t="str">
            <v>0</v>
          </cell>
          <cell r="DI59" t="str">
            <v>0</v>
          </cell>
          <cell r="DJ59" t="str">
            <v>0</v>
          </cell>
          <cell r="DK59" t="str">
            <v>0</v>
          </cell>
          <cell r="DL59" t="str">
            <v>0</v>
          </cell>
          <cell r="DN59" t="str">
            <v>0</v>
          </cell>
          <cell r="DO59" t="str">
            <v>0</v>
          </cell>
          <cell r="DP59" t="str">
            <v>0</v>
          </cell>
          <cell r="DQ59" t="str">
            <v>0</v>
          </cell>
          <cell r="DR59" t="str">
            <v>0</v>
          </cell>
          <cell r="DS59" t="str">
            <v>0</v>
          </cell>
          <cell r="DT59" t="str">
            <v>0</v>
          </cell>
          <cell r="DU59" t="str">
            <v>0</v>
          </cell>
          <cell r="DV59" t="str">
            <v>0</v>
          </cell>
          <cell r="DW59" t="str">
            <v>0</v>
          </cell>
          <cell r="DX59" t="str">
            <v>0</v>
          </cell>
          <cell r="DY59" t="str">
            <v>0</v>
          </cell>
        </row>
        <row r="60">
          <cell r="A60" t="str">
            <v>Earnings of Subs</v>
          </cell>
          <cell r="B60" t="str">
            <v>0</v>
          </cell>
          <cell r="C60" t="str">
            <v>0</v>
          </cell>
          <cell r="D60" t="str">
            <v>0</v>
          </cell>
          <cell r="E60" t="str">
            <v>0</v>
          </cell>
          <cell r="F60" t="str">
            <v>0</v>
          </cell>
          <cell r="G60" t="str">
            <v>0</v>
          </cell>
          <cell r="H60" t="str">
            <v>0</v>
          </cell>
          <cell r="I60" t="str">
            <v>0</v>
          </cell>
          <cell r="J60" t="str">
            <v>0</v>
          </cell>
          <cell r="K60" t="str">
            <v>0</v>
          </cell>
          <cell r="L60" t="str">
            <v>0</v>
          </cell>
          <cell r="M60" t="str">
            <v>0</v>
          </cell>
          <cell r="N60" t="str">
            <v>0</v>
          </cell>
          <cell r="O60" t="str">
            <v>0</v>
          </cell>
          <cell r="P60" t="str">
            <v>0</v>
          </cell>
          <cell r="Q60" t="str">
            <v>0</v>
          </cell>
          <cell r="R60" t="str">
            <v>0</v>
          </cell>
          <cell r="S60" t="str">
            <v>0</v>
          </cell>
          <cell r="T60" t="str">
            <v>0</v>
          </cell>
          <cell r="U60" t="str">
            <v>0</v>
          </cell>
          <cell r="W60" t="str">
            <v>0</v>
          </cell>
          <cell r="X60" t="str">
            <v>0</v>
          </cell>
          <cell r="Y60" t="str">
            <v>0</v>
          </cell>
          <cell r="Z60" t="str">
            <v>0</v>
          </cell>
          <cell r="AA60" t="str">
            <v>0</v>
          </cell>
          <cell r="AB60" t="str">
            <v>0</v>
          </cell>
          <cell r="AC60" t="str">
            <v>0</v>
          </cell>
          <cell r="AD60" t="str">
            <v>0</v>
          </cell>
          <cell r="AE60" t="str">
            <v>0</v>
          </cell>
          <cell r="AF60" t="str">
            <v>0</v>
          </cell>
          <cell r="AG60" t="str">
            <v>0</v>
          </cell>
          <cell r="AH60" t="str">
            <v>0</v>
          </cell>
          <cell r="AI60" t="str">
            <v>0</v>
          </cell>
          <cell r="AJ60" t="str">
            <v>0</v>
          </cell>
          <cell r="AK60" t="str">
            <v>0</v>
          </cell>
          <cell r="AL60" t="str">
            <v>0</v>
          </cell>
          <cell r="AN60" t="str">
            <v>0</v>
          </cell>
          <cell r="AO60" t="str">
            <v>0</v>
          </cell>
          <cell r="AP60" t="str">
            <v>0</v>
          </cell>
          <cell r="AQ60" t="str">
            <v>0</v>
          </cell>
          <cell r="AR60" t="str">
            <v>0</v>
          </cell>
          <cell r="AS60" t="str">
            <v>0</v>
          </cell>
          <cell r="AT60" t="str">
            <v>0</v>
          </cell>
          <cell r="AU60" t="str">
            <v>0</v>
          </cell>
          <cell r="AV60" t="str">
            <v>0</v>
          </cell>
          <cell r="AX60" t="str">
            <v>0</v>
          </cell>
          <cell r="AY60" t="str">
            <v>0</v>
          </cell>
          <cell r="AZ60" t="str">
            <v>0</v>
          </cell>
          <cell r="BA60" t="str">
            <v>0</v>
          </cell>
          <cell r="BB60" t="str">
            <v>0</v>
          </cell>
          <cell r="BC60" t="str">
            <v>0</v>
          </cell>
          <cell r="BD60" t="str">
            <v>0</v>
          </cell>
          <cell r="BE60" t="str">
            <v>0</v>
          </cell>
          <cell r="BF60" t="str">
            <v>0</v>
          </cell>
          <cell r="BG60" t="str">
            <v>0</v>
          </cell>
          <cell r="BI60" t="str">
            <v>0</v>
          </cell>
          <cell r="BJ60" t="str">
            <v>0</v>
          </cell>
          <cell r="BK60" t="str">
            <v>0</v>
          </cell>
          <cell r="BL60" t="str">
            <v>0</v>
          </cell>
          <cell r="BM60" t="str">
            <v>0</v>
          </cell>
          <cell r="BN60" t="str">
            <v>0</v>
          </cell>
          <cell r="BO60" t="str">
            <v>0</v>
          </cell>
          <cell r="BP60" t="str">
            <v>0</v>
          </cell>
          <cell r="BQ60" t="str">
            <v>0</v>
          </cell>
          <cell r="BR60" t="str">
            <v>0</v>
          </cell>
          <cell r="BS60" t="str">
            <v>0</v>
          </cell>
          <cell r="BT60" t="str">
            <v>0</v>
          </cell>
          <cell r="BU60" t="str">
            <v>0</v>
          </cell>
          <cell r="BW60" t="str">
            <v>0</v>
          </cell>
          <cell r="BX60" t="str">
            <v>0</v>
          </cell>
          <cell r="BY60" t="str">
            <v>0</v>
          </cell>
          <cell r="BZ60" t="str">
            <v>0</v>
          </cell>
          <cell r="CA60" t="str">
            <v>0</v>
          </cell>
          <cell r="CB60" t="str">
            <v>0</v>
          </cell>
          <cell r="CC60" t="str">
            <v>0</v>
          </cell>
          <cell r="CD60" t="str">
            <v>0</v>
          </cell>
          <cell r="CE60" t="str">
            <v>0</v>
          </cell>
          <cell r="CF60" t="str">
            <v>0</v>
          </cell>
          <cell r="CG60" t="str">
            <v>0</v>
          </cell>
          <cell r="CH60" t="str">
            <v>0</v>
          </cell>
          <cell r="CI60" t="str">
            <v>0</v>
          </cell>
          <cell r="CK60" t="str">
            <v>0</v>
          </cell>
          <cell r="CL60" t="str">
            <v>0</v>
          </cell>
          <cell r="CM60" t="str">
            <v>0</v>
          </cell>
          <cell r="CN60" t="str">
            <v>0</v>
          </cell>
          <cell r="CO60" t="str">
            <v>0</v>
          </cell>
          <cell r="CP60" t="str">
            <v>0</v>
          </cell>
          <cell r="CQ60" t="str">
            <v>0</v>
          </cell>
          <cell r="CR60" t="str">
            <v>0</v>
          </cell>
          <cell r="CS60" t="str">
            <v>0</v>
          </cell>
          <cell r="CT60" t="str">
            <v>0</v>
          </cell>
          <cell r="CU60" t="str">
            <v>0</v>
          </cell>
          <cell r="CV60" t="str">
            <v>0</v>
          </cell>
          <cell r="CW60" t="str">
            <v>0</v>
          </cell>
          <cell r="CY60" t="str">
            <v>0</v>
          </cell>
          <cell r="CZ60" t="str">
            <v>0</v>
          </cell>
          <cell r="DA60" t="str">
            <v>0</v>
          </cell>
          <cell r="DC60" t="str">
            <v>0</v>
          </cell>
          <cell r="DD60" t="str">
            <v>0</v>
          </cell>
          <cell r="DE60" t="str">
            <v>0</v>
          </cell>
          <cell r="DG60" t="str">
            <v>0</v>
          </cell>
          <cell r="DH60" t="str">
            <v>0</v>
          </cell>
          <cell r="DI60" t="str">
            <v>0</v>
          </cell>
          <cell r="DJ60" t="str">
            <v>0</v>
          </cell>
          <cell r="DK60" t="str">
            <v>0</v>
          </cell>
          <cell r="DL60" t="str">
            <v>0</v>
          </cell>
          <cell r="DN60" t="str">
            <v>0</v>
          </cell>
          <cell r="DO60" t="str">
            <v>0</v>
          </cell>
          <cell r="DP60" t="str">
            <v>0</v>
          </cell>
          <cell r="DQ60" t="str">
            <v>0</v>
          </cell>
          <cell r="DR60" t="str">
            <v>0</v>
          </cell>
          <cell r="DS60" t="str">
            <v>0</v>
          </cell>
          <cell r="DT60" t="str">
            <v>0</v>
          </cell>
          <cell r="DU60" t="str">
            <v>0</v>
          </cell>
          <cell r="DV60" t="str">
            <v>0</v>
          </cell>
          <cell r="DW60" t="str">
            <v>0</v>
          </cell>
          <cell r="DX60" t="str">
            <v>0</v>
          </cell>
          <cell r="DY60" t="str">
            <v>0</v>
          </cell>
        </row>
        <row r="61">
          <cell r="A61" t="str">
            <v>Net Income (Loss) After Taxes</v>
          </cell>
          <cell r="B61">
            <v>78738159.449999958</v>
          </cell>
          <cell r="C61">
            <v>173137724.35000008</v>
          </cell>
          <cell r="D61">
            <v>185603415.87</v>
          </cell>
          <cell r="E61">
            <v>149702614.16597614</v>
          </cell>
          <cell r="F61">
            <v>112444043.01287773</v>
          </cell>
          <cell r="G61">
            <v>229428664.24999997</v>
          </cell>
          <cell r="H61">
            <v>513097204.34999985</v>
          </cell>
          <cell r="I61">
            <v>558602886.96000004</v>
          </cell>
          <cell r="J61">
            <v>561272483.31737089</v>
          </cell>
          <cell r="K61">
            <v>521368331.39138871</v>
          </cell>
          <cell r="L61">
            <v>342940819.72999996</v>
          </cell>
          <cell r="M61">
            <v>760635428.82000017</v>
          </cell>
          <cell r="N61">
            <v>834106936</v>
          </cell>
          <cell r="O61">
            <v>873972739.34144032</v>
          </cell>
          <cell r="P61">
            <v>783240163.8588562</v>
          </cell>
          <cell r="Q61">
            <v>16114480.609999999</v>
          </cell>
          <cell r="R61">
            <v>50018881.360000007</v>
          </cell>
          <cell r="S61">
            <v>38926037.920000002</v>
          </cell>
          <cell r="T61">
            <v>39487289.967159994</v>
          </cell>
          <cell r="U61">
            <v>37329479.540000007</v>
          </cell>
          <cell r="W61">
            <v>14393024.779999997</v>
          </cell>
          <cell r="X61">
            <v>16011172.499999998</v>
          </cell>
          <cell r="Y61">
            <v>16417419.879999999</v>
          </cell>
          <cell r="Z61">
            <v>13966686.589999994</v>
          </cell>
          <cell r="AA61">
            <v>54009939.859999985</v>
          </cell>
          <cell r="AB61">
            <v>49826469.329999998</v>
          </cell>
          <cell r="AC61">
            <v>53105065.210000008</v>
          </cell>
          <cell r="AD61">
            <v>51276865.540000007</v>
          </cell>
          <cell r="AE61">
            <v>76942183.449999988</v>
          </cell>
          <cell r="AF61">
            <v>75177083</v>
          </cell>
          <cell r="AG61">
            <v>81424135.219999999</v>
          </cell>
          <cell r="AH61">
            <v>75212494.439999998</v>
          </cell>
          <cell r="AI61">
            <v>2543310.14</v>
          </cell>
          <cell r="AJ61">
            <v>4858765.79</v>
          </cell>
          <cell r="AK61">
            <v>5264070.9000000004</v>
          </cell>
          <cell r="AL61">
            <v>5019681.1100000003</v>
          </cell>
          <cell r="AN61">
            <v>78738159.449999958</v>
          </cell>
          <cell r="AO61">
            <v>173137724.35000008</v>
          </cell>
          <cell r="AP61">
            <v>185603415.87</v>
          </cell>
          <cell r="AQ61">
            <v>229428664.24999997</v>
          </cell>
          <cell r="AR61">
            <v>513097204.34999985</v>
          </cell>
          <cell r="AS61">
            <v>558602886.96000004</v>
          </cell>
          <cell r="AT61">
            <v>16114480.609999999</v>
          </cell>
          <cell r="AU61">
            <v>50018881.360000007</v>
          </cell>
          <cell r="AV61">
            <v>38926037.920000002</v>
          </cell>
          <cell r="AX61">
            <v>185603415.87</v>
          </cell>
          <cell r="AY61">
            <v>558602886.96000004</v>
          </cell>
          <cell r="AZ61">
            <v>38926037.920000002</v>
          </cell>
          <cell r="BA61">
            <v>173137724.35000008</v>
          </cell>
          <cell r="BB61">
            <v>513097204.34999996</v>
          </cell>
          <cell r="BC61">
            <v>50018881.360000007</v>
          </cell>
          <cell r="BD61">
            <v>149702614.16597614</v>
          </cell>
          <cell r="BE61">
            <v>561272483.31737089</v>
          </cell>
          <cell r="BF61">
            <v>39487289.967159994</v>
          </cell>
          <cell r="BG61">
            <v>38754894.540000007</v>
          </cell>
          <cell r="BI61">
            <v>62637451.769999996</v>
          </cell>
          <cell r="BJ61">
            <v>185367487.31999999</v>
          </cell>
          <cell r="BK61">
            <v>15698318.280000001</v>
          </cell>
          <cell r="BL61">
            <v>57000282.879999958</v>
          </cell>
          <cell r="BM61">
            <v>185241511.99000013</v>
          </cell>
          <cell r="BN61">
            <v>16482484.830000002</v>
          </cell>
          <cell r="BO61">
            <v>66345977.730000079</v>
          </cell>
          <cell r="BP61">
            <v>189733345.82000008</v>
          </cell>
          <cell r="BQ61">
            <v>16086871.819999997</v>
          </cell>
          <cell r="BR61">
            <v>15160323.9</v>
          </cell>
          <cell r="BS61">
            <v>62031184.730000064</v>
          </cell>
          <cell r="BT61">
            <v>187563771.34000003</v>
          </cell>
          <cell r="BU61">
            <v>15499619.349999998</v>
          </cell>
          <cell r="BW61">
            <v>46228660.050000004</v>
          </cell>
          <cell r="BX61">
            <v>136496818.99000001</v>
          </cell>
          <cell r="BY61">
            <v>11573483.49</v>
          </cell>
          <cell r="BZ61">
            <v>42651744.920000009</v>
          </cell>
          <cell r="CA61">
            <v>119231777.09000009</v>
          </cell>
          <cell r="CB61">
            <v>13438246.259999998</v>
          </cell>
          <cell r="CC61">
            <v>36705286.915724836</v>
          </cell>
          <cell r="CD61">
            <v>141617665.57461149</v>
          </cell>
          <cell r="CE61">
            <v>11272375.918215999</v>
          </cell>
          <cell r="CF61">
            <v>10423742.49</v>
          </cell>
          <cell r="CG61">
            <v>32258374.650000002</v>
          </cell>
          <cell r="CH61">
            <v>95968267.38000001</v>
          </cell>
          <cell r="CI61">
            <v>5585269.9900000002</v>
          </cell>
          <cell r="CK61">
            <v>46859298.510000005</v>
          </cell>
          <cell r="CL61">
            <v>135582070.99000001</v>
          </cell>
          <cell r="CM61">
            <v>11091267.449999999</v>
          </cell>
          <cell r="CN61">
            <v>41901694.360000014</v>
          </cell>
          <cell r="CO61">
            <v>136211434.44999993</v>
          </cell>
          <cell r="CP61">
            <v>12066240.780000001</v>
          </cell>
          <cell r="CQ61">
            <v>49845373.800000004</v>
          </cell>
          <cell r="CR61">
            <v>135363906.45000005</v>
          </cell>
          <cell r="CS61">
            <v>11086123.620000001</v>
          </cell>
          <cell r="CT61">
            <v>10532065.07</v>
          </cell>
          <cell r="CU61">
            <v>46479784.79999999</v>
          </cell>
          <cell r="CV61">
            <v>133461555.43000001</v>
          </cell>
          <cell r="CW61">
            <v>10529210.619999999</v>
          </cell>
          <cell r="CY61">
            <v>46228660.050000004</v>
          </cell>
          <cell r="CZ61">
            <v>136496818.99000001</v>
          </cell>
          <cell r="DA61">
            <v>11573483.49</v>
          </cell>
          <cell r="DC61">
            <v>46479784.79999999</v>
          </cell>
          <cell r="DD61">
            <v>133461555.43000001</v>
          </cell>
          <cell r="DE61">
            <v>10529210.619999999</v>
          </cell>
          <cell r="DG61">
            <v>32258374.650000002</v>
          </cell>
          <cell r="DH61">
            <v>95968267.38000001</v>
          </cell>
          <cell r="DI61">
            <v>5585269.9900000002</v>
          </cell>
          <cell r="DJ61">
            <v>42651744.920000009</v>
          </cell>
          <cell r="DK61">
            <v>119231777.09000009</v>
          </cell>
          <cell r="DL61">
            <v>13438246.259999998</v>
          </cell>
          <cell r="DN61">
            <v>32067646.370125685</v>
          </cell>
          <cell r="DO61">
            <v>151224725.05190173</v>
          </cell>
          <cell r="DP61">
            <v>8676618.4147120006</v>
          </cell>
          <cell r="DQ61">
            <v>44401901.26000002</v>
          </cell>
          <cell r="DR61">
            <v>137561630.65000004</v>
          </cell>
          <cell r="DS61">
            <v>13703346.84</v>
          </cell>
          <cell r="DT61">
            <v>47002342.910000011</v>
          </cell>
          <cell r="DU61">
            <v>154253066.99000001</v>
          </cell>
          <cell r="DV61">
            <v>8311268.4900000002</v>
          </cell>
          <cell r="DW61" t="str">
            <v>0</v>
          </cell>
          <cell r="DX61" t="str">
            <v>0</v>
          </cell>
          <cell r="DY61" t="str">
            <v>0</v>
          </cell>
        </row>
        <row r="62">
          <cell r="A62" t="str">
            <v>Depreciation/Amortization</v>
          </cell>
          <cell r="B62">
            <v>9007326.4000000004</v>
          </cell>
          <cell r="C62">
            <v>17407028.330000002</v>
          </cell>
          <cell r="D62">
            <v>22400615.359999999</v>
          </cell>
          <cell r="E62">
            <v>11792546.27</v>
          </cell>
          <cell r="F62">
            <v>9962463.2200000007</v>
          </cell>
          <cell r="G62" t="str">
            <v>0</v>
          </cell>
          <cell r="H62" t="str">
            <v>0</v>
          </cell>
          <cell r="I62" t="str">
            <v>0</v>
          </cell>
          <cell r="J62" t="str">
            <v>0</v>
          </cell>
          <cell r="K62" t="str">
            <v>0</v>
          </cell>
          <cell r="L62" t="str">
            <v>0</v>
          </cell>
          <cell r="M62" t="str">
            <v>0</v>
          </cell>
          <cell r="N62" t="str">
            <v>0</v>
          </cell>
          <cell r="O62" t="str">
            <v>0</v>
          </cell>
          <cell r="P62" t="str">
            <v>0</v>
          </cell>
          <cell r="Q62">
            <v>0</v>
          </cell>
          <cell r="R62">
            <v>0</v>
          </cell>
          <cell r="S62">
            <v>0</v>
          </cell>
          <cell r="T62">
            <v>0</v>
          </cell>
          <cell r="U62">
            <v>0</v>
          </cell>
          <cell r="W62">
            <v>1415455.36</v>
          </cell>
          <cell r="X62">
            <v>1873371.28</v>
          </cell>
          <cell r="Y62">
            <v>1731947.02</v>
          </cell>
          <cell r="Z62">
            <v>1674224.24</v>
          </cell>
          <cell r="AA62" t="str">
            <v>0</v>
          </cell>
          <cell r="AB62" t="str">
            <v>0</v>
          </cell>
          <cell r="AC62" t="str">
            <v>0</v>
          </cell>
          <cell r="AD62" t="str">
            <v>0</v>
          </cell>
          <cell r="AE62" t="str">
            <v>0</v>
          </cell>
          <cell r="AF62" t="str">
            <v>0</v>
          </cell>
          <cell r="AG62" t="str">
            <v>0</v>
          </cell>
          <cell r="AH62" t="str">
            <v>0</v>
          </cell>
          <cell r="AI62">
            <v>27582</v>
          </cell>
          <cell r="AJ62">
            <v>0</v>
          </cell>
          <cell r="AK62">
            <v>0</v>
          </cell>
          <cell r="AL62">
            <v>-57723</v>
          </cell>
          <cell r="AN62">
            <v>9007326.4000000004</v>
          </cell>
          <cell r="AO62">
            <v>17407028.330000002</v>
          </cell>
          <cell r="AP62">
            <v>22400615.359999999</v>
          </cell>
          <cell r="AQ62" t="str">
            <v>0</v>
          </cell>
          <cell r="AR62" t="str">
            <v>0</v>
          </cell>
          <cell r="AS62" t="str">
            <v>0</v>
          </cell>
          <cell r="AT62">
            <v>0</v>
          </cell>
          <cell r="AU62">
            <v>0</v>
          </cell>
          <cell r="AV62">
            <v>0</v>
          </cell>
          <cell r="AX62">
            <v>22400615.359999999</v>
          </cell>
          <cell r="AY62" t="str">
            <v>0</v>
          </cell>
          <cell r="AZ62">
            <v>0</v>
          </cell>
          <cell r="BA62">
            <v>17407028.330000002</v>
          </cell>
          <cell r="BB62" t="str">
            <v>0</v>
          </cell>
          <cell r="BC62">
            <v>0</v>
          </cell>
          <cell r="BD62">
            <v>11792546.27</v>
          </cell>
          <cell r="BE62" t="str">
            <v>0</v>
          </cell>
          <cell r="BF62">
            <v>0</v>
          </cell>
          <cell r="BG62">
            <v>-136200</v>
          </cell>
          <cell r="BI62">
            <v>7490790.1199999992</v>
          </cell>
          <cell r="BJ62" t="str">
            <v>0</v>
          </cell>
          <cell r="BK62">
            <v>0</v>
          </cell>
          <cell r="BL62">
            <v>5460974.9299999988</v>
          </cell>
          <cell r="BM62" t="str">
            <v>0</v>
          </cell>
          <cell r="BN62">
            <v>285</v>
          </cell>
          <cell r="BO62">
            <v>7366462.0300000003</v>
          </cell>
          <cell r="BP62" t="str">
            <v>0</v>
          </cell>
          <cell r="BQ62">
            <v>0</v>
          </cell>
          <cell r="BR62">
            <v>0</v>
          </cell>
          <cell r="BS62">
            <v>7366462.0300000003</v>
          </cell>
          <cell r="BT62" t="str">
            <v>0</v>
          </cell>
          <cell r="BU62">
            <v>0</v>
          </cell>
          <cell r="BW62">
            <v>5575893.8399999999</v>
          </cell>
          <cell r="BX62" t="str">
            <v>0</v>
          </cell>
          <cell r="BY62">
            <v>0</v>
          </cell>
          <cell r="BZ62">
            <v>4173553.87</v>
          </cell>
          <cell r="CA62" t="str">
            <v>0</v>
          </cell>
          <cell r="CB62">
            <v>0</v>
          </cell>
          <cell r="CC62">
            <v>3017550</v>
          </cell>
          <cell r="CD62" t="str">
            <v>0</v>
          </cell>
          <cell r="CE62" t="str">
            <v>0</v>
          </cell>
          <cell r="CF62" t="str">
            <v>0</v>
          </cell>
          <cell r="CG62">
            <v>3551889.81</v>
          </cell>
          <cell r="CH62" t="str">
            <v>0</v>
          </cell>
          <cell r="CI62" t="str">
            <v>0</v>
          </cell>
          <cell r="CK62">
            <v>5626469.8399999999</v>
          </cell>
          <cell r="CL62" t="str">
            <v>0</v>
          </cell>
          <cell r="CM62">
            <v>0</v>
          </cell>
          <cell r="CN62">
            <v>4170555.18</v>
          </cell>
          <cell r="CO62" t="str">
            <v>0</v>
          </cell>
          <cell r="CP62">
            <v>0</v>
          </cell>
          <cell r="CQ62">
            <v>5455436.5900000008</v>
          </cell>
          <cell r="CR62" t="str">
            <v>0</v>
          </cell>
          <cell r="CS62">
            <v>0</v>
          </cell>
          <cell r="CT62">
            <v>0</v>
          </cell>
          <cell r="CU62">
            <v>5455436.5900000008</v>
          </cell>
          <cell r="CV62" t="str">
            <v>0</v>
          </cell>
          <cell r="CW62">
            <v>0</v>
          </cell>
          <cell r="CY62">
            <v>5575893.8399999999</v>
          </cell>
          <cell r="CZ62" t="str">
            <v>0</v>
          </cell>
          <cell r="DA62">
            <v>0</v>
          </cell>
          <cell r="DC62">
            <v>5455436.5900000008</v>
          </cell>
          <cell r="DD62" t="str">
            <v>0</v>
          </cell>
          <cell r="DE62">
            <v>0</v>
          </cell>
          <cell r="DG62">
            <v>3551889.81</v>
          </cell>
          <cell r="DH62" t="str">
            <v>0</v>
          </cell>
          <cell r="DI62" t="str">
            <v>0</v>
          </cell>
          <cell r="DJ62">
            <v>4173553.87</v>
          </cell>
          <cell r="DK62" t="str">
            <v>0</v>
          </cell>
          <cell r="DL62">
            <v>0</v>
          </cell>
          <cell r="DN62">
            <v>1659786.84</v>
          </cell>
          <cell r="DO62" t="str">
            <v>0</v>
          </cell>
          <cell r="DP62" t="str">
            <v>0</v>
          </cell>
          <cell r="DQ62">
            <v>4354239.43</v>
          </cell>
          <cell r="DR62" t="str">
            <v>0</v>
          </cell>
          <cell r="DS62">
            <v>0</v>
          </cell>
          <cell r="DT62">
            <v>5632331.8399999999</v>
          </cell>
          <cell r="DU62" t="str">
            <v>0</v>
          </cell>
          <cell r="DV62">
            <v>0</v>
          </cell>
          <cell r="DW62" t="str">
            <v>0</v>
          </cell>
          <cell r="DX62" t="str">
            <v>0</v>
          </cell>
          <cell r="DY62" t="str">
            <v>0</v>
          </cell>
        </row>
        <row r="63">
          <cell r="A63" t="str">
            <v>EBITDA</v>
          </cell>
          <cell r="B63">
            <v>78738159.449999958</v>
          </cell>
          <cell r="C63">
            <v>173137724.35000008</v>
          </cell>
          <cell r="D63">
            <v>185603415.87</v>
          </cell>
          <cell r="E63">
            <v>149702614.16597614</v>
          </cell>
          <cell r="F63">
            <v>112444043.01287773</v>
          </cell>
          <cell r="G63">
            <v>229428664.24999997</v>
          </cell>
          <cell r="H63">
            <v>513097204.34999985</v>
          </cell>
          <cell r="I63">
            <v>558602886.96000004</v>
          </cell>
          <cell r="J63">
            <v>561272483.31737089</v>
          </cell>
          <cell r="K63">
            <v>521368331.39138871</v>
          </cell>
          <cell r="L63">
            <v>342940819.72999996</v>
          </cell>
          <cell r="M63">
            <v>760635428.82000017</v>
          </cell>
          <cell r="N63">
            <v>834106936</v>
          </cell>
          <cell r="O63">
            <v>873972739.34144032</v>
          </cell>
          <cell r="P63">
            <v>783240163.8588562</v>
          </cell>
          <cell r="Q63">
            <v>-712024.97</v>
          </cell>
          <cell r="R63">
            <v>8279586.3800000055</v>
          </cell>
          <cell r="S63">
            <v>-2738373.08</v>
          </cell>
          <cell r="T63">
            <v>-2497974.6</v>
          </cell>
          <cell r="U63">
            <v>-2170380.25</v>
          </cell>
          <cell r="W63">
            <v>14393024.779999997</v>
          </cell>
          <cell r="X63">
            <v>16011172.499999998</v>
          </cell>
          <cell r="Y63">
            <v>16417419.879999999</v>
          </cell>
          <cell r="Z63">
            <v>13966686.589999994</v>
          </cell>
          <cell r="AA63">
            <v>54009939.859999985</v>
          </cell>
          <cell r="AB63">
            <v>49826469.329999998</v>
          </cell>
          <cell r="AC63">
            <v>53105065.210000008</v>
          </cell>
          <cell r="AD63">
            <v>51276865.540000007</v>
          </cell>
          <cell r="AE63">
            <v>76942183.449999988</v>
          </cell>
          <cell r="AF63">
            <v>75177083</v>
          </cell>
          <cell r="AG63">
            <v>81424135.219999999</v>
          </cell>
          <cell r="AH63">
            <v>75212494.439999998</v>
          </cell>
          <cell r="AI63">
            <v>-300633.03000000003</v>
          </cell>
          <cell r="AJ63">
            <v>-225449.21</v>
          </cell>
          <cell r="AK63">
            <v>-201902.24</v>
          </cell>
          <cell r="AL63">
            <v>-222573.24</v>
          </cell>
          <cell r="AN63">
            <v>78738159.449999958</v>
          </cell>
          <cell r="AO63">
            <v>173137724.35000008</v>
          </cell>
          <cell r="AP63">
            <v>185603415.87</v>
          </cell>
          <cell r="AQ63">
            <v>229428664.24999997</v>
          </cell>
          <cell r="AR63">
            <v>513097204.34999985</v>
          </cell>
          <cell r="AS63">
            <v>558602886.96000004</v>
          </cell>
          <cell r="AT63">
            <v>-712024.97</v>
          </cell>
          <cell r="AU63">
            <v>8279586.3800000055</v>
          </cell>
          <cell r="AV63">
            <v>-2738373.08</v>
          </cell>
          <cell r="AX63">
            <v>185603415.87</v>
          </cell>
          <cell r="AY63">
            <v>558602886.96000004</v>
          </cell>
          <cell r="AZ63">
            <v>-2738373.08</v>
          </cell>
          <cell r="BA63">
            <v>173137724.35000008</v>
          </cell>
          <cell r="BB63">
            <v>513097204.34999996</v>
          </cell>
          <cell r="BC63">
            <v>8279586.3800000055</v>
          </cell>
          <cell r="BD63">
            <v>149702614.16597614</v>
          </cell>
          <cell r="BE63">
            <v>561272483.31737089</v>
          </cell>
          <cell r="BF63">
            <v>-2497974.6</v>
          </cell>
          <cell r="BG63">
            <v>-662165.24999999942</v>
          </cell>
          <cell r="BI63">
            <v>62637451.769999996</v>
          </cell>
          <cell r="BJ63">
            <v>185367487.31999999</v>
          </cell>
          <cell r="BK63">
            <v>-910796.72</v>
          </cell>
          <cell r="BL63">
            <v>57000282.879999958</v>
          </cell>
          <cell r="BM63">
            <v>185241511.99000013</v>
          </cell>
          <cell r="BN63">
            <v>-306.96999999985565</v>
          </cell>
          <cell r="BO63">
            <v>66345977.730000079</v>
          </cell>
          <cell r="BP63">
            <v>189733345.82000008</v>
          </cell>
          <cell r="BQ63">
            <v>-940166.24</v>
          </cell>
          <cell r="BR63">
            <v>-603719.89</v>
          </cell>
          <cell r="BS63">
            <v>62031184.730000064</v>
          </cell>
          <cell r="BT63">
            <v>187563771.34000003</v>
          </cell>
          <cell r="BU63">
            <v>-950418.24</v>
          </cell>
          <cell r="BW63">
            <v>46228660.050000004</v>
          </cell>
          <cell r="BX63">
            <v>136496818.99000001</v>
          </cell>
          <cell r="BY63">
            <v>-685347.51</v>
          </cell>
          <cell r="BZ63">
            <v>42651744.920000009</v>
          </cell>
          <cell r="CA63">
            <v>119231777.09000009</v>
          </cell>
          <cell r="CB63">
            <v>4482932.76</v>
          </cell>
          <cell r="CC63">
            <v>36705286.915724836</v>
          </cell>
          <cell r="CD63">
            <v>141617665.57461149</v>
          </cell>
          <cell r="CE63">
            <v>98704.450000000274</v>
          </cell>
          <cell r="CF63">
            <v>-584608.51</v>
          </cell>
          <cell r="CG63">
            <v>32258374.650000002</v>
          </cell>
          <cell r="CH63">
            <v>95968267.38000001</v>
          </cell>
          <cell r="CI63">
            <v>752575.06</v>
          </cell>
          <cell r="CK63">
            <v>46859298.510000005</v>
          </cell>
          <cell r="CL63">
            <v>135582070.99000001</v>
          </cell>
          <cell r="CM63">
            <v>-682347.55</v>
          </cell>
          <cell r="CN63">
            <v>41901694.360000014</v>
          </cell>
          <cell r="CO63">
            <v>136211434.44999993</v>
          </cell>
          <cell r="CP63">
            <v>593277.72</v>
          </cell>
          <cell r="CQ63">
            <v>49845373.800000004</v>
          </cell>
          <cell r="CR63">
            <v>135363906.45000005</v>
          </cell>
          <cell r="CS63">
            <v>-1464226.03</v>
          </cell>
          <cell r="CT63">
            <v>-410278.72</v>
          </cell>
          <cell r="CU63">
            <v>46479784.79999999</v>
          </cell>
          <cell r="CV63">
            <v>133461555.43000001</v>
          </cell>
          <cell r="CW63">
            <v>-1464600.03</v>
          </cell>
          <cell r="CY63">
            <v>46228660.050000004</v>
          </cell>
          <cell r="CZ63">
            <v>136496818.99000001</v>
          </cell>
          <cell r="DA63">
            <v>-685347.51</v>
          </cell>
          <cell r="DC63">
            <v>46479784.79999999</v>
          </cell>
          <cell r="DD63">
            <v>133461555.43000001</v>
          </cell>
          <cell r="DE63">
            <v>-1464600.03</v>
          </cell>
          <cell r="DG63">
            <v>32258374.650000002</v>
          </cell>
          <cell r="DH63">
            <v>95968267.38000001</v>
          </cell>
          <cell r="DI63">
            <v>752575.06</v>
          </cell>
          <cell r="DJ63">
            <v>42651744.920000009</v>
          </cell>
          <cell r="DK63">
            <v>119231777.09000009</v>
          </cell>
          <cell r="DL63">
            <v>4482932.76</v>
          </cell>
          <cell r="DN63">
            <v>32067646.370125685</v>
          </cell>
          <cell r="DO63">
            <v>151224725.05190173</v>
          </cell>
          <cell r="DP63">
            <v>-566222.51</v>
          </cell>
          <cell r="DQ63">
            <v>44401901.26000002</v>
          </cell>
          <cell r="DR63">
            <v>137561630.65000004</v>
          </cell>
          <cell r="DS63">
            <v>680581.93999999948</v>
          </cell>
          <cell r="DT63">
            <v>47002342.910000011</v>
          </cell>
          <cell r="DU63">
            <v>154253066.99000001</v>
          </cell>
          <cell r="DV63">
            <v>-685347.51</v>
          </cell>
          <cell r="DW63" t="str">
            <v>0</v>
          </cell>
          <cell r="DX63" t="str">
            <v>0</v>
          </cell>
          <cell r="DY63" t="str">
            <v>0</v>
          </cell>
        </row>
        <row r="64">
          <cell r="A64" t="str">
            <v>Adjusted EBITDA</v>
          </cell>
          <cell r="B64">
            <v>87745485.84999992</v>
          </cell>
          <cell r="C64">
            <v>190544752.68000007</v>
          </cell>
          <cell r="D64">
            <v>208004031.23000005</v>
          </cell>
          <cell r="E64">
            <v>161495160.43597612</v>
          </cell>
          <cell r="F64">
            <v>122406506.2328777</v>
          </cell>
          <cell r="G64">
            <v>229428664.24999997</v>
          </cell>
          <cell r="H64">
            <v>513097204.34999985</v>
          </cell>
          <cell r="I64">
            <v>558602886.96000004</v>
          </cell>
          <cell r="J64">
            <v>561272483.31737089</v>
          </cell>
          <cell r="K64">
            <v>521368331.39138871</v>
          </cell>
          <cell r="L64">
            <v>342940819.72999996</v>
          </cell>
          <cell r="M64">
            <v>760635428.82000017</v>
          </cell>
          <cell r="N64">
            <v>834106936</v>
          </cell>
          <cell r="O64">
            <v>873972739.34144032</v>
          </cell>
          <cell r="P64">
            <v>783240163.8588562</v>
          </cell>
          <cell r="Q64">
            <v>-792363.21</v>
          </cell>
          <cell r="R64">
            <v>8086093.8900000062</v>
          </cell>
          <cell r="S64">
            <v>-2738373.08</v>
          </cell>
          <cell r="T64">
            <v>-2675343.81</v>
          </cell>
          <cell r="U64">
            <v>-2220637.0299999998</v>
          </cell>
          <cell r="W64">
            <v>15808480.139999997</v>
          </cell>
          <cell r="X64">
            <v>17884543.779999997</v>
          </cell>
          <cell r="Y64">
            <v>18149366.900000002</v>
          </cell>
          <cell r="Z64">
            <v>15640910.829999993</v>
          </cell>
          <cell r="AA64">
            <v>54009939.859999985</v>
          </cell>
          <cell r="AB64">
            <v>49826469.329999998</v>
          </cell>
          <cell r="AC64">
            <v>53105065.210000008</v>
          </cell>
          <cell r="AD64">
            <v>51276865.540000007</v>
          </cell>
          <cell r="AE64">
            <v>76942183.449999988</v>
          </cell>
          <cell r="AF64">
            <v>75177083</v>
          </cell>
          <cell r="AG64">
            <v>81424135.219999999</v>
          </cell>
          <cell r="AH64">
            <v>75212494.439999998</v>
          </cell>
          <cell r="AI64">
            <v>-290009.53999999998</v>
          </cell>
          <cell r="AJ64">
            <v>-225449.21</v>
          </cell>
          <cell r="AK64">
            <v>-271238.94</v>
          </cell>
          <cell r="AL64">
            <v>-349632.94</v>
          </cell>
          <cell r="AN64">
            <v>87745485.84999992</v>
          </cell>
          <cell r="AO64">
            <v>190544752.68000007</v>
          </cell>
          <cell r="AP64">
            <v>208004031.23000005</v>
          </cell>
          <cell r="AQ64">
            <v>229428664.24999997</v>
          </cell>
          <cell r="AR64">
            <v>513097204.34999985</v>
          </cell>
          <cell r="AS64">
            <v>558602886.96000004</v>
          </cell>
          <cell r="AT64">
            <v>-792363.21</v>
          </cell>
          <cell r="AU64">
            <v>8086093.8900000062</v>
          </cell>
          <cell r="AV64">
            <v>-2738373.08</v>
          </cell>
          <cell r="AX64">
            <v>208004031.23000005</v>
          </cell>
          <cell r="AY64">
            <v>558602886.96000004</v>
          </cell>
          <cell r="AZ64">
            <v>-2738373.08</v>
          </cell>
          <cell r="BA64">
            <v>190544752.68000007</v>
          </cell>
          <cell r="BB64">
            <v>513097204.34999996</v>
          </cell>
          <cell r="BC64">
            <v>8086093.8900000062</v>
          </cell>
          <cell r="BD64">
            <v>161495160.43597612</v>
          </cell>
          <cell r="BE64">
            <v>561272483.31737089</v>
          </cell>
          <cell r="BF64">
            <v>-2675343.81</v>
          </cell>
          <cell r="BG64">
            <v>-848622.02999999945</v>
          </cell>
          <cell r="BI64">
            <v>70128241.890000001</v>
          </cell>
          <cell r="BJ64">
            <v>185367487.31999999</v>
          </cell>
          <cell r="BK64">
            <v>-910796.72</v>
          </cell>
          <cell r="BL64">
            <v>62461257.80999995</v>
          </cell>
          <cell r="BM64">
            <v>185241511.99000013</v>
          </cell>
          <cell r="BN64">
            <v>30494.230000000145</v>
          </cell>
          <cell r="BO64">
            <v>73712439.760000035</v>
          </cell>
          <cell r="BP64">
            <v>189733345.82000008</v>
          </cell>
          <cell r="BQ64">
            <v>-1005535.45</v>
          </cell>
          <cell r="BR64">
            <v>-653976.67000000004</v>
          </cell>
          <cell r="BS64">
            <v>69397646.760000035</v>
          </cell>
          <cell r="BT64">
            <v>187563771.34000003</v>
          </cell>
          <cell r="BU64">
            <v>-1016825.92</v>
          </cell>
          <cell r="BW64">
            <v>51804553.890000015</v>
          </cell>
          <cell r="BX64">
            <v>136496818.99000001</v>
          </cell>
          <cell r="BY64">
            <v>-685347.51</v>
          </cell>
          <cell r="BZ64">
            <v>46825298.790000036</v>
          </cell>
          <cell r="CA64">
            <v>119231777.09000009</v>
          </cell>
          <cell r="CB64">
            <v>4436128.8499999996</v>
          </cell>
          <cell r="CC64">
            <v>39722836.915724836</v>
          </cell>
          <cell r="CD64">
            <v>141617665.57461149</v>
          </cell>
          <cell r="CE64">
            <v>55592.020000000281</v>
          </cell>
          <cell r="CF64">
            <v>-584608.51</v>
          </cell>
          <cell r="CG64">
            <v>35810264.459999979</v>
          </cell>
          <cell r="CH64">
            <v>95968267.38000001</v>
          </cell>
          <cell r="CI64">
            <v>722493.6</v>
          </cell>
          <cell r="CK64">
            <v>52485768.350000016</v>
          </cell>
          <cell r="CL64">
            <v>135582070.99000001</v>
          </cell>
          <cell r="CM64">
            <v>-682347.55</v>
          </cell>
          <cell r="CN64">
            <v>46072249.539999984</v>
          </cell>
          <cell r="CO64">
            <v>136211434.44999993</v>
          </cell>
          <cell r="CP64">
            <v>556101.48</v>
          </cell>
          <cell r="CQ64">
            <v>55300810.390000001</v>
          </cell>
          <cell r="CR64">
            <v>135363906.45000005</v>
          </cell>
          <cell r="CS64">
            <v>-1514482.81</v>
          </cell>
          <cell r="CT64">
            <v>-460535.5</v>
          </cell>
          <cell r="CU64">
            <v>51935221.389999993</v>
          </cell>
          <cell r="CV64">
            <v>133461555.43000001</v>
          </cell>
          <cell r="CW64">
            <v>-1514856.81</v>
          </cell>
          <cell r="CY64">
            <v>51804553.890000015</v>
          </cell>
          <cell r="CZ64">
            <v>136496818.99000001</v>
          </cell>
          <cell r="DA64">
            <v>-685347.51</v>
          </cell>
          <cell r="DC64">
            <v>51935221.389999993</v>
          </cell>
          <cell r="DD64">
            <v>133461555.43000001</v>
          </cell>
          <cell r="DE64">
            <v>-1514856.81</v>
          </cell>
          <cell r="DG64">
            <v>35810264.459999979</v>
          </cell>
          <cell r="DH64">
            <v>95968267.38000001</v>
          </cell>
          <cell r="DI64">
            <v>722493.6</v>
          </cell>
          <cell r="DJ64">
            <v>46825298.790000036</v>
          </cell>
          <cell r="DK64">
            <v>119231777.09000009</v>
          </cell>
          <cell r="DL64">
            <v>4436128.8499999996</v>
          </cell>
          <cell r="DN64">
            <v>33727433.210125685</v>
          </cell>
          <cell r="DO64">
            <v>151224725.05190173</v>
          </cell>
          <cell r="DP64">
            <v>-608222.51</v>
          </cell>
          <cell r="DQ64">
            <v>48756140.69000005</v>
          </cell>
          <cell r="DR64">
            <v>137561630.65000004</v>
          </cell>
          <cell r="DS64">
            <v>613929.36</v>
          </cell>
          <cell r="DT64">
            <v>52634674.750000022</v>
          </cell>
          <cell r="DU64">
            <v>154253066.99000001</v>
          </cell>
          <cell r="DV64">
            <v>-685347.51</v>
          </cell>
          <cell r="DW64" t="str">
            <v>0</v>
          </cell>
          <cell r="DX64" t="str">
            <v>0</v>
          </cell>
          <cell r="DY64" t="str">
            <v>0</v>
          </cell>
        </row>
        <row r="65">
          <cell r="A65" t="str">
            <v>Fixed Mfg OH</v>
          </cell>
          <cell r="B65">
            <v>13046260.990000002</v>
          </cell>
          <cell r="C65">
            <v>28192829.619999997</v>
          </cell>
          <cell r="D65">
            <v>32092098</v>
          </cell>
          <cell r="E65">
            <v>9957781.6000000034</v>
          </cell>
          <cell r="F65">
            <v>7130652.0000000009</v>
          </cell>
          <cell r="G65">
            <v>125930.3</v>
          </cell>
          <cell r="H65">
            <v>463819.73</v>
          </cell>
          <cell r="I65">
            <v>412068</v>
          </cell>
          <cell r="J65">
            <v>102171.32</v>
          </cell>
          <cell r="K65">
            <v>65698.81</v>
          </cell>
          <cell r="L65" t="str">
            <v>0</v>
          </cell>
          <cell r="M65" t="str">
            <v>0</v>
          </cell>
          <cell r="N65" t="str">
            <v>0</v>
          </cell>
          <cell r="O65" t="str">
            <v>0</v>
          </cell>
          <cell r="P65" t="str">
            <v>0</v>
          </cell>
          <cell r="Q65" t="str">
            <v>0</v>
          </cell>
          <cell r="R65" t="str">
            <v>0</v>
          </cell>
          <cell r="S65" t="str">
            <v>0</v>
          </cell>
          <cell r="T65" t="str">
            <v>0</v>
          </cell>
          <cell r="U65" t="str">
            <v>0</v>
          </cell>
          <cell r="W65">
            <v>2389582.2400000002</v>
          </cell>
          <cell r="X65">
            <v>2636595</v>
          </cell>
          <cell r="Y65">
            <v>2391686.54</v>
          </cell>
          <cell r="Z65">
            <v>2391686.54</v>
          </cell>
          <cell r="AA65">
            <v>93236.31</v>
          </cell>
          <cell r="AB65">
            <v>44604</v>
          </cell>
          <cell r="AC65">
            <v>154079.04000000001</v>
          </cell>
          <cell r="AD65">
            <v>154079.04000000001</v>
          </cell>
          <cell r="AE65" t="str">
            <v>0</v>
          </cell>
          <cell r="AF65" t="str">
            <v>0</v>
          </cell>
          <cell r="AG65" t="str">
            <v>0</v>
          </cell>
          <cell r="AH65" t="str">
            <v>0</v>
          </cell>
          <cell r="AI65" t="str">
            <v>0</v>
          </cell>
          <cell r="AJ65" t="str">
            <v>0</v>
          </cell>
          <cell r="AK65" t="str">
            <v>0</v>
          </cell>
          <cell r="AL65" t="str">
            <v>0</v>
          </cell>
          <cell r="AN65">
            <v>13046260.990000002</v>
          </cell>
          <cell r="AO65">
            <v>28192829.619999997</v>
          </cell>
          <cell r="AP65">
            <v>32092098</v>
          </cell>
          <cell r="AQ65">
            <v>125930.3</v>
          </cell>
          <cell r="AR65">
            <v>463819.73</v>
          </cell>
          <cell r="AS65">
            <v>412068</v>
          </cell>
          <cell r="AT65" t="str">
            <v>0</v>
          </cell>
          <cell r="AU65" t="str">
            <v>0</v>
          </cell>
          <cell r="AV65" t="str">
            <v>0</v>
          </cell>
          <cell r="AX65">
            <v>32092098</v>
          </cell>
          <cell r="AY65">
            <v>412068</v>
          </cell>
          <cell r="AZ65" t="str">
            <v>0</v>
          </cell>
          <cell r="BA65">
            <v>28192829.620000001</v>
          </cell>
          <cell r="BB65">
            <v>463819.73</v>
          </cell>
          <cell r="BC65" t="str">
            <v>0</v>
          </cell>
          <cell r="BD65">
            <v>9957781.6000000034</v>
          </cell>
          <cell r="BE65">
            <v>102171.32</v>
          </cell>
          <cell r="BF65" t="str">
            <v>0</v>
          </cell>
          <cell r="BG65" t="str">
            <v>0</v>
          </cell>
          <cell r="BI65">
            <v>10536093</v>
          </cell>
          <cell r="BJ65">
            <v>188620</v>
          </cell>
          <cell r="BK65" t="str">
            <v>0</v>
          </cell>
          <cell r="BL65">
            <v>9592773.1399999987</v>
          </cell>
          <cell r="BM65">
            <v>309218.7</v>
          </cell>
          <cell r="BN65" t="str">
            <v>0</v>
          </cell>
          <cell r="BO65">
            <v>9957781.6000000034</v>
          </cell>
          <cell r="BP65">
            <v>102171.32</v>
          </cell>
          <cell r="BQ65" t="str">
            <v>0</v>
          </cell>
          <cell r="BR65" t="str">
            <v>0</v>
          </cell>
          <cell r="BS65">
            <v>9957781.6000000034</v>
          </cell>
          <cell r="BT65">
            <v>102171.32</v>
          </cell>
          <cell r="BU65" t="str">
            <v>0</v>
          </cell>
          <cell r="BW65">
            <v>7929069</v>
          </cell>
          <cell r="BX65">
            <v>114418</v>
          </cell>
          <cell r="BY65" t="str">
            <v>0</v>
          </cell>
          <cell r="BZ65">
            <v>7246111.6100000003</v>
          </cell>
          <cell r="CA65">
            <v>163320.84</v>
          </cell>
          <cell r="CB65" t="str">
            <v>0</v>
          </cell>
          <cell r="CC65">
            <v>2521866.59</v>
          </cell>
          <cell r="CD65">
            <v>36472.51</v>
          </cell>
          <cell r="CE65" t="str">
            <v>0</v>
          </cell>
          <cell r="CF65" t="str">
            <v>0</v>
          </cell>
          <cell r="CG65">
            <v>5610345.9800000004</v>
          </cell>
          <cell r="CH65">
            <v>60231.49</v>
          </cell>
          <cell r="CI65" t="str">
            <v>0</v>
          </cell>
          <cell r="CK65">
            <v>7868075</v>
          </cell>
          <cell r="CL65">
            <v>143814</v>
          </cell>
          <cell r="CM65" t="str">
            <v>0</v>
          </cell>
          <cell r="CN65">
            <v>7133333.4000000004</v>
          </cell>
          <cell r="CO65">
            <v>234352.29</v>
          </cell>
          <cell r="CP65" t="str">
            <v>0</v>
          </cell>
          <cell r="CQ65">
            <v>7435915.0100000007</v>
          </cell>
          <cell r="CR65">
            <v>65698.81</v>
          </cell>
          <cell r="CS65" t="str">
            <v>0</v>
          </cell>
          <cell r="CT65" t="str">
            <v>0</v>
          </cell>
          <cell r="CU65">
            <v>7435915.0100000007</v>
          </cell>
          <cell r="CV65">
            <v>65698.81</v>
          </cell>
          <cell r="CW65" t="str">
            <v>0</v>
          </cell>
          <cell r="CY65">
            <v>7929069</v>
          </cell>
          <cell r="CZ65">
            <v>114418</v>
          </cell>
          <cell r="DA65" t="str">
            <v>0</v>
          </cell>
          <cell r="DC65">
            <v>7435915.0100000007</v>
          </cell>
          <cell r="DD65">
            <v>65698.81</v>
          </cell>
          <cell r="DE65" t="str">
            <v>0</v>
          </cell>
          <cell r="DG65">
            <v>5610345.9800000004</v>
          </cell>
          <cell r="DH65">
            <v>60231.49</v>
          </cell>
          <cell r="DI65" t="str">
            <v>0</v>
          </cell>
          <cell r="DJ65">
            <v>7246111.6100000003</v>
          </cell>
          <cell r="DK65">
            <v>163320.84</v>
          </cell>
          <cell r="DL65" t="str">
            <v>0</v>
          </cell>
          <cell r="DN65" t="str">
            <v>0</v>
          </cell>
          <cell r="DO65" t="str">
            <v>0</v>
          </cell>
          <cell r="DP65" t="str">
            <v>0</v>
          </cell>
          <cell r="DQ65">
            <v>7151386.870000002</v>
          </cell>
          <cell r="DR65">
            <v>-10929.84</v>
          </cell>
          <cell r="DS65" t="str">
            <v>0</v>
          </cell>
          <cell r="DT65">
            <v>8179153</v>
          </cell>
          <cell r="DU65">
            <v>76918</v>
          </cell>
          <cell r="DV65" t="str">
            <v>0</v>
          </cell>
          <cell r="DW65" t="str">
            <v>0</v>
          </cell>
          <cell r="DX65" t="str">
            <v>0</v>
          </cell>
          <cell r="DY65" t="str">
            <v>0</v>
          </cell>
        </row>
        <row r="66">
          <cell r="A66" t="str">
            <v>Total OH</v>
          </cell>
          <cell r="B66">
            <v>15573795.629999999</v>
          </cell>
          <cell r="C66">
            <v>34736742.329999998</v>
          </cell>
          <cell r="D66">
            <v>38735254</v>
          </cell>
          <cell r="E66">
            <v>12080297.389999999</v>
          </cell>
          <cell r="F66">
            <v>8640339.7699999996</v>
          </cell>
          <cell r="G66">
            <v>23534127.340000015</v>
          </cell>
          <cell r="H66">
            <v>56493674.659999982</v>
          </cell>
          <cell r="I66">
            <v>53762001</v>
          </cell>
          <cell r="J66">
            <v>19555806.850000005</v>
          </cell>
          <cell r="K66">
            <v>14268722.469999999</v>
          </cell>
          <cell r="L66" t="str">
            <v>0</v>
          </cell>
          <cell r="M66" t="str">
            <v>0</v>
          </cell>
          <cell r="N66" t="str">
            <v>0</v>
          </cell>
          <cell r="O66" t="str">
            <v>0</v>
          </cell>
          <cell r="P66" t="str">
            <v>0</v>
          </cell>
          <cell r="Q66" t="str">
            <v>0</v>
          </cell>
          <cell r="R66" t="str">
            <v>0</v>
          </cell>
          <cell r="S66" t="str">
            <v>0</v>
          </cell>
          <cell r="T66" t="str">
            <v>0</v>
          </cell>
          <cell r="U66" t="str">
            <v>0</v>
          </cell>
          <cell r="W66">
            <v>2951122.34</v>
          </cell>
          <cell r="X66">
            <v>3230043</v>
          </cell>
          <cell r="Y66">
            <v>2929597.76</v>
          </cell>
          <cell r="Z66">
            <v>2929597.76</v>
          </cell>
          <cell r="AA66">
            <v>5754618.9800000004</v>
          </cell>
          <cell r="AB66">
            <v>4784579</v>
          </cell>
          <cell r="AC66">
            <v>5511220.1500000013</v>
          </cell>
          <cell r="AD66">
            <v>5511220.1500000013</v>
          </cell>
          <cell r="AE66" t="str">
            <v>0</v>
          </cell>
          <cell r="AF66" t="str">
            <v>0</v>
          </cell>
          <cell r="AG66" t="str">
            <v>0</v>
          </cell>
          <cell r="AH66" t="str">
            <v>0</v>
          </cell>
          <cell r="AI66" t="str">
            <v>0</v>
          </cell>
          <cell r="AJ66" t="str">
            <v>0</v>
          </cell>
          <cell r="AK66" t="str">
            <v>0</v>
          </cell>
          <cell r="AL66" t="str">
            <v>0</v>
          </cell>
          <cell r="AN66">
            <v>15573795.629999999</v>
          </cell>
          <cell r="AO66">
            <v>34736742.329999998</v>
          </cell>
          <cell r="AP66">
            <v>38735254</v>
          </cell>
          <cell r="AQ66">
            <v>23534127.340000015</v>
          </cell>
          <cell r="AR66">
            <v>56493674.659999982</v>
          </cell>
          <cell r="AS66">
            <v>53762001</v>
          </cell>
          <cell r="AT66" t="str">
            <v>0</v>
          </cell>
          <cell r="AU66" t="str">
            <v>0</v>
          </cell>
          <cell r="AV66" t="str">
            <v>0</v>
          </cell>
          <cell r="AX66">
            <v>38735254</v>
          </cell>
          <cell r="AY66">
            <v>53762001</v>
          </cell>
          <cell r="AZ66" t="str">
            <v>0</v>
          </cell>
          <cell r="BA66">
            <v>34736742.330000006</v>
          </cell>
          <cell r="BB66">
            <v>56493674.659999982</v>
          </cell>
          <cell r="BC66" t="str">
            <v>0</v>
          </cell>
          <cell r="BD66">
            <v>12080297.389999999</v>
          </cell>
          <cell r="BE66">
            <v>19555806.850000005</v>
          </cell>
          <cell r="BF66" t="str">
            <v>0</v>
          </cell>
          <cell r="BG66" t="str">
            <v>0</v>
          </cell>
          <cell r="BI66">
            <v>12762111</v>
          </cell>
          <cell r="BJ66">
            <v>17963842</v>
          </cell>
          <cell r="BK66" t="str">
            <v>0</v>
          </cell>
          <cell r="BL66">
            <v>11869829.629999999</v>
          </cell>
          <cell r="BM66">
            <v>19855599.5</v>
          </cell>
          <cell r="BN66" t="str">
            <v>0</v>
          </cell>
          <cell r="BO66">
            <v>12080297.389999999</v>
          </cell>
          <cell r="BP66">
            <v>19483138.850000005</v>
          </cell>
          <cell r="BQ66" t="str">
            <v>0</v>
          </cell>
          <cell r="BR66" t="str">
            <v>0</v>
          </cell>
          <cell r="BS66">
            <v>12080297.389999999</v>
          </cell>
          <cell r="BT66">
            <v>19483138.850000005</v>
          </cell>
          <cell r="BU66" t="str">
            <v>0</v>
          </cell>
          <cell r="BW66">
            <v>9557771</v>
          </cell>
          <cell r="BX66">
            <v>13340180</v>
          </cell>
          <cell r="BY66" t="str">
            <v>0</v>
          </cell>
          <cell r="BZ66">
            <v>8757170.2100000009</v>
          </cell>
          <cell r="CA66">
            <v>14536943.239999998</v>
          </cell>
          <cell r="CB66" t="str">
            <v>0</v>
          </cell>
          <cell r="CC66">
            <v>3134694.61</v>
          </cell>
          <cell r="CD66">
            <v>5314333.38</v>
          </cell>
          <cell r="CE66" t="str">
            <v>0</v>
          </cell>
          <cell r="CF66" t="str">
            <v>0</v>
          </cell>
          <cell r="CG66">
            <v>6628192.8499999996</v>
          </cell>
          <cell r="CH66">
            <v>9347155.8699999992</v>
          </cell>
          <cell r="CI66" t="str">
            <v>0</v>
          </cell>
          <cell r="CK66">
            <v>9495069</v>
          </cell>
          <cell r="CL66">
            <v>13287617</v>
          </cell>
          <cell r="CM66" t="str">
            <v>0</v>
          </cell>
          <cell r="CN66">
            <v>8773921.0999999996</v>
          </cell>
          <cell r="CO66">
            <v>14606785.969999999</v>
          </cell>
          <cell r="CP66" t="str">
            <v>0</v>
          </cell>
          <cell r="CQ66">
            <v>8945602.7799999993</v>
          </cell>
          <cell r="CR66">
            <v>14186971.469999999</v>
          </cell>
          <cell r="CS66" t="str">
            <v>0</v>
          </cell>
          <cell r="CT66" t="str">
            <v>0</v>
          </cell>
          <cell r="CU66">
            <v>8945602.7799999993</v>
          </cell>
          <cell r="CV66">
            <v>14186971.469999999</v>
          </cell>
          <cell r="CW66" t="str">
            <v>0</v>
          </cell>
          <cell r="CY66">
            <v>9557771</v>
          </cell>
          <cell r="CZ66">
            <v>13340180</v>
          </cell>
          <cell r="DA66" t="str">
            <v>0</v>
          </cell>
          <cell r="DC66">
            <v>8945602.7799999993</v>
          </cell>
          <cell r="DD66">
            <v>14186971.469999999</v>
          </cell>
          <cell r="DE66" t="str">
            <v>0</v>
          </cell>
          <cell r="DG66">
            <v>6628192.8499999996</v>
          </cell>
          <cell r="DH66">
            <v>9347155.8699999992</v>
          </cell>
          <cell r="DI66" t="str">
            <v>0</v>
          </cell>
          <cell r="DJ66">
            <v>8757170.2100000009</v>
          </cell>
          <cell r="DK66">
            <v>14536943.239999998</v>
          </cell>
          <cell r="DL66" t="str">
            <v>0</v>
          </cell>
          <cell r="DN66" t="str">
            <v>0</v>
          </cell>
          <cell r="DO66">
            <v>27249</v>
          </cell>
          <cell r="DP66" t="str">
            <v>0</v>
          </cell>
          <cell r="DQ66">
            <v>8901724.1199999992</v>
          </cell>
          <cell r="DR66">
            <v>14417985.719999999</v>
          </cell>
          <cell r="DS66" t="str">
            <v>0</v>
          </cell>
          <cell r="DT66">
            <v>10003605</v>
          </cell>
          <cell r="DU66">
            <v>14068293</v>
          </cell>
          <cell r="DV66" t="str">
            <v>0</v>
          </cell>
          <cell r="DW66" t="str">
            <v>0</v>
          </cell>
          <cell r="DX66" t="str">
            <v>0</v>
          </cell>
          <cell r="DY66" t="str">
            <v>0</v>
          </cell>
        </row>
        <row r="67">
          <cell r="A67" t="str">
            <v>General Manufacturing</v>
          </cell>
          <cell r="B67">
            <v>15573795.629999999</v>
          </cell>
          <cell r="C67">
            <v>34736742.329999998</v>
          </cell>
          <cell r="D67">
            <v>38735254</v>
          </cell>
          <cell r="E67">
            <v>12080297.389999999</v>
          </cell>
          <cell r="F67">
            <v>8640339.7699999996</v>
          </cell>
          <cell r="G67">
            <v>139237431.83999985</v>
          </cell>
          <cell r="H67">
            <v>301779437.15999997</v>
          </cell>
          <cell r="I67">
            <v>345215379</v>
          </cell>
          <cell r="J67">
            <v>80051351.479999945</v>
          </cell>
          <cell r="K67">
            <v>39447986.81000001</v>
          </cell>
          <cell r="L67" t="str">
            <v>0</v>
          </cell>
          <cell r="M67" t="str">
            <v>0</v>
          </cell>
          <cell r="N67" t="str">
            <v>0</v>
          </cell>
          <cell r="O67" t="str">
            <v>0</v>
          </cell>
          <cell r="P67" t="str">
            <v>0</v>
          </cell>
          <cell r="Q67" t="str">
            <v>0</v>
          </cell>
          <cell r="R67" t="str">
            <v>0</v>
          </cell>
          <cell r="S67" t="str">
            <v>0</v>
          </cell>
          <cell r="T67" t="str">
            <v>0</v>
          </cell>
          <cell r="U67" t="str">
            <v>0</v>
          </cell>
          <cell r="W67">
            <v>2951122.34</v>
          </cell>
          <cell r="X67">
            <v>3230043</v>
          </cell>
          <cell r="Y67">
            <v>2929597.76</v>
          </cell>
          <cell r="Z67">
            <v>2929597.76</v>
          </cell>
          <cell r="AA67">
            <v>31301463.420000002</v>
          </cell>
          <cell r="AB67">
            <v>30413928</v>
          </cell>
          <cell r="AC67">
            <v>32777519.610000003</v>
          </cell>
          <cell r="AD67">
            <v>31369263.350000005</v>
          </cell>
          <cell r="AE67" t="str">
            <v>0</v>
          </cell>
          <cell r="AF67" t="str">
            <v>0</v>
          </cell>
          <cell r="AG67" t="str">
            <v>0</v>
          </cell>
          <cell r="AH67" t="str">
            <v>0</v>
          </cell>
          <cell r="AI67" t="str">
            <v>0</v>
          </cell>
          <cell r="AJ67" t="str">
            <v>0</v>
          </cell>
          <cell r="AK67" t="str">
            <v>0</v>
          </cell>
          <cell r="AL67" t="str">
            <v>0</v>
          </cell>
          <cell r="AN67">
            <v>15573795.629999999</v>
          </cell>
          <cell r="AO67">
            <v>34736742.329999998</v>
          </cell>
          <cell r="AP67">
            <v>38735254</v>
          </cell>
          <cell r="AQ67">
            <v>139237431.83999985</v>
          </cell>
          <cell r="AR67">
            <v>301779437.15999997</v>
          </cell>
          <cell r="AS67">
            <v>345215379</v>
          </cell>
          <cell r="AT67" t="str">
            <v>0</v>
          </cell>
          <cell r="AU67" t="str">
            <v>0</v>
          </cell>
          <cell r="AV67" t="str">
            <v>0</v>
          </cell>
          <cell r="AX67">
            <v>38735254</v>
          </cell>
          <cell r="AY67">
            <v>345215379</v>
          </cell>
          <cell r="AZ67" t="str">
            <v>0</v>
          </cell>
          <cell r="BA67">
            <v>34736742.330000006</v>
          </cell>
          <cell r="BB67">
            <v>301779437.15999997</v>
          </cell>
          <cell r="BC67" t="str">
            <v>0</v>
          </cell>
          <cell r="BD67">
            <v>12080297.389999999</v>
          </cell>
          <cell r="BE67">
            <v>80051351.479999945</v>
          </cell>
          <cell r="BF67" t="str">
            <v>0</v>
          </cell>
          <cell r="BG67" t="str">
            <v>0</v>
          </cell>
          <cell r="BI67">
            <v>12762111</v>
          </cell>
          <cell r="BJ67">
            <v>113829858</v>
          </cell>
          <cell r="BK67" t="str">
            <v>0</v>
          </cell>
          <cell r="BL67">
            <v>11869829.629999999</v>
          </cell>
          <cell r="BM67">
            <v>107442060.08000003</v>
          </cell>
          <cell r="BN67" t="str">
            <v>0</v>
          </cell>
          <cell r="BO67">
            <v>12080297.389999999</v>
          </cell>
          <cell r="BP67">
            <v>113161009.47999997</v>
          </cell>
          <cell r="BQ67" t="str">
            <v>0</v>
          </cell>
          <cell r="BR67" t="str">
            <v>0</v>
          </cell>
          <cell r="BS67">
            <v>12080297.389999999</v>
          </cell>
          <cell r="BT67">
            <v>113161009.47999997</v>
          </cell>
          <cell r="BU67" t="str">
            <v>0</v>
          </cell>
          <cell r="BW67">
            <v>9557771</v>
          </cell>
          <cell r="BX67">
            <v>84422158</v>
          </cell>
          <cell r="BY67" t="str">
            <v>0</v>
          </cell>
          <cell r="BZ67">
            <v>8757170.2100000009</v>
          </cell>
          <cell r="CA67">
            <v>68678316.890000105</v>
          </cell>
          <cell r="CB67" t="str">
            <v>0</v>
          </cell>
          <cell r="CC67">
            <v>3134694.61</v>
          </cell>
          <cell r="CD67">
            <v>24236492.710000005</v>
          </cell>
          <cell r="CE67" t="str">
            <v>0</v>
          </cell>
          <cell r="CF67" t="str">
            <v>0</v>
          </cell>
          <cell r="CG67">
            <v>6628192.8499999996</v>
          </cell>
          <cell r="CH67">
            <v>58393765.070000023</v>
          </cell>
          <cell r="CI67" t="str">
            <v>0</v>
          </cell>
          <cell r="CK67">
            <v>9495069</v>
          </cell>
          <cell r="CL67">
            <v>83156488</v>
          </cell>
          <cell r="CM67" t="str">
            <v>0</v>
          </cell>
          <cell r="CN67">
            <v>8773921.0999999996</v>
          </cell>
          <cell r="CO67">
            <v>79178901.119999975</v>
          </cell>
          <cell r="CP67" t="str">
            <v>0</v>
          </cell>
          <cell r="CQ67">
            <v>8945602.7799999993</v>
          </cell>
          <cell r="CR67">
            <v>80843666.769999981</v>
          </cell>
          <cell r="CS67" t="str">
            <v>0</v>
          </cell>
          <cell r="CT67" t="str">
            <v>0</v>
          </cell>
          <cell r="CU67">
            <v>8945602.7799999993</v>
          </cell>
          <cell r="CV67">
            <v>80843666.769999981</v>
          </cell>
          <cell r="CW67" t="str">
            <v>0</v>
          </cell>
          <cell r="CY67">
            <v>9557771</v>
          </cell>
          <cell r="CZ67">
            <v>84422158</v>
          </cell>
          <cell r="DA67" t="str">
            <v>0</v>
          </cell>
          <cell r="DC67">
            <v>8945602.7799999993</v>
          </cell>
          <cell r="DD67">
            <v>80843666.769999981</v>
          </cell>
          <cell r="DE67" t="str">
            <v>0</v>
          </cell>
          <cell r="DG67">
            <v>6628192.8499999996</v>
          </cell>
          <cell r="DH67">
            <v>58393765.070000023</v>
          </cell>
          <cell r="DI67" t="str">
            <v>0</v>
          </cell>
          <cell r="DJ67">
            <v>8757170.2100000009</v>
          </cell>
          <cell r="DK67">
            <v>68678316.890000105</v>
          </cell>
          <cell r="DL67" t="str">
            <v>0</v>
          </cell>
          <cell r="DN67" t="str">
            <v>0</v>
          </cell>
          <cell r="DO67">
            <v>-13458482</v>
          </cell>
          <cell r="DP67" t="str">
            <v>0</v>
          </cell>
          <cell r="DQ67">
            <v>8901724.1199999992</v>
          </cell>
          <cell r="DR67">
            <v>81871855.450000003</v>
          </cell>
          <cell r="DS67" t="str">
            <v>0</v>
          </cell>
          <cell r="DT67">
            <v>10003605</v>
          </cell>
          <cell r="DU67">
            <v>95695721</v>
          </cell>
          <cell r="DV67" t="str">
            <v>0</v>
          </cell>
          <cell r="DW67" t="str">
            <v>0</v>
          </cell>
          <cell r="DX67" t="str">
            <v>0</v>
          </cell>
          <cell r="DY67" t="str">
            <v>0</v>
          </cell>
        </row>
        <row r="68">
          <cell r="A68" t="str">
            <v>Total Selling Expenses</v>
          </cell>
          <cell r="B68">
            <v>20442296.510000005</v>
          </cell>
          <cell r="C68">
            <v>42189318.589999996</v>
          </cell>
          <cell r="D68">
            <v>39069475.460000001</v>
          </cell>
          <cell r="E68">
            <v>22078460.979999993</v>
          </cell>
          <cell r="F68">
            <v>19174339.970000006</v>
          </cell>
          <cell r="G68">
            <v>3790517.54</v>
          </cell>
          <cell r="H68">
            <v>9273580.6300000008</v>
          </cell>
          <cell r="I68">
            <v>11655371</v>
          </cell>
          <cell r="J68">
            <v>3669342.9</v>
          </cell>
          <cell r="K68">
            <v>2654880.84</v>
          </cell>
          <cell r="L68" t="str">
            <v>0</v>
          </cell>
          <cell r="M68" t="str">
            <v>0</v>
          </cell>
          <cell r="N68" t="str">
            <v>0</v>
          </cell>
          <cell r="O68" t="str">
            <v>0</v>
          </cell>
          <cell r="P68" t="str">
            <v>0</v>
          </cell>
          <cell r="Q68" t="str">
            <v>0</v>
          </cell>
          <cell r="R68" t="str">
            <v>0</v>
          </cell>
          <cell r="S68" t="str">
            <v>0</v>
          </cell>
          <cell r="T68" t="str">
            <v>0</v>
          </cell>
          <cell r="U68" t="str">
            <v>0</v>
          </cell>
          <cell r="W68">
            <v>3197831.96</v>
          </cell>
          <cell r="X68">
            <v>3380525.1</v>
          </cell>
          <cell r="Y68">
            <v>3678627.44</v>
          </cell>
          <cell r="Z68">
            <v>3678627.44</v>
          </cell>
          <cell r="AA68">
            <v>1016532.02</v>
          </cell>
          <cell r="AB68">
            <v>1022737</v>
          </cell>
          <cell r="AC68">
            <v>1054250.17</v>
          </cell>
          <cell r="AD68">
            <v>1054250.17</v>
          </cell>
          <cell r="AE68" t="str">
            <v>0</v>
          </cell>
          <cell r="AF68" t="str">
            <v>0</v>
          </cell>
          <cell r="AG68" t="str">
            <v>0</v>
          </cell>
          <cell r="AH68" t="str">
            <v>0</v>
          </cell>
          <cell r="AI68" t="str">
            <v>0</v>
          </cell>
          <cell r="AJ68" t="str">
            <v>0</v>
          </cell>
          <cell r="AK68" t="str">
            <v>0</v>
          </cell>
          <cell r="AL68" t="str">
            <v>0</v>
          </cell>
          <cell r="AN68">
            <v>20442296.510000005</v>
          </cell>
          <cell r="AO68">
            <v>42189318.589999996</v>
          </cell>
          <cell r="AP68">
            <v>39069475.460000001</v>
          </cell>
          <cell r="AQ68">
            <v>3790517.54</v>
          </cell>
          <cell r="AR68">
            <v>9273580.6300000008</v>
          </cell>
          <cell r="AS68">
            <v>11655371</v>
          </cell>
          <cell r="AT68" t="str">
            <v>0</v>
          </cell>
          <cell r="AU68" t="str">
            <v>0</v>
          </cell>
          <cell r="AV68" t="str">
            <v>0</v>
          </cell>
          <cell r="AX68">
            <v>39069475.460000001</v>
          </cell>
          <cell r="AY68">
            <v>11655371</v>
          </cell>
          <cell r="AZ68" t="str">
            <v>0</v>
          </cell>
          <cell r="BA68">
            <v>42189318.589999996</v>
          </cell>
          <cell r="BB68">
            <v>9273580.629999999</v>
          </cell>
          <cell r="BC68" t="str">
            <v>0</v>
          </cell>
          <cell r="BD68">
            <v>22078460.979999993</v>
          </cell>
          <cell r="BE68">
            <v>3669342.9</v>
          </cell>
          <cell r="BF68" t="str">
            <v>0</v>
          </cell>
          <cell r="BG68" t="str">
            <v>0</v>
          </cell>
          <cell r="BI68">
            <v>13036625.25</v>
          </cell>
          <cell r="BJ68">
            <v>3875369</v>
          </cell>
          <cell r="BK68" t="str">
            <v>0</v>
          </cell>
          <cell r="BL68">
            <v>14253733.069999998</v>
          </cell>
          <cell r="BM68">
            <v>3078853.45</v>
          </cell>
          <cell r="BN68" t="str">
            <v>0</v>
          </cell>
          <cell r="BO68">
            <v>14253321.020000005</v>
          </cell>
          <cell r="BP68">
            <v>3669342.9</v>
          </cell>
          <cell r="BQ68" t="str">
            <v>0</v>
          </cell>
          <cell r="BR68" t="str">
            <v>0</v>
          </cell>
          <cell r="BS68">
            <v>14253321.020000005</v>
          </cell>
          <cell r="BT68">
            <v>3669342.9</v>
          </cell>
          <cell r="BU68" t="str">
            <v>0</v>
          </cell>
          <cell r="BW68">
            <v>9676144.4299999997</v>
          </cell>
          <cell r="BX68">
            <v>2886410</v>
          </cell>
          <cell r="BY68" t="str">
            <v>0</v>
          </cell>
          <cell r="BZ68">
            <v>10633806.310000002</v>
          </cell>
          <cell r="CA68">
            <v>2072254.22</v>
          </cell>
          <cell r="CB68" t="str">
            <v>0</v>
          </cell>
          <cell r="CC68">
            <v>5780578.6199999992</v>
          </cell>
          <cell r="CD68">
            <v>1014462.06</v>
          </cell>
          <cell r="CE68" t="str">
            <v>0</v>
          </cell>
          <cell r="CF68" t="str">
            <v>0</v>
          </cell>
          <cell r="CG68">
            <v>10055518.369999995</v>
          </cell>
          <cell r="CH68">
            <v>1135636.7</v>
          </cell>
          <cell r="CI68" t="str">
            <v>0</v>
          </cell>
          <cell r="CK68">
            <v>9709104.5300000012</v>
          </cell>
          <cell r="CL68">
            <v>2844105</v>
          </cell>
          <cell r="CM68" t="str">
            <v>0</v>
          </cell>
          <cell r="CN68">
            <v>9942892.8399999999</v>
          </cell>
          <cell r="CO68">
            <v>2233038.14</v>
          </cell>
          <cell r="CP68" t="str">
            <v>0</v>
          </cell>
          <cell r="CQ68">
            <v>10386778.140000001</v>
          </cell>
          <cell r="CR68">
            <v>2654880.84</v>
          </cell>
          <cell r="CS68" t="str">
            <v>0</v>
          </cell>
          <cell r="CT68" t="str">
            <v>0</v>
          </cell>
          <cell r="CU68">
            <v>10386778.140000001</v>
          </cell>
          <cell r="CV68">
            <v>2654880.84</v>
          </cell>
          <cell r="CW68" t="str">
            <v>0</v>
          </cell>
          <cell r="CY68">
            <v>9676144.4299999997</v>
          </cell>
          <cell r="CZ68">
            <v>2886410</v>
          </cell>
          <cell r="DA68" t="str">
            <v>0</v>
          </cell>
          <cell r="DC68">
            <v>10386778.140000001</v>
          </cell>
          <cell r="DD68">
            <v>2654880.84</v>
          </cell>
          <cell r="DE68" t="str">
            <v>0</v>
          </cell>
          <cell r="DG68">
            <v>10055518.369999995</v>
          </cell>
          <cell r="DH68">
            <v>1135636.7</v>
          </cell>
          <cell r="DI68" t="str">
            <v>0</v>
          </cell>
          <cell r="DJ68">
            <v>10633806.310000002</v>
          </cell>
          <cell r="DK68">
            <v>2072254.22</v>
          </cell>
          <cell r="DL68" t="str">
            <v>0</v>
          </cell>
          <cell r="DN68">
            <v>2906616.61</v>
          </cell>
          <cell r="DO68" t="str">
            <v>0</v>
          </cell>
          <cell r="DP68" t="str">
            <v>0</v>
          </cell>
          <cell r="DQ68">
            <v>10846800.269999998</v>
          </cell>
          <cell r="DR68">
            <v>2682422.3199999998</v>
          </cell>
          <cell r="DS68" t="str">
            <v>0</v>
          </cell>
          <cell r="DT68">
            <v>9970799.8600000013</v>
          </cell>
          <cell r="DU68">
            <v>3152164</v>
          </cell>
          <cell r="DV68" t="str">
            <v>0</v>
          </cell>
          <cell r="DW68" t="str">
            <v>0</v>
          </cell>
          <cell r="DX68" t="str">
            <v>0</v>
          </cell>
          <cell r="DY68" t="str">
            <v>0</v>
          </cell>
        </row>
        <row r="69">
          <cell r="A69" t="str">
            <v>Actual Cost of Goods Sold</v>
          </cell>
          <cell r="B69">
            <v>16796163.389999997</v>
          </cell>
          <cell r="C69">
            <v>37675006.769999996</v>
          </cell>
          <cell r="D69">
            <v>41616399</v>
          </cell>
          <cell r="E69">
            <v>13499138.259999998</v>
          </cell>
          <cell r="F69">
            <v>9846584.7299999986</v>
          </cell>
          <cell r="G69">
            <v>146915147.68999988</v>
          </cell>
          <cell r="H69">
            <v>318769279.9599998</v>
          </cell>
          <cell r="I69">
            <v>362284461</v>
          </cell>
          <cell r="J69">
            <v>392549122.40382218</v>
          </cell>
          <cell r="K69">
            <v>359857006.90099865</v>
          </cell>
          <cell r="L69" t="str">
            <v>0</v>
          </cell>
          <cell r="M69" t="str">
            <v>0</v>
          </cell>
          <cell r="N69" t="str">
            <v>0</v>
          </cell>
          <cell r="O69" t="str">
            <v>0</v>
          </cell>
          <cell r="P69" t="str">
            <v>0</v>
          </cell>
          <cell r="Q69" t="str">
            <v>0</v>
          </cell>
          <cell r="R69" t="str">
            <v>0</v>
          </cell>
          <cell r="S69" t="str">
            <v>0</v>
          </cell>
          <cell r="T69" t="str">
            <v>0</v>
          </cell>
          <cell r="U69" t="str">
            <v>0</v>
          </cell>
          <cell r="W69">
            <v>3202615.24</v>
          </cell>
          <cell r="X69">
            <v>3467794</v>
          </cell>
          <cell r="Y69">
            <v>3167404.18</v>
          </cell>
          <cell r="Z69">
            <v>3167404.18</v>
          </cell>
          <cell r="AA69">
            <v>33299357.989999998</v>
          </cell>
          <cell r="AB69">
            <v>31933064</v>
          </cell>
          <cell r="AC69">
            <v>35157837.95000001</v>
          </cell>
          <cell r="AD69">
            <v>32866860.290000007</v>
          </cell>
          <cell r="AE69" t="str">
            <v>0</v>
          </cell>
          <cell r="AF69" t="str">
            <v>0</v>
          </cell>
          <cell r="AG69" t="str">
            <v>0</v>
          </cell>
          <cell r="AH69" t="str">
            <v>0</v>
          </cell>
          <cell r="AI69" t="str">
            <v>0</v>
          </cell>
          <cell r="AJ69" t="str">
            <v>0</v>
          </cell>
          <cell r="AK69" t="str">
            <v>0</v>
          </cell>
          <cell r="AL69" t="str">
            <v>0</v>
          </cell>
          <cell r="AN69">
            <v>16796163.389999997</v>
          </cell>
          <cell r="AO69">
            <v>37675006.769999996</v>
          </cell>
          <cell r="AP69">
            <v>41616399</v>
          </cell>
          <cell r="AQ69">
            <v>146915147.68999988</v>
          </cell>
          <cell r="AR69">
            <v>318769279.9599998</v>
          </cell>
          <cell r="AS69">
            <v>362284461</v>
          </cell>
          <cell r="AT69" t="str">
            <v>0</v>
          </cell>
          <cell r="AU69" t="str">
            <v>0</v>
          </cell>
          <cell r="AV69" t="str">
            <v>0</v>
          </cell>
          <cell r="AX69">
            <v>41616399</v>
          </cell>
          <cell r="AY69">
            <v>362284461</v>
          </cell>
          <cell r="AZ69" t="str">
            <v>0</v>
          </cell>
          <cell r="BA69">
            <v>37675006.770000003</v>
          </cell>
          <cell r="BB69">
            <v>318769279.9599998</v>
          </cell>
          <cell r="BC69" t="str">
            <v>0</v>
          </cell>
          <cell r="BD69">
            <v>13499138.259999998</v>
          </cell>
          <cell r="BE69">
            <v>392549122.40382218</v>
          </cell>
          <cell r="BF69" t="str">
            <v>0</v>
          </cell>
          <cell r="BG69" t="str">
            <v>0</v>
          </cell>
          <cell r="BI69">
            <v>13716189</v>
          </cell>
          <cell r="BJ69">
            <v>119517010</v>
          </cell>
          <cell r="BK69" t="str">
            <v>0</v>
          </cell>
          <cell r="BL69">
            <v>12841731.439999999</v>
          </cell>
          <cell r="BM69">
            <v>114012823.17</v>
          </cell>
          <cell r="BN69" t="str">
            <v>0</v>
          </cell>
          <cell r="BO69">
            <v>13067687.259999998</v>
          </cell>
          <cell r="BP69">
            <v>123377273.27999997</v>
          </cell>
          <cell r="BQ69" t="str">
            <v>0</v>
          </cell>
          <cell r="BR69" t="str">
            <v>0</v>
          </cell>
          <cell r="BS69">
            <v>13067687.259999998</v>
          </cell>
          <cell r="BT69">
            <v>119466361.79999995</v>
          </cell>
          <cell r="BU69" t="str">
            <v>0</v>
          </cell>
          <cell r="BW69">
            <v>10285260</v>
          </cell>
          <cell r="BX69">
            <v>88607146</v>
          </cell>
          <cell r="BY69" t="str">
            <v>0</v>
          </cell>
          <cell r="BZ69">
            <v>9468821.0899999999</v>
          </cell>
          <cell r="CA69">
            <v>72331023.060000107</v>
          </cell>
          <cell r="CB69" t="str">
            <v>0</v>
          </cell>
          <cell r="CC69">
            <v>3509086.52</v>
          </cell>
          <cell r="CD69">
            <v>98198697.6408301</v>
          </cell>
          <cell r="CE69" t="str">
            <v>0</v>
          </cell>
          <cell r="CF69" t="str">
            <v>0</v>
          </cell>
          <cell r="CG69">
            <v>7129698.6500000004</v>
          </cell>
          <cell r="CH69">
            <v>61597123.810000055</v>
          </cell>
          <cell r="CI69" t="str">
            <v>0</v>
          </cell>
          <cell r="CK69">
            <v>10209946</v>
          </cell>
          <cell r="CL69">
            <v>87343372</v>
          </cell>
          <cell r="CM69" t="str">
            <v>0</v>
          </cell>
          <cell r="CN69">
            <v>9508431.0600000005</v>
          </cell>
          <cell r="CO69">
            <v>84253958.759999946</v>
          </cell>
          <cell r="CP69" t="str">
            <v>0</v>
          </cell>
          <cell r="CQ69">
            <v>9666464.7399999984</v>
          </cell>
          <cell r="CR69">
            <v>88589002.460000038</v>
          </cell>
          <cell r="CS69" t="str">
            <v>0</v>
          </cell>
          <cell r="CT69" t="str">
            <v>0</v>
          </cell>
          <cell r="CU69">
            <v>9666464.7399999984</v>
          </cell>
          <cell r="CV69">
            <v>85319182.440000027</v>
          </cell>
          <cell r="CW69" t="str">
            <v>0</v>
          </cell>
          <cell r="CY69">
            <v>10285260</v>
          </cell>
          <cell r="CZ69">
            <v>88607146</v>
          </cell>
          <cell r="DA69" t="str">
            <v>0</v>
          </cell>
          <cell r="DC69">
            <v>9666464.7399999984</v>
          </cell>
          <cell r="DD69">
            <v>85319182.440000027</v>
          </cell>
          <cell r="DE69" t="str">
            <v>0</v>
          </cell>
          <cell r="DG69">
            <v>7129698.6500000004</v>
          </cell>
          <cell r="DH69">
            <v>61597123.810000055</v>
          </cell>
          <cell r="DI69" t="str">
            <v>0</v>
          </cell>
          <cell r="DJ69">
            <v>9468821.0899999999</v>
          </cell>
          <cell r="DK69">
            <v>72331023.060000107</v>
          </cell>
          <cell r="DL69" t="str">
            <v>0</v>
          </cell>
          <cell r="DN69">
            <v>161796</v>
          </cell>
          <cell r="DO69">
            <v>108883504.90504795</v>
          </cell>
          <cell r="DP69" t="str">
            <v>0</v>
          </cell>
          <cell r="DQ69">
            <v>9638717.5299999975</v>
          </cell>
          <cell r="DR69">
            <v>86878323.920000032</v>
          </cell>
          <cell r="DS69" t="str">
            <v>0</v>
          </cell>
          <cell r="DT69">
            <v>10723670</v>
          </cell>
          <cell r="DU69">
            <v>100356434</v>
          </cell>
          <cell r="DV69" t="str">
            <v>0</v>
          </cell>
          <cell r="DW69" t="str">
            <v>0</v>
          </cell>
          <cell r="DX69" t="str">
            <v>0</v>
          </cell>
          <cell r="DY69" t="str">
            <v>0</v>
          </cell>
        </row>
        <row r="70">
          <cell r="A70" t="str">
            <v>Actual Gross Profit</v>
          </cell>
          <cell r="B70">
            <v>19882900.52999999</v>
          </cell>
          <cell r="C70">
            <v>42240563.79999999</v>
          </cell>
          <cell r="D70">
            <v>48613494</v>
          </cell>
          <cell r="E70">
            <v>21391018.739999998</v>
          </cell>
          <cell r="F70">
            <v>17020483.390000001</v>
          </cell>
          <cell r="G70">
            <v>181005156.59999999</v>
          </cell>
          <cell r="H70">
            <v>404448655.15999967</v>
          </cell>
          <cell r="I70">
            <v>426637346</v>
          </cell>
          <cell r="J70">
            <v>468250904.87776685</v>
          </cell>
          <cell r="K70">
            <v>429477061.05145901</v>
          </cell>
          <cell r="L70">
            <v>342940819.72999996</v>
          </cell>
          <cell r="M70">
            <v>760635428.82000017</v>
          </cell>
          <cell r="N70">
            <v>834106936</v>
          </cell>
          <cell r="O70">
            <v>873972739.34144032</v>
          </cell>
          <cell r="P70">
            <v>783240163.8588562</v>
          </cell>
          <cell r="Q70" t="str">
            <v>0</v>
          </cell>
          <cell r="R70" t="str">
            <v>0</v>
          </cell>
          <cell r="S70" t="str">
            <v>0</v>
          </cell>
          <cell r="T70" t="str">
            <v>0</v>
          </cell>
          <cell r="U70" t="str">
            <v>0</v>
          </cell>
          <cell r="W70">
            <v>3527716.37</v>
          </cell>
          <cell r="X70">
            <v>4100204</v>
          </cell>
          <cell r="Y70">
            <v>3793488.83</v>
          </cell>
          <cell r="Z70">
            <v>3793488.83</v>
          </cell>
          <cell r="AA70">
            <v>39628673.659999982</v>
          </cell>
          <cell r="AB70">
            <v>37793552</v>
          </cell>
          <cell r="AC70">
            <v>42866469.580000006</v>
          </cell>
          <cell r="AD70">
            <v>40566658.050000004</v>
          </cell>
          <cell r="AE70">
            <v>76942183.449999988</v>
          </cell>
          <cell r="AF70">
            <v>75177083</v>
          </cell>
          <cell r="AG70">
            <v>81424135.219999999</v>
          </cell>
          <cell r="AH70">
            <v>75212494.439999998</v>
          </cell>
          <cell r="AI70" t="str">
            <v>0</v>
          </cell>
          <cell r="AJ70" t="str">
            <v>0</v>
          </cell>
          <cell r="AK70" t="str">
            <v>0</v>
          </cell>
          <cell r="AL70" t="str">
            <v>0</v>
          </cell>
          <cell r="AN70">
            <v>19882900.52999999</v>
          </cell>
          <cell r="AO70">
            <v>42240563.79999999</v>
          </cell>
          <cell r="AP70">
            <v>48613494</v>
          </cell>
          <cell r="AQ70">
            <v>181005156.59999999</v>
          </cell>
          <cell r="AR70">
            <v>404448655.15999967</v>
          </cell>
          <cell r="AS70">
            <v>426637346</v>
          </cell>
          <cell r="AT70" t="str">
            <v>0</v>
          </cell>
          <cell r="AU70" t="str">
            <v>0</v>
          </cell>
          <cell r="AV70" t="str">
            <v>0</v>
          </cell>
          <cell r="AX70">
            <v>48613494</v>
          </cell>
          <cell r="AY70">
            <v>426637346</v>
          </cell>
          <cell r="AZ70" t="str">
            <v>0</v>
          </cell>
          <cell r="BA70">
            <v>42240563.79999999</v>
          </cell>
          <cell r="BB70">
            <v>404448655.15999979</v>
          </cell>
          <cell r="BC70" t="str">
            <v>0</v>
          </cell>
          <cell r="BD70">
            <v>21391018.739999998</v>
          </cell>
          <cell r="BE70">
            <v>468250904.87776685</v>
          </cell>
          <cell r="BF70" t="str">
            <v>0</v>
          </cell>
          <cell r="BG70" t="str">
            <v>0</v>
          </cell>
          <cell r="BI70">
            <v>16216002</v>
          </cell>
          <cell r="BJ70">
            <v>141081041</v>
          </cell>
          <cell r="BK70" t="str">
            <v>0</v>
          </cell>
          <cell r="BL70">
            <v>14078167.029999999</v>
          </cell>
          <cell r="BM70">
            <v>139094515.08000016</v>
          </cell>
          <cell r="BN70" t="str">
            <v>0</v>
          </cell>
          <cell r="BO70">
            <v>15582225.739999998</v>
          </cell>
          <cell r="BP70">
            <v>153777453.50000015</v>
          </cell>
          <cell r="BQ70" t="str">
            <v>0</v>
          </cell>
          <cell r="BR70" t="str">
            <v>0</v>
          </cell>
          <cell r="BS70">
            <v>15582225.739999998</v>
          </cell>
          <cell r="BT70">
            <v>149866542.0200001</v>
          </cell>
          <cell r="BU70" t="str">
            <v>0</v>
          </cell>
          <cell r="BW70">
            <v>12082279</v>
          </cell>
          <cell r="BX70">
            <v>104217889</v>
          </cell>
          <cell r="BY70" t="str">
            <v>0</v>
          </cell>
          <cell r="BZ70">
            <v>10522398.799999999</v>
          </cell>
          <cell r="CA70">
            <v>94774187.220000118</v>
          </cell>
          <cell r="CB70" t="str">
            <v>0</v>
          </cell>
          <cell r="CC70">
            <v>5499153.3400000017</v>
          </cell>
          <cell r="CD70">
            <v>118251666.62764758</v>
          </cell>
          <cell r="CE70" t="str">
            <v>0</v>
          </cell>
          <cell r="CF70" t="str">
            <v>0</v>
          </cell>
          <cell r="CG70">
            <v>8354571.1300000008</v>
          </cell>
          <cell r="CH70">
            <v>74933766.070000008</v>
          </cell>
          <cell r="CI70" t="str">
            <v>0</v>
          </cell>
          <cell r="CK70">
            <v>12105390</v>
          </cell>
          <cell r="CL70">
            <v>103132198</v>
          </cell>
          <cell r="CM70" t="str">
            <v>0</v>
          </cell>
          <cell r="CN70">
            <v>10459067.85</v>
          </cell>
          <cell r="CO70">
            <v>101923416.64999993</v>
          </cell>
          <cell r="CP70" t="str">
            <v>0</v>
          </cell>
          <cell r="CQ70">
            <v>11528329.399999999</v>
          </cell>
          <cell r="CR70">
            <v>109342369.11000004</v>
          </cell>
          <cell r="CS70" t="str">
            <v>0</v>
          </cell>
          <cell r="CT70" t="str">
            <v>0</v>
          </cell>
          <cell r="CU70">
            <v>11528329.399999999</v>
          </cell>
          <cell r="CV70">
            <v>106072549.09000003</v>
          </cell>
          <cell r="CW70" t="str">
            <v>0</v>
          </cell>
          <cell r="CY70">
            <v>12082279</v>
          </cell>
          <cell r="CZ70">
            <v>104217889</v>
          </cell>
          <cell r="DA70" t="str">
            <v>0</v>
          </cell>
          <cell r="DC70">
            <v>11528329.399999999</v>
          </cell>
          <cell r="DD70">
            <v>106072549.09000003</v>
          </cell>
          <cell r="DE70" t="str">
            <v>0</v>
          </cell>
          <cell r="DG70">
            <v>8354571.1300000008</v>
          </cell>
          <cell r="DH70">
            <v>74933766.070000008</v>
          </cell>
          <cell r="DI70" t="str">
            <v>0</v>
          </cell>
          <cell r="DJ70">
            <v>10522398.799999999</v>
          </cell>
          <cell r="DK70">
            <v>94774187.220000118</v>
          </cell>
          <cell r="DL70" t="str">
            <v>0</v>
          </cell>
          <cell r="DN70">
            <v>2209370</v>
          </cell>
          <cell r="DO70">
            <v>127614048.2655555</v>
          </cell>
          <cell r="DP70" t="str">
            <v>0</v>
          </cell>
          <cell r="DQ70">
            <v>10808415.609999996</v>
          </cell>
          <cell r="DR70">
            <v>108508647.52000003</v>
          </cell>
          <cell r="DS70" t="str">
            <v>0</v>
          </cell>
          <cell r="DT70">
            <v>12427350</v>
          </cell>
          <cell r="DU70">
            <v>117933862</v>
          </cell>
          <cell r="DV70" t="str">
            <v>0</v>
          </cell>
          <cell r="DW70" t="str">
            <v>0</v>
          </cell>
          <cell r="DX70" t="str">
            <v>0</v>
          </cell>
          <cell r="DY70" t="str">
            <v>0</v>
          </cell>
        </row>
        <row r="71">
          <cell r="A71" t="str">
            <v>Dealer Contribution</v>
          </cell>
          <cell r="B71">
            <v>19936887.249999989</v>
          </cell>
          <cell r="C71">
            <v>42489956.79999999</v>
          </cell>
          <cell r="D71">
            <v>48972494.039999999</v>
          </cell>
          <cell r="E71">
            <v>21674973.379999999</v>
          </cell>
          <cell r="F71">
            <v>17334163.030000001</v>
          </cell>
          <cell r="G71">
            <v>213356722.25999999</v>
          </cell>
          <cell r="H71">
            <v>474907232.61999971</v>
          </cell>
          <cell r="I71">
            <v>515660500.95999998</v>
          </cell>
          <cell r="J71">
            <v>546065939.14737082</v>
          </cell>
          <cell r="K71">
            <v>510489884.99138868</v>
          </cell>
          <cell r="L71">
            <v>342940819.72999996</v>
          </cell>
          <cell r="M71">
            <v>760635428.82000017</v>
          </cell>
          <cell r="N71">
            <v>834106936</v>
          </cell>
          <cell r="O71">
            <v>873972739.34144032</v>
          </cell>
          <cell r="P71">
            <v>783240163.8588562</v>
          </cell>
          <cell r="Q71" t="str">
            <v>0</v>
          </cell>
          <cell r="R71" t="str">
            <v>0</v>
          </cell>
          <cell r="S71" t="str">
            <v>0</v>
          </cell>
          <cell r="T71" t="str">
            <v>0</v>
          </cell>
          <cell r="U71" t="str">
            <v>0</v>
          </cell>
          <cell r="W71">
            <v>3576731.7</v>
          </cell>
          <cell r="X71">
            <v>4130120.67</v>
          </cell>
          <cell r="Y71">
            <v>3810109.13</v>
          </cell>
          <cell r="Z71">
            <v>3810109.13</v>
          </cell>
          <cell r="AA71">
            <v>50270598.099999979</v>
          </cell>
          <cell r="AB71">
            <v>46003810.329999998</v>
          </cell>
          <cell r="AC71">
            <v>48995742.090000011</v>
          </cell>
          <cell r="AD71">
            <v>47255147.750000007</v>
          </cell>
          <cell r="AE71">
            <v>76942183.449999988</v>
          </cell>
          <cell r="AF71">
            <v>75177083</v>
          </cell>
          <cell r="AG71">
            <v>81424135.219999999</v>
          </cell>
          <cell r="AH71">
            <v>75212494.439999998</v>
          </cell>
          <cell r="AI71" t="str">
            <v>0</v>
          </cell>
          <cell r="AJ71" t="str">
            <v>0</v>
          </cell>
          <cell r="AK71" t="str">
            <v>0</v>
          </cell>
          <cell r="AL71" t="str">
            <v>0</v>
          </cell>
          <cell r="AN71">
            <v>19936887.249999989</v>
          </cell>
          <cell r="AO71">
            <v>42489956.79999999</v>
          </cell>
          <cell r="AP71">
            <v>48972494.039999999</v>
          </cell>
          <cell r="AQ71">
            <v>213356722.25999999</v>
          </cell>
          <cell r="AR71">
            <v>474907232.61999971</v>
          </cell>
          <cell r="AS71">
            <v>515660500.95999998</v>
          </cell>
          <cell r="AT71" t="str">
            <v>0</v>
          </cell>
          <cell r="AU71" t="str">
            <v>0</v>
          </cell>
          <cell r="AV71" t="str">
            <v>0</v>
          </cell>
          <cell r="AX71">
            <v>48972494.039999999</v>
          </cell>
          <cell r="AY71">
            <v>515660500.95999998</v>
          </cell>
          <cell r="AZ71" t="str">
            <v>0</v>
          </cell>
          <cell r="BA71">
            <v>42489956.79999999</v>
          </cell>
          <cell r="BB71">
            <v>474907232.61999983</v>
          </cell>
          <cell r="BC71" t="str">
            <v>0</v>
          </cell>
          <cell r="BD71">
            <v>21674973.379999999</v>
          </cell>
          <cell r="BE71">
            <v>546065939.14737082</v>
          </cell>
          <cell r="BF71" t="str">
            <v>0</v>
          </cell>
          <cell r="BG71" t="str">
            <v>0</v>
          </cell>
          <cell r="BI71">
            <v>16335668.68</v>
          </cell>
          <cell r="BJ71">
            <v>171070830.31999999</v>
          </cell>
          <cell r="BK71" t="str">
            <v>0</v>
          </cell>
          <cell r="BL71">
            <v>14148910.01</v>
          </cell>
          <cell r="BM71">
            <v>172437072.22000015</v>
          </cell>
          <cell r="BN71" t="str">
            <v>0</v>
          </cell>
          <cell r="BO71">
            <v>15626847.019999998</v>
          </cell>
          <cell r="BP71">
            <v>174990790.65000015</v>
          </cell>
          <cell r="BQ71" t="str">
            <v>0</v>
          </cell>
          <cell r="BR71" t="str">
            <v>0</v>
          </cell>
          <cell r="BS71">
            <v>15626847.019999998</v>
          </cell>
          <cell r="BT71">
            <v>172821216.17000011</v>
          </cell>
          <cell r="BU71" t="str">
            <v>0</v>
          </cell>
          <cell r="BW71">
            <v>12172029.01</v>
          </cell>
          <cell r="BX71">
            <v>125901627.98999999</v>
          </cell>
          <cell r="BY71" t="str">
            <v>0</v>
          </cell>
          <cell r="BZ71">
            <v>10535686.889999999</v>
          </cell>
          <cell r="CA71">
            <v>110409354.75000012</v>
          </cell>
          <cell r="CB71" t="str">
            <v>0</v>
          </cell>
          <cell r="CC71">
            <v>5559178.3500000015</v>
          </cell>
          <cell r="CD71">
            <v>137339747.43461147</v>
          </cell>
          <cell r="CE71" t="str">
            <v>0</v>
          </cell>
          <cell r="CF71" t="str">
            <v>0</v>
          </cell>
          <cell r="CG71">
            <v>8364128.2400000012</v>
          </cell>
          <cell r="CH71">
            <v>90477374.420000017</v>
          </cell>
          <cell r="CI71" t="str">
            <v>0</v>
          </cell>
          <cell r="CK71">
            <v>12195140.01</v>
          </cell>
          <cell r="CL71">
            <v>125103297.98999999</v>
          </cell>
          <cell r="CM71" t="str">
            <v>0</v>
          </cell>
          <cell r="CN71">
            <v>10524030.33</v>
          </cell>
          <cell r="CO71">
            <v>126951716.66999994</v>
          </cell>
          <cell r="CP71" t="str">
            <v>0</v>
          </cell>
          <cell r="CQ71">
            <v>11572759.009999998</v>
          </cell>
          <cell r="CR71">
            <v>124782857.42000003</v>
          </cell>
          <cell r="CS71" t="str">
            <v>0</v>
          </cell>
          <cell r="CT71" t="str">
            <v>0</v>
          </cell>
          <cell r="CU71">
            <v>11572759.009999998</v>
          </cell>
          <cell r="CV71">
            <v>122880506.40000002</v>
          </cell>
          <cell r="CW71" t="str">
            <v>0</v>
          </cell>
          <cell r="CY71">
            <v>12172029.01</v>
          </cell>
          <cell r="CZ71">
            <v>125901627.98999999</v>
          </cell>
          <cell r="DA71" t="str">
            <v>0</v>
          </cell>
          <cell r="DC71">
            <v>11572759.009999998</v>
          </cell>
          <cell r="DD71">
            <v>122880506.40000002</v>
          </cell>
          <cell r="DE71" t="str">
            <v>0</v>
          </cell>
          <cell r="DG71">
            <v>8364128.2400000012</v>
          </cell>
          <cell r="DH71">
            <v>90477374.420000017</v>
          </cell>
          <cell r="DI71" t="str">
            <v>0</v>
          </cell>
          <cell r="DJ71">
            <v>10535686.889999999</v>
          </cell>
          <cell r="DK71">
            <v>110409354.75000012</v>
          </cell>
          <cell r="DL71" t="str">
            <v>0</v>
          </cell>
          <cell r="DN71">
            <v>2299120.0099999998</v>
          </cell>
          <cell r="DO71">
            <v>151050107.05190173</v>
          </cell>
          <cell r="DP71" t="str">
            <v>0</v>
          </cell>
          <cell r="DQ71">
            <v>10931027.399999995</v>
          </cell>
          <cell r="DR71">
            <v>127724281.95000005</v>
          </cell>
          <cell r="DS71" t="str">
            <v>0</v>
          </cell>
          <cell r="DT71">
            <v>12517100.01</v>
          </cell>
          <cell r="DU71">
            <v>142399578.99000001</v>
          </cell>
          <cell r="DV71" t="str">
            <v>0</v>
          </cell>
          <cell r="DW71" t="str">
            <v>0</v>
          </cell>
          <cell r="DX71" t="str">
            <v>0</v>
          </cell>
          <cell r="DY71" t="str">
            <v>0</v>
          </cell>
        </row>
        <row r="72">
          <cell r="A72" t="str">
            <v>Total Postage</v>
          </cell>
          <cell r="B72">
            <v>290416.74</v>
          </cell>
          <cell r="C72">
            <v>633200.32999999996</v>
          </cell>
          <cell r="D72">
            <v>649050</v>
          </cell>
          <cell r="E72">
            <v>451557.64</v>
          </cell>
          <cell r="F72">
            <v>408278.25</v>
          </cell>
          <cell r="G72" t="str">
            <v>0</v>
          </cell>
          <cell r="H72" t="str">
            <v>0</v>
          </cell>
          <cell r="I72" t="str">
            <v>0</v>
          </cell>
          <cell r="J72" t="str">
            <v>0</v>
          </cell>
          <cell r="K72" t="str">
            <v>0</v>
          </cell>
          <cell r="L72" t="str">
            <v>0</v>
          </cell>
          <cell r="M72" t="str">
            <v>0</v>
          </cell>
          <cell r="N72" t="str">
            <v>0</v>
          </cell>
          <cell r="O72" t="str">
            <v>0</v>
          </cell>
          <cell r="P72" t="str">
            <v>0</v>
          </cell>
          <cell r="Q72" t="str">
            <v>0</v>
          </cell>
          <cell r="R72" t="str">
            <v>0</v>
          </cell>
          <cell r="S72" t="str">
            <v>0</v>
          </cell>
          <cell r="T72" t="str">
            <v>0</v>
          </cell>
          <cell r="U72" t="str">
            <v>0</v>
          </cell>
          <cell r="W72">
            <v>58674.62</v>
          </cell>
          <cell r="X72">
            <v>58485</v>
          </cell>
          <cell r="Y72">
            <v>67519.070000000007</v>
          </cell>
          <cell r="Z72">
            <v>66210.98</v>
          </cell>
          <cell r="AA72" t="str">
            <v>0</v>
          </cell>
          <cell r="AB72" t="str">
            <v>0</v>
          </cell>
          <cell r="AC72" t="str">
            <v>0</v>
          </cell>
          <cell r="AD72" t="str">
            <v>0</v>
          </cell>
          <cell r="AE72" t="str">
            <v>0</v>
          </cell>
          <cell r="AF72" t="str">
            <v>0</v>
          </cell>
          <cell r="AG72" t="str">
            <v>0</v>
          </cell>
          <cell r="AH72" t="str">
            <v>0</v>
          </cell>
          <cell r="AI72" t="str">
            <v>0</v>
          </cell>
          <cell r="AJ72" t="str">
            <v>0</v>
          </cell>
          <cell r="AK72" t="str">
            <v>0</v>
          </cell>
          <cell r="AL72" t="str">
            <v>0</v>
          </cell>
          <cell r="AN72">
            <v>290416.74</v>
          </cell>
          <cell r="AO72">
            <v>633200.32999999996</v>
          </cell>
          <cell r="AP72">
            <v>649050</v>
          </cell>
          <cell r="AQ72" t="str">
            <v>0</v>
          </cell>
          <cell r="AR72" t="str">
            <v>0</v>
          </cell>
          <cell r="AS72" t="str">
            <v>0</v>
          </cell>
          <cell r="AT72" t="str">
            <v>0</v>
          </cell>
          <cell r="AU72" t="str">
            <v>0</v>
          </cell>
          <cell r="AV72" t="str">
            <v>0</v>
          </cell>
          <cell r="AX72">
            <v>649050</v>
          </cell>
          <cell r="AY72" t="str">
            <v>0</v>
          </cell>
          <cell r="AZ72" t="str">
            <v>0</v>
          </cell>
          <cell r="BA72">
            <v>633200.32999999996</v>
          </cell>
          <cell r="BB72" t="str">
            <v>0</v>
          </cell>
          <cell r="BC72" t="str">
            <v>0</v>
          </cell>
          <cell r="BD72">
            <v>451557.64</v>
          </cell>
          <cell r="BE72" t="str">
            <v>0</v>
          </cell>
          <cell r="BF72" t="str">
            <v>0</v>
          </cell>
          <cell r="BG72" t="str">
            <v>0</v>
          </cell>
          <cell r="BI72">
            <v>220205</v>
          </cell>
          <cell r="BJ72" t="str">
            <v>0</v>
          </cell>
          <cell r="BK72" t="str">
            <v>0</v>
          </cell>
          <cell r="BL72">
            <v>224336.53</v>
          </cell>
          <cell r="BM72" t="str">
            <v>0</v>
          </cell>
          <cell r="BN72" t="str">
            <v>0</v>
          </cell>
          <cell r="BO72">
            <v>239793.64</v>
          </cell>
          <cell r="BP72" t="str">
            <v>0</v>
          </cell>
          <cell r="BQ72" t="str">
            <v>0</v>
          </cell>
          <cell r="BR72" t="str">
            <v>0</v>
          </cell>
          <cell r="BS72">
            <v>239793.64</v>
          </cell>
          <cell r="BT72" t="str">
            <v>0</v>
          </cell>
          <cell r="BU72" t="str">
            <v>0</v>
          </cell>
          <cell r="BW72">
            <v>162539</v>
          </cell>
          <cell r="BX72" t="str">
            <v>0</v>
          </cell>
          <cell r="BY72" t="str">
            <v>0</v>
          </cell>
          <cell r="BZ72">
            <v>154969.03</v>
          </cell>
          <cell r="CA72" t="str">
            <v>0</v>
          </cell>
          <cell r="CB72" t="str">
            <v>0</v>
          </cell>
          <cell r="CC72">
            <v>120740.99</v>
          </cell>
          <cell r="CD72" t="str">
            <v>0</v>
          </cell>
          <cell r="CE72" t="str">
            <v>0</v>
          </cell>
          <cell r="CF72" t="str">
            <v>0</v>
          </cell>
          <cell r="CG72">
            <v>121122.09</v>
          </cell>
          <cell r="CH72" t="str">
            <v>0</v>
          </cell>
          <cell r="CI72" t="str">
            <v>0</v>
          </cell>
          <cell r="CK72">
            <v>162515</v>
          </cell>
          <cell r="CL72" t="str">
            <v>0</v>
          </cell>
          <cell r="CM72" t="str">
            <v>0</v>
          </cell>
          <cell r="CN72">
            <v>167365.1</v>
          </cell>
          <cell r="CO72" t="str">
            <v>0</v>
          </cell>
          <cell r="CP72" t="str">
            <v>0</v>
          </cell>
          <cell r="CQ72">
            <v>169294.65</v>
          </cell>
          <cell r="CR72" t="str">
            <v>0</v>
          </cell>
          <cell r="CS72" t="str">
            <v>0</v>
          </cell>
          <cell r="CT72" t="str">
            <v>0</v>
          </cell>
          <cell r="CU72">
            <v>169294.65</v>
          </cell>
          <cell r="CV72" t="str">
            <v>0</v>
          </cell>
          <cell r="CW72" t="str">
            <v>0</v>
          </cell>
          <cell r="CY72">
            <v>162539</v>
          </cell>
          <cell r="CZ72" t="str">
            <v>0</v>
          </cell>
          <cell r="DA72" t="str">
            <v>0</v>
          </cell>
          <cell r="DC72">
            <v>169294.65</v>
          </cell>
          <cell r="DD72" t="str">
            <v>0</v>
          </cell>
          <cell r="DE72" t="str">
            <v>0</v>
          </cell>
          <cell r="DG72">
            <v>121122.09</v>
          </cell>
          <cell r="DH72" t="str">
            <v>0</v>
          </cell>
          <cell r="DI72" t="str">
            <v>0</v>
          </cell>
          <cell r="DJ72">
            <v>154969.03</v>
          </cell>
          <cell r="DK72" t="str">
            <v>0</v>
          </cell>
          <cell r="DL72" t="str">
            <v>0</v>
          </cell>
          <cell r="DN72">
            <v>80767</v>
          </cell>
          <cell r="DO72" t="str">
            <v>0</v>
          </cell>
          <cell r="DP72" t="str">
            <v>0</v>
          </cell>
          <cell r="DQ72">
            <v>148490.43</v>
          </cell>
          <cell r="DR72" t="str">
            <v>0</v>
          </cell>
          <cell r="DS72" t="str">
            <v>0</v>
          </cell>
          <cell r="DT72">
            <v>162669</v>
          </cell>
          <cell r="DU72" t="str">
            <v>0</v>
          </cell>
          <cell r="DV72" t="str">
            <v>0</v>
          </cell>
          <cell r="DW72" t="str">
            <v>0</v>
          </cell>
          <cell r="DX72" t="str">
            <v>0</v>
          </cell>
          <cell r="DY72" t="str">
            <v>0</v>
          </cell>
        </row>
        <row r="73">
          <cell r="A73" t="str">
            <v>Total Travel</v>
          </cell>
          <cell r="B73">
            <v>1797498.77</v>
          </cell>
          <cell r="C73">
            <v>4600186.75</v>
          </cell>
          <cell r="D73">
            <v>5288569.88</v>
          </cell>
          <cell r="E73">
            <v>3338239.48</v>
          </cell>
          <cell r="F73">
            <v>3115529.99</v>
          </cell>
          <cell r="G73">
            <v>281189.69</v>
          </cell>
          <cell r="H73">
            <v>583885.18000000005</v>
          </cell>
          <cell r="I73">
            <v>658778</v>
          </cell>
          <cell r="J73">
            <v>273995.28000000003</v>
          </cell>
          <cell r="K73">
            <v>195357.3</v>
          </cell>
          <cell r="L73" t="str">
            <v>0</v>
          </cell>
          <cell r="M73" t="str">
            <v>0</v>
          </cell>
          <cell r="N73" t="str">
            <v>0</v>
          </cell>
          <cell r="O73" t="str">
            <v>0</v>
          </cell>
          <cell r="P73" t="str">
            <v>0</v>
          </cell>
          <cell r="Q73" t="str">
            <v>0</v>
          </cell>
          <cell r="R73" t="str">
            <v>0</v>
          </cell>
          <cell r="S73" t="str">
            <v>0</v>
          </cell>
          <cell r="T73" t="str">
            <v>0</v>
          </cell>
          <cell r="U73" t="str">
            <v>0</v>
          </cell>
          <cell r="W73">
            <v>297455.57</v>
          </cell>
          <cell r="X73">
            <v>439322.86</v>
          </cell>
          <cell r="Y73">
            <v>275777.53999999998</v>
          </cell>
          <cell r="Z73">
            <v>273958.18</v>
          </cell>
          <cell r="AA73">
            <v>15140.84</v>
          </cell>
          <cell r="AB73">
            <v>55242</v>
          </cell>
          <cell r="AC73">
            <v>38166.68</v>
          </cell>
          <cell r="AD73">
            <v>38166.68</v>
          </cell>
          <cell r="AE73" t="str">
            <v>0</v>
          </cell>
          <cell r="AF73" t="str">
            <v>0</v>
          </cell>
          <cell r="AG73" t="str">
            <v>0</v>
          </cell>
          <cell r="AH73" t="str">
            <v>0</v>
          </cell>
          <cell r="AI73" t="str">
            <v>0</v>
          </cell>
          <cell r="AJ73" t="str">
            <v>0</v>
          </cell>
          <cell r="AK73" t="str">
            <v>0</v>
          </cell>
          <cell r="AL73" t="str">
            <v>0</v>
          </cell>
          <cell r="AN73">
            <v>1797498.77</v>
          </cell>
          <cell r="AO73">
            <v>4600186.75</v>
          </cell>
          <cell r="AP73">
            <v>5288569.88</v>
          </cell>
          <cell r="AQ73">
            <v>281189.69</v>
          </cell>
          <cell r="AR73">
            <v>583885.18000000005</v>
          </cell>
          <cell r="AS73">
            <v>658778</v>
          </cell>
          <cell r="AT73" t="str">
            <v>0</v>
          </cell>
          <cell r="AU73" t="str">
            <v>0</v>
          </cell>
          <cell r="AV73" t="str">
            <v>0</v>
          </cell>
          <cell r="AX73">
            <v>5288569.88</v>
          </cell>
          <cell r="AY73">
            <v>658778</v>
          </cell>
          <cell r="AZ73" t="str">
            <v>0</v>
          </cell>
          <cell r="BA73">
            <v>4600186.75</v>
          </cell>
          <cell r="BB73">
            <v>583885.18000000005</v>
          </cell>
          <cell r="BC73" t="str">
            <v>0</v>
          </cell>
          <cell r="BD73">
            <v>3338239.48</v>
          </cell>
          <cell r="BE73">
            <v>273995.28000000003</v>
          </cell>
          <cell r="BF73" t="str">
            <v>0</v>
          </cell>
          <cell r="BG73" t="str">
            <v>0</v>
          </cell>
          <cell r="BI73">
            <v>1759487.32</v>
          </cell>
          <cell r="BJ73">
            <v>220187</v>
          </cell>
          <cell r="BK73" t="str">
            <v>0</v>
          </cell>
          <cell r="BL73">
            <v>1363789.05</v>
          </cell>
          <cell r="BM73">
            <v>152059.5</v>
          </cell>
          <cell r="BN73" t="str">
            <v>0</v>
          </cell>
          <cell r="BO73">
            <v>1408122.92</v>
          </cell>
          <cell r="BP73">
            <v>216995.28</v>
          </cell>
          <cell r="BQ73" t="str">
            <v>0</v>
          </cell>
          <cell r="BR73" t="str">
            <v>0</v>
          </cell>
          <cell r="BS73">
            <v>1408122.92</v>
          </cell>
          <cell r="BT73">
            <v>216995.28</v>
          </cell>
          <cell r="BU73" t="str">
            <v>0</v>
          </cell>
          <cell r="BW73">
            <v>1317521.46</v>
          </cell>
          <cell r="BX73">
            <v>164760</v>
          </cell>
          <cell r="BY73" t="str">
            <v>0</v>
          </cell>
          <cell r="BZ73">
            <v>1069262.28</v>
          </cell>
          <cell r="CA73">
            <v>125125.05</v>
          </cell>
          <cell r="CB73" t="str">
            <v>0</v>
          </cell>
          <cell r="CC73">
            <v>925248.08</v>
          </cell>
          <cell r="CD73">
            <v>100012.98</v>
          </cell>
          <cell r="CE73" t="str">
            <v>0</v>
          </cell>
          <cell r="CF73" t="str">
            <v>0</v>
          </cell>
          <cell r="CG73">
            <v>841074.29</v>
          </cell>
          <cell r="CH73">
            <v>149957.39000000001</v>
          </cell>
          <cell r="CI73" t="str">
            <v>0</v>
          </cell>
          <cell r="CK73">
            <v>1316219.5</v>
          </cell>
          <cell r="CL73">
            <v>163109</v>
          </cell>
          <cell r="CM73" t="str">
            <v>0</v>
          </cell>
          <cell r="CN73">
            <v>1002581.57</v>
          </cell>
          <cell r="CO73">
            <v>91657.93</v>
          </cell>
          <cell r="CP73" t="str">
            <v>0</v>
          </cell>
          <cell r="CQ73">
            <v>956424.48</v>
          </cell>
          <cell r="CR73">
            <v>131232.29999999999</v>
          </cell>
          <cell r="CS73" t="str">
            <v>0</v>
          </cell>
          <cell r="CT73" t="str">
            <v>0</v>
          </cell>
          <cell r="CU73">
            <v>956424.48</v>
          </cell>
          <cell r="CV73">
            <v>131232.29999999999</v>
          </cell>
          <cell r="CW73" t="str">
            <v>0</v>
          </cell>
          <cell r="CY73">
            <v>1317521.46</v>
          </cell>
          <cell r="CZ73">
            <v>164760</v>
          </cell>
          <cell r="DA73" t="str">
            <v>0</v>
          </cell>
          <cell r="DC73">
            <v>956424.48</v>
          </cell>
          <cell r="DD73">
            <v>131232.29999999999</v>
          </cell>
          <cell r="DE73" t="str">
            <v>0</v>
          </cell>
          <cell r="DG73">
            <v>841074.29</v>
          </cell>
          <cell r="DH73">
            <v>149957.39000000001</v>
          </cell>
          <cell r="DI73" t="str">
            <v>0</v>
          </cell>
          <cell r="DJ73">
            <v>1069262.28</v>
          </cell>
          <cell r="DK73">
            <v>125125.05</v>
          </cell>
          <cell r="DL73" t="str">
            <v>0</v>
          </cell>
          <cell r="DN73">
            <v>741921.46</v>
          </cell>
          <cell r="DO73">
            <v>21375</v>
          </cell>
          <cell r="DP73" t="str">
            <v>0</v>
          </cell>
          <cell r="DQ73">
            <v>1200644.45</v>
          </cell>
          <cell r="DR73">
            <v>135869.69</v>
          </cell>
          <cell r="DS73" t="str">
            <v>0</v>
          </cell>
          <cell r="DT73">
            <v>1343708.46</v>
          </cell>
          <cell r="DU73">
            <v>167814</v>
          </cell>
          <cell r="DV73" t="str">
            <v>0</v>
          </cell>
          <cell r="DW73" t="str">
            <v>0</v>
          </cell>
          <cell r="DX73" t="str">
            <v>0</v>
          </cell>
          <cell r="DY73" t="str">
            <v>0</v>
          </cell>
        </row>
        <row r="74">
          <cell r="A74" t="str">
            <v>Total Entertainment</v>
          </cell>
          <cell r="B74">
            <v>482718.59</v>
          </cell>
          <cell r="C74">
            <v>1326615.1000000001</v>
          </cell>
          <cell r="D74">
            <v>1357485.28</v>
          </cell>
          <cell r="E74">
            <v>837993.38</v>
          </cell>
          <cell r="F74">
            <v>806732.76</v>
          </cell>
          <cell r="G74">
            <v>76595.22</v>
          </cell>
          <cell r="H74">
            <v>136477.67000000001</v>
          </cell>
          <cell r="I74">
            <v>156436</v>
          </cell>
          <cell r="J74">
            <v>67280.31</v>
          </cell>
          <cell r="K74">
            <v>50375.72</v>
          </cell>
          <cell r="L74" t="str">
            <v>0</v>
          </cell>
          <cell r="M74" t="str">
            <v>0</v>
          </cell>
          <cell r="N74" t="str">
            <v>0</v>
          </cell>
          <cell r="O74" t="str">
            <v>0</v>
          </cell>
          <cell r="P74" t="str">
            <v>0</v>
          </cell>
          <cell r="Q74" t="str">
            <v>0</v>
          </cell>
          <cell r="R74" t="str">
            <v>0</v>
          </cell>
          <cell r="S74" t="str">
            <v>0</v>
          </cell>
          <cell r="T74" t="str">
            <v>0</v>
          </cell>
          <cell r="U74" t="str">
            <v>0</v>
          </cell>
          <cell r="W74">
            <v>114769.13</v>
          </cell>
          <cell r="X74">
            <v>113537.69</v>
          </cell>
          <cell r="Y74">
            <v>83706.77</v>
          </cell>
          <cell r="Z74">
            <v>83706.77</v>
          </cell>
          <cell r="AA74">
            <v>6677.61</v>
          </cell>
          <cell r="AB74">
            <v>13602</v>
          </cell>
          <cell r="AC74">
            <v>9852.82</v>
          </cell>
          <cell r="AD74">
            <v>9852.82</v>
          </cell>
          <cell r="AE74" t="str">
            <v>0</v>
          </cell>
          <cell r="AF74" t="str">
            <v>0</v>
          </cell>
          <cell r="AG74" t="str">
            <v>0</v>
          </cell>
          <cell r="AH74" t="str">
            <v>0</v>
          </cell>
          <cell r="AI74" t="str">
            <v>0</v>
          </cell>
          <cell r="AJ74" t="str">
            <v>0</v>
          </cell>
          <cell r="AK74" t="str">
            <v>0</v>
          </cell>
          <cell r="AL74" t="str">
            <v>0</v>
          </cell>
          <cell r="AN74">
            <v>482718.59</v>
          </cell>
          <cell r="AO74">
            <v>1326615.1000000001</v>
          </cell>
          <cell r="AP74">
            <v>1357485.28</v>
          </cell>
          <cell r="AQ74">
            <v>76595.22</v>
          </cell>
          <cell r="AR74">
            <v>136477.67000000001</v>
          </cell>
          <cell r="AS74">
            <v>156436</v>
          </cell>
          <cell r="AT74" t="str">
            <v>0</v>
          </cell>
          <cell r="AU74" t="str">
            <v>0</v>
          </cell>
          <cell r="AV74" t="str">
            <v>0</v>
          </cell>
          <cell r="AX74">
            <v>1357485.28</v>
          </cell>
          <cell r="AY74">
            <v>156436</v>
          </cell>
          <cell r="AZ74" t="str">
            <v>0</v>
          </cell>
          <cell r="BA74">
            <v>1326615.1000000001</v>
          </cell>
          <cell r="BB74">
            <v>136477.67000000001</v>
          </cell>
          <cell r="BC74" t="str">
            <v>0</v>
          </cell>
          <cell r="BD74">
            <v>837993.38</v>
          </cell>
          <cell r="BE74">
            <v>67280.31</v>
          </cell>
          <cell r="BF74" t="str">
            <v>0</v>
          </cell>
          <cell r="BG74" t="str">
            <v>0</v>
          </cell>
          <cell r="BI74">
            <v>451064.76</v>
          </cell>
          <cell r="BJ74">
            <v>52777</v>
          </cell>
          <cell r="BK74" t="str">
            <v>0</v>
          </cell>
          <cell r="BL74">
            <v>432316.9</v>
          </cell>
          <cell r="BM74">
            <v>36827.86</v>
          </cell>
          <cell r="BN74" t="str">
            <v>0</v>
          </cell>
          <cell r="BO74">
            <v>376213.86</v>
          </cell>
          <cell r="BP74">
            <v>59280.31</v>
          </cell>
          <cell r="BQ74" t="str">
            <v>0</v>
          </cell>
          <cell r="BR74" t="str">
            <v>0</v>
          </cell>
          <cell r="BS74">
            <v>376213.86</v>
          </cell>
          <cell r="BT74">
            <v>59280.31</v>
          </cell>
          <cell r="BU74" t="str">
            <v>0</v>
          </cell>
          <cell r="BW74">
            <v>337308.07</v>
          </cell>
          <cell r="BX74">
            <v>39132</v>
          </cell>
          <cell r="BY74" t="str">
            <v>0</v>
          </cell>
          <cell r="BZ74">
            <v>320870.13</v>
          </cell>
          <cell r="CA74">
            <v>31173.57</v>
          </cell>
          <cell r="CB74" t="str">
            <v>0</v>
          </cell>
          <cell r="CC74">
            <v>202596.69</v>
          </cell>
          <cell r="CD74">
            <v>19904.59</v>
          </cell>
          <cell r="CE74" t="str">
            <v>0</v>
          </cell>
          <cell r="CF74" t="str">
            <v>0</v>
          </cell>
          <cell r="CG74">
            <v>195182.04</v>
          </cell>
          <cell r="CH74">
            <v>35219.5</v>
          </cell>
          <cell r="CI74" t="str">
            <v>0</v>
          </cell>
          <cell r="CK74">
            <v>337287.07</v>
          </cell>
          <cell r="CL74">
            <v>39024</v>
          </cell>
          <cell r="CM74" t="str">
            <v>0</v>
          </cell>
          <cell r="CN74">
            <v>326376.8</v>
          </cell>
          <cell r="CO74">
            <v>24280.01</v>
          </cell>
          <cell r="CP74" t="str">
            <v>0</v>
          </cell>
          <cell r="CQ74">
            <v>287536.55</v>
          </cell>
          <cell r="CR74">
            <v>41375.72</v>
          </cell>
          <cell r="CS74" t="str">
            <v>0</v>
          </cell>
          <cell r="CT74" t="str">
            <v>0</v>
          </cell>
          <cell r="CU74">
            <v>287536.55</v>
          </cell>
          <cell r="CV74">
            <v>41375.72</v>
          </cell>
          <cell r="CW74" t="str">
            <v>0</v>
          </cell>
          <cell r="CY74">
            <v>337308.07</v>
          </cell>
          <cell r="CZ74">
            <v>39132</v>
          </cell>
          <cell r="DA74" t="str">
            <v>0</v>
          </cell>
          <cell r="DC74">
            <v>287536.55</v>
          </cell>
          <cell r="DD74">
            <v>41375.72</v>
          </cell>
          <cell r="DE74" t="str">
            <v>0</v>
          </cell>
          <cell r="DG74">
            <v>195182.04</v>
          </cell>
          <cell r="DH74">
            <v>35219.5</v>
          </cell>
          <cell r="DI74" t="str">
            <v>0</v>
          </cell>
          <cell r="DJ74">
            <v>320870.13</v>
          </cell>
          <cell r="DK74">
            <v>31173.57</v>
          </cell>
          <cell r="DL74" t="str">
            <v>0</v>
          </cell>
          <cell r="DN74">
            <v>176360.07</v>
          </cell>
          <cell r="DO74">
            <v>3000</v>
          </cell>
          <cell r="DP74" t="str">
            <v>0</v>
          </cell>
          <cell r="DQ74">
            <v>318431.99</v>
          </cell>
          <cell r="DR74">
            <v>38020.589999999997</v>
          </cell>
          <cell r="DS74" t="str">
            <v>0</v>
          </cell>
          <cell r="DT74">
            <v>342561.07</v>
          </cell>
          <cell r="DU74">
            <v>39448</v>
          </cell>
          <cell r="DV74" t="str">
            <v>0</v>
          </cell>
          <cell r="DW74" t="str">
            <v>0</v>
          </cell>
          <cell r="DX74" t="str">
            <v>0</v>
          </cell>
          <cell r="DY74" t="str">
            <v>0</v>
          </cell>
        </row>
        <row r="75">
          <cell r="A75" t="str">
            <v>Total T&amp;E</v>
          </cell>
          <cell r="B75">
            <v>2280217.36</v>
          </cell>
          <cell r="C75">
            <v>5926801.8499999996</v>
          </cell>
          <cell r="D75">
            <v>6646055.1600000001</v>
          </cell>
          <cell r="E75">
            <v>4176232.86</v>
          </cell>
          <cell r="F75">
            <v>3922262.75</v>
          </cell>
          <cell r="G75">
            <v>357784.91</v>
          </cell>
          <cell r="H75">
            <v>720362.85</v>
          </cell>
          <cell r="I75">
            <v>815214</v>
          </cell>
          <cell r="J75">
            <v>341275.59</v>
          </cell>
          <cell r="K75">
            <v>245733.02</v>
          </cell>
          <cell r="L75" t="str">
            <v>0</v>
          </cell>
          <cell r="M75" t="str">
            <v>0</v>
          </cell>
          <cell r="N75" t="str">
            <v>0</v>
          </cell>
          <cell r="O75" t="str">
            <v>0</v>
          </cell>
          <cell r="P75" t="str">
            <v>0</v>
          </cell>
          <cell r="Q75" t="str">
            <v>0</v>
          </cell>
          <cell r="R75" t="str">
            <v>0</v>
          </cell>
          <cell r="S75" t="str">
            <v>0</v>
          </cell>
          <cell r="T75" t="str">
            <v>0</v>
          </cell>
          <cell r="U75" t="str">
            <v>0</v>
          </cell>
          <cell r="W75">
            <v>412224.7</v>
          </cell>
          <cell r="X75">
            <v>552860.55000000005</v>
          </cell>
          <cell r="Y75">
            <v>359484.31</v>
          </cell>
          <cell r="Z75">
            <v>357664.95</v>
          </cell>
          <cell r="AA75">
            <v>21818.45</v>
          </cell>
          <cell r="AB75">
            <v>68844</v>
          </cell>
          <cell r="AC75">
            <v>48019.5</v>
          </cell>
          <cell r="AD75">
            <v>48019.5</v>
          </cell>
          <cell r="AE75" t="str">
            <v>0</v>
          </cell>
          <cell r="AF75" t="str">
            <v>0</v>
          </cell>
          <cell r="AG75" t="str">
            <v>0</v>
          </cell>
          <cell r="AH75" t="str">
            <v>0</v>
          </cell>
          <cell r="AI75" t="str">
            <v>0</v>
          </cell>
          <cell r="AJ75" t="str">
            <v>0</v>
          </cell>
          <cell r="AK75" t="str">
            <v>0</v>
          </cell>
          <cell r="AL75" t="str">
            <v>0</v>
          </cell>
          <cell r="AN75">
            <v>2280217.36</v>
          </cell>
          <cell r="AO75">
            <v>5926801.8499999996</v>
          </cell>
          <cell r="AP75">
            <v>6646055.1600000001</v>
          </cell>
          <cell r="AQ75">
            <v>357784.91</v>
          </cell>
          <cell r="AR75">
            <v>720362.85</v>
          </cell>
          <cell r="AS75">
            <v>815214</v>
          </cell>
          <cell r="AT75" t="str">
            <v>0</v>
          </cell>
          <cell r="AU75" t="str">
            <v>0</v>
          </cell>
          <cell r="AV75" t="str">
            <v>0</v>
          </cell>
          <cell r="AX75">
            <v>6646055.1600000001</v>
          </cell>
          <cell r="AY75">
            <v>815214</v>
          </cell>
          <cell r="AZ75" t="str">
            <v>0</v>
          </cell>
          <cell r="BA75">
            <v>5926801.8500000006</v>
          </cell>
          <cell r="BB75">
            <v>720362.85</v>
          </cell>
          <cell r="BC75" t="str">
            <v>0</v>
          </cell>
          <cell r="BD75">
            <v>4176232.86</v>
          </cell>
          <cell r="BE75">
            <v>341275.59</v>
          </cell>
          <cell r="BF75" t="str">
            <v>0</v>
          </cell>
          <cell r="BG75" t="str">
            <v>0</v>
          </cell>
          <cell r="BI75">
            <v>2210552.08</v>
          </cell>
          <cell r="BJ75">
            <v>272964</v>
          </cell>
          <cell r="BK75" t="str">
            <v>0</v>
          </cell>
          <cell r="BL75">
            <v>1796105.95</v>
          </cell>
          <cell r="BM75">
            <v>188887.36</v>
          </cell>
          <cell r="BN75" t="str">
            <v>0</v>
          </cell>
          <cell r="BO75">
            <v>1784336.78</v>
          </cell>
          <cell r="BP75">
            <v>276275.59000000003</v>
          </cell>
          <cell r="BQ75" t="str">
            <v>0</v>
          </cell>
          <cell r="BR75" t="str">
            <v>0</v>
          </cell>
          <cell r="BS75">
            <v>1784336.78</v>
          </cell>
          <cell r="BT75">
            <v>276275.59000000003</v>
          </cell>
          <cell r="BU75" t="str">
            <v>0</v>
          </cell>
          <cell r="BW75">
            <v>1654829.53</v>
          </cell>
          <cell r="BX75">
            <v>203892</v>
          </cell>
          <cell r="BY75" t="str">
            <v>0</v>
          </cell>
          <cell r="BZ75">
            <v>1390132.41</v>
          </cell>
          <cell r="CA75">
            <v>156298.62</v>
          </cell>
          <cell r="CB75" t="str">
            <v>0</v>
          </cell>
          <cell r="CC75">
            <v>1127844.77</v>
          </cell>
          <cell r="CD75">
            <v>119917.57</v>
          </cell>
          <cell r="CE75" t="str">
            <v>0</v>
          </cell>
          <cell r="CF75" t="str">
            <v>0</v>
          </cell>
          <cell r="CG75">
            <v>1036256.33</v>
          </cell>
          <cell r="CH75">
            <v>185176.89</v>
          </cell>
          <cell r="CI75" t="str">
            <v>0</v>
          </cell>
          <cell r="CK75">
            <v>1653506.57</v>
          </cell>
          <cell r="CL75">
            <v>202133</v>
          </cell>
          <cell r="CM75" t="str">
            <v>0</v>
          </cell>
          <cell r="CN75">
            <v>1328958.3700000001</v>
          </cell>
          <cell r="CO75">
            <v>115937.94</v>
          </cell>
          <cell r="CP75" t="str">
            <v>0</v>
          </cell>
          <cell r="CQ75">
            <v>1243961.03</v>
          </cell>
          <cell r="CR75">
            <v>172608.02</v>
          </cell>
          <cell r="CS75" t="str">
            <v>0</v>
          </cell>
          <cell r="CT75" t="str">
            <v>0</v>
          </cell>
          <cell r="CU75">
            <v>1243961.03</v>
          </cell>
          <cell r="CV75">
            <v>172608.02</v>
          </cell>
          <cell r="CW75" t="str">
            <v>0</v>
          </cell>
          <cell r="CY75">
            <v>1654829.53</v>
          </cell>
          <cell r="CZ75">
            <v>203892</v>
          </cell>
          <cell r="DA75" t="str">
            <v>0</v>
          </cell>
          <cell r="DC75">
            <v>1243961.03</v>
          </cell>
          <cell r="DD75">
            <v>172608.02</v>
          </cell>
          <cell r="DE75" t="str">
            <v>0</v>
          </cell>
          <cell r="DG75">
            <v>1036256.33</v>
          </cell>
          <cell r="DH75">
            <v>185176.89</v>
          </cell>
          <cell r="DI75" t="str">
            <v>0</v>
          </cell>
          <cell r="DJ75">
            <v>1390132.41</v>
          </cell>
          <cell r="DK75">
            <v>156298.62</v>
          </cell>
          <cell r="DL75" t="str">
            <v>0</v>
          </cell>
          <cell r="DN75">
            <v>918281.53</v>
          </cell>
          <cell r="DO75">
            <v>24375</v>
          </cell>
          <cell r="DP75" t="str">
            <v>0</v>
          </cell>
          <cell r="DQ75">
            <v>1519076.44</v>
          </cell>
          <cell r="DR75">
            <v>173890.28</v>
          </cell>
          <cell r="DS75" t="str">
            <v>0</v>
          </cell>
          <cell r="DT75">
            <v>1686269.53</v>
          </cell>
          <cell r="DU75">
            <v>207262</v>
          </cell>
          <cell r="DV75" t="str">
            <v>0</v>
          </cell>
          <cell r="DW75" t="str">
            <v>0</v>
          </cell>
          <cell r="DX75" t="str">
            <v>0</v>
          </cell>
          <cell r="DY75" t="str">
            <v>0</v>
          </cell>
        </row>
      </sheetData>
      <sheetData sheetId="35" refreshError="1"/>
      <sheetData sheetId="36" refreshError="1"/>
      <sheetData sheetId="37" refreshError="1"/>
      <sheetData sheetId="38" refreshError="1"/>
      <sheetData sheetId="39"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Detail"/>
      <sheetName val="Board presentation"/>
      <sheetName val="NewDepr"/>
      <sheetName val="OldDepr"/>
      <sheetName val="DeprCoDetail"/>
      <sheetName val="DeprSum"/>
      <sheetName val="5YrCapSum"/>
      <sheetName val="Sheet1"/>
    </sheetNames>
    <sheetDataSet>
      <sheetData sheetId="0"/>
      <sheetData sheetId="1" refreshError="1"/>
      <sheetData sheetId="2"/>
      <sheetData sheetId="3"/>
      <sheetData sheetId="4">
        <row r="1">
          <cell r="A1" t="str">
            <v>**********1999 PROJECTED FOR 2000- TRANSPORT**********</v>
          </cell>
        </row>
        <row r="2">
          <cell r="A2" t="str">
            <v>A/C #</v>
          </cell>
          <cell r="B2" t="str">
            <v>DESCRIPTION</v>
          </cell>
          <cell r="C2" t="str">
            <v>JAN</v>
          </cell>
          <cell r="D2" t="str">
            <v>FEB</v>
          </cell>
          <cell r="E2" t="str">
            <v>MARCH</v>
          </cell>
          <cell r="F2" t="str">
            <v>APRIL</v>
          </cell>
          <cell r="G2" t="str">
            <v>MAY</v>
          </cell>
        </row>
        <row r="3">
          <cell r="A3" t="str">
            <v>101-304</v>
          </cell>
          <cell r="B3" t="str">
            <v>Land</v>
          </cell>
        </row>
        <row r="4">
          <cell r="A4" t="str">
            <v>101-305</v>
          </cell>
          <cell r="B4" t="str">
            <v>Structures &amp; Improvements</v>
          </cell>
        </row>
        <row r="5">
          <cell r="A5" t="str">
            <v>101-311</v>
          </cell>
          <cell r="B5" t="str">
            <v>Propane Tanks</v>
          </cell>
        </row>
        <row r="6">
          <cell r="A6" t="str">
            <v>101-313</v>
          </cell>
          <cell r="B6" t="str">
            <v>Compressed Gas Tanks</v>
          </cell>
        </row>
        <row r="7">
          <cell r="A7" t="str">
            <v>101-314</v>
          </cell>
          <cell r="B7" t="str">
            <v>Vehicle Fuel Tanks</v>
          </cell>
        </row>
        <row r="8">
          <cell r="A8" t="str">
            <v>101-362</v>
          </cell>
          <cell r="B8" t="str">
            <v>Propane Bulk Plants</v>
          </cell>
        </row>
        <row r="9">
          <cell r="A9" t="str">
            <v>101-363</v>
          </cell>
          <cell r="B9" t="str">
            <v>Propane Bulk Plant-Plantations</v>
          </cell>
        </row>
        <row r="10">
          <cell r="A10" t="str">
            <v>101-381</v>
          </cell>
          <cell r="B10" t="str">
            <v>Meters</v>
          </cell>
        </row>
        <row r="11">
          <cell r="A11" t="str">
            <v>101-383</v>
          </cell>
          <cell r="B11" t="str">
            <v>Regulators</v>
          </cell>
        </row>
        <row r="12">
          <cell r="A12" t="str">
            <v>101-387</v>
          </cell>
          <cell r="B12" t="str">
            <v>Propane Related Equipment</v>
          </cell>
        </row>
        <row r="13">
          <cell r="A13" t="str">
            <v>101-390</v>
          </cell>
          <cell r="B13" t="str">
            <v>Office Building</v>
          </cell>
        </row>
        <row r="14">
          <cell r="A14" t="str">
            <v>101-391</v>
          </cell>
          <cell r="B14" t="str">
            <v>Office Furniture &amp; Equipment</v>
          </cell>
        </row>
        <row r="15">
          <cell r="A15" t="str">
            <v>101-392</v>
          </cell>
          <cell r="B15" t="str">
            <v>Trans Equipment</v>
          </cell>
        </row>
        <row r="16">
          <cell r="A16" t="str">
            <v>101-394</v>
          </cell>
          <cell r="B16" t="str">
            <v>Tools &amp; Shop Equipment</v>
          </cell>
        </row>
        <row r="17">
          <cell r="A17" t="str">
            <v>101-396</v>
          </cell>
          <cell r="B17" t="str">
            <v>Power Operated Equipment</v>
          </cell>
        </row>
        <row r="18">
          <cell r="A18" t="str">
            <v>101-397</v>
          </cell>
          <cell r="B18" t="str">
            <v>Communication Equipment</v>
          </cell>
        </row>
        <row r="19">
          <cell r="A19" t="str">
            <v>101-499</v>
          </cell>
          <cell r="B19" t="str">
            <v>W/H Leased</v>
          </cell>
        </row>
        <row r="20">
          <cell r="A20" t="str">
            <v>104</v>
          </cell>
          <cell r="B20" t="str">
            <v>Water Heaters Rented</v>
          </cell>
        </row>
        <row r="21">
          <cell r="A21" t="str">
            <v>104A</v>
          </cell>
          <cell r="B21" t="str">
            <v>PA Office</v>
          </cell>
        </row>
        <row r="22">
          <cell r="A22" t="str">
            <v>101-398</v>
          </cell>
          <cell r="B22" t="str">
            <v>Miscellaneous Equipment</v>
          </cell>
        </row>
        <row r="23">
          <cell r="B23" t="str">
            <v>TOTAL</v>
          </cell>
          <cell r="C23">
            <v>0</v>
          </cell>
          <cell r="D23">
            <v>0</v>
          </cell>
          <cell r="E23">
            <v>0</v>
          </cell>
          <cell r="F23">
            <v>0</v>
          </cell>
          <cell r="G23">
            <v>0</v>
          </cell>
        </row>
        <row r="27">
          <cell r="A27" t="str">
            <v>**********1999 PROJECTED - TRANSPORT**********</v>
          </cell>
        </row>
        <row r="28">
          <cell r="A28" t="str">
            <v>A/C #</v>
          </cell>
          <cell r="B28" t="str">
            <v>DESCRIPTION</v>
          </cell>
          <cell r="C28" t="str">
            <v>JAN</v>
          </cell>
          <cell r="D28" t="str">
            <v>FEB</v>
          </cell>
          <cell r="E28" t="str">
            <v>MARCH</v>
          </cell>
          <cell r="F28" t="str">
            <v>APRIL</v>
          </cell>
          <cell r="G28" t="str">
            <v>MAY</v>
          </cell>
        </row>
        <row r="29">
          <cell r="A29" t="str">
            <v>101-304</v>
          </cell>
          <cell r="B29" t="str">
            <v>Land</v>
          </cell>
        </row>
        <row r="30">
          <cell r="A30" t="str">
            <v>101-305</v>
          </cell>
          <cell r="B30" t="str">
            <v>Structures &amp; Improvements</v>
          </cell>
        </row>
        <row r="31">
          <cell r="A31" t="str">
            <v>101-311</v>
          </cell>
          <cell r="B31" t="str">
            <v>Propane Tanks</v>
          </cell>
        </row>
        <row r="32">
          <cell r="A32" t="str">
            <v>101-313</v>
          </cell>
          <cell r="B32" t="str">
            <v>Compressed Gas Tanks</v>
          </cell>
        </row>
        <row r="33">
          <cell r="A33" t="str">
            <v>101-314</v>
          </cell>
          <cell r="B33" t="str">
            <v>Vehicle Fuel Tanks</v>
          </cell>
        </row>
        <row r="34">
          <cell r="A34" t="str">
            <v>101-362</v>
          </cell>
          <cell r="B34" t="str">
            <v>Propane Bulk Plants</v>
          </cell>
        </row>
        <row r="35">
          <cell r="A35" t="str">
            <v>101-363</v>
          </cell>
          <cell r="B35" t="str">
            <v>Propane Bulk Plant-Plantations</v>
          </cell>
        </row>
        <row r="36">
          <cell r="A36" t="str">
            <v>101-381</v>
          </cell>
          <cell r="B36" t="str">
            <v>Meters</v>
          </cell>
        </row>
      </sheetData>
      <sheetData sheetId="5">
        <row r="1">
          <cell r="C1" t="str">
            <v>**********2001 BUDGET SUMMARY - ALL DISTRICTS**********</v>
          </cell>
        </row>
        <row r="2">
          <cell r="B2" t="str">
            <v>A/C #</v>
          </cell>
          <cell r="C2" t="str">
            <v>DESCRIPTION</v>
          </cell>
          <cell r="D2" t="str">
            <v>Jan</v>
          </cell>
          <cell r="E2" t="str">
            <v>Feb</v>
          </cell>
          <cell r="F2" t="str">
            <v>Mar</v>
          </cell>
          <cell r="G2" t="str">
            <v>Apr</v>
          </cell>
        </row>
        <row r="3">
          <cell r="B3" t="str">
            <v>101-304</v>
          </cell>
          <cell r="C3" t="str">
            <v>Land</v>
          </cell>
          <cell r="D3">
            <v>0</v>
          </cell>
          <cell r="E3">
            <v>0</v>
          </cell>
          <cell r="F3">
            <v>0</v>
          </cell>
          <cell r="G3">
            <v>0</v>
          </cell>
        </row>
        <row r="4">
          <cell r="B4" t="str">
            <v>101-305</v>
          </cell>
          <cell r="C4" t="str">
            <v>Structures &amp; Improvements</v>
          </cell>
          <cell r="D4">
            <v>16</v>
          </cell>
          <cell r="E4">
            <v>32</v>
          </cell>
          <cell r="F4">
            <v>35</v>
          </cell>
          <cell r="G4">
            <v>37</v>
          </cell>
        </row>
        <row r="5">
          <cell r="B5" t="str">
            <v>101-311</v>
          </cell>
          <cell r="C5" t="str">
            <v>Propane Tanks</v>
          </cell>
          <cell r="D5">
            <v>46</v>
          </cell>
          <cell r="E5">
            <v>139</v>
          </cell>
          <cell r="F5">
            <v>231</v>
          </cell>
          <cell r="G5">
            <v>324</v>
          </cell>
        </row>
        <row r="6">
          <cell r="B6" t="str">
            <v>101-362</v>
          </cell>
          <cell r="C6" t="str">
            <v>Propane Bulk Plants</v>
          </cell>
          <cell r="D6">
            <v>490</v>
          </cell>
          <cell r="E6">
            <v>979</v>
          </cell>
          <cell r="F6">
            <v>979</v>
          </cell>
          <cell r="G6">
            <v>979</v>
          </cell>
        </row>
        <row r="7">
          <cell r="B7" t="str">
            <v>101-363</v>
          </cell>
          <cell r="C7" t="str">
            <v>Propane Bulk Plant-Plantations</v>
          </cell>
          <cell r="D7">
            <v>0</v>
          </cell>
          <cell r="E7">
            <v>0</v>
          </cell>
          <cell r="F7">
            <v>0</v>
          </cell>
          <cell r="G7">
            <v>0</v>
          </cell>
        </row>
        <row r="8">
          <cell r="B8" t="str">
            <v>101-381</v>
          </cell>
          <cell r="C8" t="str">
            <v>Meters</v>
          </cell>
          <cell r="D8">
            <v>31</v>
          </cell>
          <cell r="E8">
            <v>94</v>
          </cell>
          <cell r="F8">
            <v>156</v>
          </cell>
          <cell r="G8">
            <v>219</v>
          </cell>
        </row>
        <row r="9">
          <cell r="B9" t="str">
            <v>101-383</v>
          </cell>
          <cell r="C9" t="str">
            <v>Regulators</v>
          </cell>
          <cell r="D9">
            <v>10</v>
          </cell>
          <cell r="E9">
            <v>32</v>
          </cell>
          <cell r="F9">
            <v>54</v>
          </cell>
          <cell r="G9">
            <v>75</v>
          </cell>
        </row>
        <row r="10">
          <cell r="B10" t="str">
            <v>101-390</v>
          </cell>
          <cell r="C10" t="str">
            <v>Office Building</v>
          </cell>
          <cell r="D10">
            <v>0</v>
          </cell>
          <cell r="E10">
            <v>0</v>
          </cell>
          <cell r="F10">
            <v>0</v>
          </cell>
          <cell r="G10">
            <v>0</v>
          </cell>
        </row>
        <row r="11">
          <cell r="B11" t="str">
            <v>101-391</v>
          </cell>
          <cell r="C11" t="str">
            <v>Office Furniture &amp; Equipment</v>
          </cell>
          <cell r="D11">
            <v>0</v>
          </cell>
          <cell r="E11">
            <v>0</v>
          </cell>
          <cell r="F11">
            <v>603</v>
          </cell>
          <cell r="G11">
            <v>1206</v>
          </cell>
        </row>
        <row r="12">
          <cell r="B12" t="str">
            <v>101-392</v>
          </cell>
          <cell r="C12" t="str">
            <v>Trans Equipment</v>
          </cell>
          <cell r="D12">
            <v>749</v>
          </cell>
          <cell r="E12">
            <v>1771</v>
          </cell>
          <cell r="F12">
            <v>2044</v>
          </cell>
          <cell r="G12">
            <v>2044</v>
          </cell>
        </row>
        <row r="13">
          <cell r="B13" t="str">
            <v>101-394</v>
          </cell>
          <cell r="C13" t="str">
            <v>Tools &amp; Shop Equipment</v>
          </cell>
          <cell r="D13">
            <v>7</v>
          </cell>
          <cell r="E13">
            <v>14</v>
          </cell>
          <cell r="F13">
            <v>18</v>
          </cell>
          <cell r="G13">
            <v>22</v>
          </cell>
        </row>
        <row r="14">
          <cell r="B14" t="str">
            <v>101-396</v>
          </cell>
          <cell r="C14" t="str">
            <v>Power Operated Equipment</v>
          </cell>
          <cell r="D14">
            <v>3</v>
          </cell>
          <cell r="E14">
            <v>6</v>
          </cell>
          <cell r="F14">
            <v>6</v>
          </cell>
          <cell r="G14">
            <v>6</v>
          </cell>
        </row>
        <row r="15">
          <cell r="B15" t="str">
            <v>101-380</v>
          </cell>
          <cell r="C15" t="str">
            <v>Service Installations</v>
          </cell>
          <cell r="D15">
            <v>149</v>
          </cell>
          <cell r="E15">
            <v>447</v>
          </cell>
          <cell r="F15">
            <v>744</v>
          </cell>
          <cell r="G15">
            <v>1042</v>
          </cell>
        </row>
        <row r="16">
          <cell r="B16" t="str">
            <v>101-398</v>
          </cell>
          <cell r="C16" t="str">
            <v>Miscellaneous Equipment</v>
          </cell>
          <cell r="D16">
            <v>0</v>
          </cell>
          <cell r="E16">
            <v>0</v>
          </cell>
          <cell r="F16">
            <v>0</v>
          </cell>
          <cell r="G16">
            <v>0</v>
          </cell>
        </row>
        <row r="17">
          <cell r="C17" t="str">
            <v>Sub-total</v>
          </cell>
          <cell r="D17">
            <v>1501</v>
          </cell>
          <cell r="E17">
            <v>3514</v>
          </cell>
          <cell r="F17">
            <v>4870</v>
          </cell>
          <cell r="G17">
            <v>5954</v>
          </cell>
        </row>
        <row r="19">
          <cell r="C19" t="str">
            <v>1999 Projected Budgeted Items</v>
          </cell>
          <cell r="D19">
            <v>15372</v>
          </cell>
          <cell r="E19">
            <v>15372</v>
          </cell>
          <cell r="F19">
            <v>15372</v>
          </cell>
          <cell r="G19">
            <v>15372</v>
          </cell>
        </row>
        <row r="20">
          <cell r="C20" t="str">
            <v>Current Assets Being Depreciated</v>
          </cell>
          <cell r="D20">
            <v>103664</v>
          </cell>
          <cell r="E20">
            <v>103664</v>
          </cell>
          <cell r="F20">
            <v>103664</v>
          </cell>
          <cell r="G20">
            <v>103664</v>
          </cell>
        </row>
        <row r="22">
          <cell r="C22" t="str">
            <v xml:space="preserve">Total depreciation </v>
          </cell>
          <cell r="D22">
            <v>120537</v>
          </cell>
          <cell r="E22">
            <v>122550</v>
          </cell>
          <cell r="F22">
            <v>123906</v>
          </cell>
          <cell r="G22">
            <v>124990</v>
          </cell>
        </row>
        <row r="25">
          <cell r="B25" t="str">
            <v xml:space="preserve">Note:  </v>
          </cell>
          <cell r="C25" t="str">
            <v>Transport depreciation is not included since it assumed to be considered in the cost of gas model.</v>
          </cell>
        </row>
        <row r="28">
          <cell r="C28" t="str">
            <v>Depreciation Analysis</v>
          </cell>
        </row>
        <row r="29">
          <cell r="C29" t="str">
            <v>Current Budget Projection</v>
          </cell>
        </row>
        <row r="30">
          <cell r="C30" t="str">
            <v>Excluding Transport</v>
          </cell>
          <cell r="D30">
            <v>120537</v>
          </cell>
          <cell r="E30">
            <v>122550</v>
          </cell>
          <cell r="F30">
            <v>123906</v>
          </cell>
          <cell r="G30">
            <v>124990</v>
          </cell>
        </row>
        <row r="31">
          <cell r="C31" t="str">
            <v>Projection from prior year</v>
          </cell>
          <cell r="D31">
            <v>1278897</v>
          </cell>
          <cell r="E31">
            <v>1328077</v>
          </cell>
          <cell r="F31">
            <v>1369273</v>
          </cell>
          <cell r="G31">
            <v>1378766</v>
          </cell>
        </row>
        <row r="32">
          <cell r="C32" t="str">
            <v>$ DIFF</v>
          </cell>
          <cell r="D32">
            <v>-1158360</v>
          </cell>
          <cell r="E32">
            <v>-1205527</v>
          </cell>
          <cell r="F32">
            <v>-1245367</v>
          </cell>
          <cell r="G32">
            <v>-1253776</v>
          </cell>
        </row>
        <row r="33">
          <cell r="C33" t="str">
            <v>% DIFF</v>
          </cell>
          <cell r="D33">
            <v>-0.90574925111248206</v>
          </cell>
          <cell r="E33">
            <v>-0.90772372385034905</v>
          </cell>
          <cell r="F33">
            <v>-0.90950964489915453</v>
          </cell>
          <cell r="G33">
            <v>-0.90934647358580067</v>
          </cell>
        </row>
      </sheetData>
      <sheetData sheetId="6"/>
      <sheetData sheetId="7"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llar for Dollar"/>
      <sheetName val="GeoRollUp"/>
      <sheetName val="Module3"/>
      <sheetName val="Geographic"/>
      <sheetName val="Model Assumptions"/>
      <sheetName val="Summary PF #4"/>
      <sheetName val="Summary of Pro Forma (3)"/>
      <sheetName val="Summary of Pro Forma (2)"/>
      <sheetName val="WellSens"/>
      <sheetName val="WellPoint"/>
      <sheetName val="SumFin"/>
      <sheetName val="Dental Valsum"/>
      <sheetName val="Dental DCF Inputs"/>
      <sheetName val="Dental DCF"/>
      <sheetName val="Dental Cases"/>
      <sheetName val="Dental (Klammer)"/>
      <sheetName val="Dental"/>
      <sheetName val="Hard Rock"/>
      <sheetName val="Poundstone"/>
      <sheetName val="Cases"/>
      <sheetName val="Covenant"/>
      <sheetName val="RushValSum"/>
      <sheetName val="RushMatrix"/>
      <sheetName val="Rush"/>
      <sheetName val="California"/>
      <sheetName val="CA Cases"/>
      <sheetName val="CredSens"/>
      <sheetName val="Dental PMAT"/>
      <sheetName val="PMAT (2)"/>
      <sheetName val="PFMA Income"/>
      <sheetName val="PFMA Balance"/>
      <sheetName val="PFMA Schedules"/>
      <sheetName val="SynSchedule"/>
      <sheetName val="DCF Inputs"/>
      <sheetName val="DCF Matrix"/>
      <sheetName val="Valuation Summary"/>
      <sheetName val="MemVal"/>
      <sheetName val="Sensitivities"/>
      <sheetName val="Synergy Analysis"/>
      <sheetName val="DCF Assumptions"/>
      <sheetName val="Sheet1"/>
      <sheetName val="DCFSENS"/>
      <sheetName val="SIDE"/>
      <sheetName val="PMAT"/>
      <sheetName val="Macred"/>
      <sheetName val="CredBuil(Update97Pound)"/>
      <sheetName val="CredDental"/>
      <sheetName val="Credit Buildup"/>
      <sheetName val="Financial Overview"/>
      <sheetName val="Sheet2"/>
      <sheetName val="Convert Analysis"/>
      <sheetName val="ConsMix With Convert"/>
      <sheetName val="Incr. Int"/>
      <sheetName val="Seller"/>
      <sheetName val="ConsMix"/>
      <sheetName val="DCFYN26"/>
    </sheetNames>
    <definedNames>
      <definedName name="Print_HardRock"/>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uation"/>
      <sheetName val="Transaction"/>
      <sheetName val="Historicals"/>
      <sheetName val="Projections"/>
    </sheetNames>
    <sheetDataSet>
      <sheetData sheetId="0" refreshError="1"/>
      <sheetData sheetId="1"/>
      <sheetData sheetId="2" refreshError="1"/>
      <sheetData sheetId="3"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 Assump"/>
      <sheetName val="IRR"/>
      <sheetName val="Cases"/>
      <sheetName val="Financials"/>
      <sheetName val="PF Bal Sheets"/>
      <sheetName val="Credit Stats"/>
      <sheetName val="Schedules"/>
    </sheetNames>
    <sheetDataSet>
      <sheetData sheetId="0"/>
      <sheetData sheetId="1" refreshError="1"/>
      <sheetData sheetId="2" refreshError="1"/>
      <sheetData sheetId="3" refreshError="1"/>
      <sheetData sheetId="4" refreshError="1"/>
      <sheetData sheetId="5" refreshError="1"/>
      <sheetData sheetId="6"/>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CF Model"/>
      <sheetName val="LBO Model"/>
      <sheetName val="Core"/>
      <sheetName val="Pro-forma acq."/>
      <sheetName val="Lookups"/>
      <sheetName val="Growth assumptions"/>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 Assump"/>
      <sheetName val="Ownership"/>
      <sheetName val="Cases"/>
      <sheetName val="Earnings"/>
      <sheetName val="Bal Sheets"/>
      <sheetName val="Schedules"/>
      <sheetName val="Stub Value"/>
      <sheetName val="LBO IRR"/>
      <sheetName val="RECAP Summary"/>
      <sheetName val="Recap Summary 2"/>
      <sheetName val="PFMA Cap"/>
      <sheetName val="PFMA Credit"/>
      <sheetName val="PFMA Fin Sum"/>
      <sheetName val="LBO Sens"/>
      <sheetName val="DCF Inputs"/>
      <sheetName val="DCF Matrix"/>
      <sheetName val="Standalone"/>
      <sheetName val="Proj Graph"/>
      <sheetName val="Hist Graph"/>
      <sheetName val="Trading Value"/>
      <sheetName val="Trading Val Calc"/>
      <sheetName val="Credit Graph"/>
      <sheetName val="Fin Graph"/>
      <sheetName val="sum_macro"/>
      <sheetName val="print_macro"/>
      <sheetName val="DCFLBO Code"/>
      <sheetName val="CasesDialog"/>
      <sheetName val="MainPrint Code"/>
      <sheetName val="AdditionalPrint Code"/>
      <sheetName val="InitialPrintDialog"/>
    </sheetNames>
    <sheetDataSet>
      <sheetData sheetId="0" refreshError="1">
        <row r="56">
          <cell r="G56">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sheetData sheetId="27" refreshError="1"/>
      <sheetData sheetId="28" refreshError="1"/>
      <sheetData sheetId="29"/>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Input Page"/>
      <sheetName val="Assumptions"/>
      <sheetName val="Fins"/>
      <sheetName val="AdditionalPrintCode"/>
      <sheetName val="MainPrintCode"/>
      <sheetName val="LBO FINS"/>
      <sheetName val="LBO Analysis"/>
      <sheetName val="SensitivityIRR"/>
      <sheetName val="SensitivityPrice"/>
      <sheetName val="Quick LBO"/>
      <sheetName val="Valuation Summary 1"/>
      <sheetName val="Val Sum 2"/>
      <sheetName val="Valuation Matrix 1"/>
      <sheetName val="Val Matrix 2"/>
      <sheetName val="Contribution"/>
      <sheetName val="DCF Inputs"/>
      <sheetName val="DCF Matrix"/>
      <sheetName val="Module1"/>
      <sheetName val="Module2"/>
      <sheetName val="Module3"/>
    </sheetNames>
    <sheetDataSet>
      <sheetData sheetId="0" refreshError="1"/>
      <sheetData sheetId="1"/>
      <sheetData sheetId="2" refreshError="1"/>
      <sheetData sheetId="3"/>
      <sheetData sheetId="4" refreshError="1"/>
      <sheetData sheetId="5" refreshError="1"/>
      <sheetData sheetId="6" refreshError="1">
        <row r="216">
          <cell r="E216">
            <v>8.5000000000000006E-2</v>
          </cell>
        </row>
      </sheetData>
      <sheetData sheetId="7" refreshError="1">
        <row r="10">
          <cell r="J10">
            <v>0.11</v>
          </cell>
        </row>
        <row r="23">
          <cell r="AB23">
            <v>500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FORMA BUDGET"/>
      <sheetName val="Updates"/>
      <sheetName val="Assumptions "/>
      <sheetName val="Assumptions"/>
      <sheetName val="Reconciliation"/>
      <sheetName val="Capital - Historical"/>
      <sheetName val="Balance Sheet "/>
      <sheetName val="CASH 2002"/>
      <sheetName val="BOD Summary"/>
      <sheetName val="BOD Summary (2)"/>
      <sheetName val="FPU PV Tax effected (2)"/>
      <sheetName val="BOD Summary (5)"/>
      <sheetName val="5 YR CASH"/>
      <sheetName val="CASH 2003"/>
      <sheetName val="CASH 2004"/>
      <sheetName val="CASH 2005"/>
      <sheetName val="CASH 2006"/>
      <sheetName val="CASH 2007"/>
      <sheetName val="CASH 2008"/>
      <sheetName val="CASH 2009"/>
      <sheetName val="$10M LT DEBT"/>
      <sheetName val="$5.5M LT DEBT "/>
      <sheetName val="$8M LT DEBT"/>
      <sheetName val=" Pension Contributions"/>
      <sheetName val="Environ Exp Rev"/>
      <sheetName val="Env Exp OLD"/>
      <sheetName val="Environmental Exp (2)"/>
      <sheetName val="Environmental Exp (3)"/>
      <sheetName val="Dividends"/>
      <sheetName val="Equity Offering"/>
      <sheetName val="BUDGET CASH 2002"/>
      <sheetName val="CASH 2001"/>
      <sheetName val="TAX PAYMENTS &amp; FOR 2006"/>
      <sheetName val="Income Tax"/>
      <sheetName val="Income Tax - Old"/>
      <sheetName val="2004-2008 CASH PROJ"/>
      <sheetName val="Def Tax Bonus Depn"/>
      <sheetName val="TOTI"/>
      <sheetName val="Def Tax Bonus Depn - Original"/>
      <sheetName val="Property Tax"/>
      <sheetName val="SF Op Center"/>
      <sheetName val="Tax 2006"/>
      <sheetName val="Actual Tax 2005"/>
      <sheetName val="Construction 2006 Actual"/>
      <sheetName val="Construction 2005 Actual"/>
      <sheetName val="Construction "/>
      <sheetName val="Construction  (2)"/>
      <sheetName val="Construction Summary  2006"/>
      <sheetName val="Construction 2006 Detail"/>
      <sheetName val="Construction 2007 Actual"/>
      <sheetName val="Construction Final Budget 2007"/>
      <sheetName val="Construction 2005 (4)"/>
      <sheetName val="Construction 2005"/>
      <sheetName val="CAPEX 2002-2004"/>
      <sheetName val="Construction 2005 (3)"/>
      <sheetName val="Construction 2005 (2)"/>
      <sheetName val="Construction 2004"/>
      <sheetName val="Construction 2003"/>
      <sheetName val="CONSTRUCTION 2002"/>
      <sheetName val="Budget 2004 Orginal Summary "/>
      <sheetName val="Construction 2004 Actual"/>
      <sheetName val="Budget 2004 Summary"/>
      <sheetName val="Electric Rate Case Rulings"/>
      <sheetName val="Op Rev &amp; Exp 2005"/>
      <sheetName val="Op Rev &amp; Exp 2005 Original"/>
      <sheetName val="Cust Dep Int 2003"/>
      <sheetName val="CAPEX 2003 Revised Budget"/>
      <sheetName val="CAPEX Actual Aug YTD"/>
      <sheetName val="CAPEX 2004-Revised"/>
      <sheetName val="CAPEX Summary"/>
      <sheetName val="CAPEX 2003 Original"/>
      <sheetName val="CAPEX 2003 Actual&amp;Budgeted"/>
      <sheetName val="CAPEX 2004-Prelim Budget"/>
      <sheetName val="CAP EX"/>
      <sheetName val="TOTI (ACTUAL)"/>
      <sheetName val="consbud"/>
      <sheetName val="input"/>
      <sheetName val="ITBUD"/>
      <sheetName val="upload"/>
      <sheetName val="Environ Exp Old (2)"/>
      <sheetName val="ADDITIONS &gt; 107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Panel"/>
      <sheetName val="Sheet1"/>
      <sheetName val="Cap&amp;SU"/>
      <sheetName val="Valuation"/>
      <sheetName val="efs"/>
      <sheetName val="temp"/>
      <sheetName val="NFNT"/>
      <sheetName val="ORCC"/>
      <sheetName val="SONE"/>
      <sheetName val="DGIN"/>
      <sheetName val="BRKT"/>
      <sheetName val="__FDSCACHE__"/>
      <sheetName val="Data"/>
      <sheetName val="Modu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1">
          <cell r="C11">
            <v>0.96245000000000003</v>
          </cell>
        </row>
      </sheetData>
      <sheetData sheetId="11" refreshError="1"/>
      <sheetData sheetId="12" refreshError="1"/>
      <sheetData sheetId="13"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tManagerCode"/>
      <sheetName val="Fin Summary"/>
      <sheetName val="Comp Summary"/>
      <sheetName val="Cred Summary"/>
      <sheetName val="Income Statement"/>
      <sheetName val="Balance Sheet"/>
      <sheetName val="Cash Flow"/>
      <sheetName val="Transaction"/>
      <sheetName val="Cover"/>
    </sheetNames>
    <sheetDataSet>
      <sheetData sheetId="0" refreshError="1"/>
      <sheetData sheetId="1" refreshError="1"/>
      <sheetData sheetId="2" refreshError="1"/>
      <sheetData sheetId="3" refreshError="1"/>
      <sheetData sheetId="4"/>
      <sheetData sheetId="5"/>
      <sheetData sheetId="6"/>
      <sheetData sheetId="7"/>
      <sheetData sheetId="8"/>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RFWD  (By BU)"/>
      <sheetName val="FARFWD  By BU type"/>
      <sheetName val="FARFWD  By account"/>
    </sheetNames>
    <sheetDataSet>
      <sheetData sheetId="0" refreshError="1"/>
      <sheetData sheetId="1" refreshError="1"/>
      <sheetData sheetId="2" refreshError="1">
        <row r="12">
          <cell r="A12" t="str">
            <v xml:space="preserve"> 150500 CIP-Gas Proc Plants                                 </v>
          </cell>
          <cell r="B12">
            <v>8537924.5099999998</v>
          </cell>
          <cell r="C12">
            <v>8537924.5099999998</v>
          </cell>
          <cell r="D12">
            <v>0</v>
          </cell>
          <cell r="E12" t="str">
            <v>AA</v>
          </cell>
          <cell r="F12">
            <v>150500</v>
          </cell>
        </row>
        <row r="13">
          <cell r="A13" t="str">
            <v xml:space="preserve"> 150600 CIP-NGV Fueling Stations                            </v>
          </cell>
          <cell r="B13">
            <v>174105.18</v>
          </cell>
          <cell r="C13">
            <v>174105.18</v>
          </cell>
          <cell r="D13">
            <v>0</v>
          </cell>
          <cell r="E13" t="str">
            <v>AA</v>
          </cell>
          <cell r="F13">
            <v>150600</v>
          </cell>
        </row>
        <row r="14">
          <cell r="A14" t="str">
            <v xml:space="preserve"> 150800 CIP-Gathering Systems                               </v>
          </cell>
          <cell r="B14">
            <v>22070965.890000001</v>
          </cell>
          <cell r="C14">
            <v>22070965.890000001</v>
          </cell>
          <cell r="D14">
            <v>0</v>
          </cell>
          <cell r="E14" t="str">
            <v>AA</v>
          </cell>
          <cell r="F14">
            <v>150800</v>
          </cell>
        </row>
        <row r="15">
          <cell r="A15" t="str">
            <v xml:space="preserve"> 151050 CIP-Secondary Recovery Sys                          </v>
          </cell>
          <cell r="B15">
            <v>36071.199999999997</v>
          </cell>
          <cell r="C15">
            <v>36071.199999999997</v>
          </cell>
          <cell r="D15">
            <v>0</v>
          </cell>
          <cell r="E15" t="str">
            <v>AA</v>
          </cell>
          <cell r="F15">
            <v>151050</v>
          </cell>
        </row>
        <row r="16">
          <cell r="A16" t="str">
            <v xml:space="preserve"> 151500 CIP-Field Equipment                                 </v>
          </cell>
          <cell r="B16">
            <v>573176.80000000005</v>
          </cell>
          <cell r="C16">
            <v>573176.80000000005</v>
          </cell>
          <cell r="D16">
            <v>0</v>
          </cell>
          <cell r="E16" t="str">
            <v>AA</v>
          </cell>
          <cell r="F16">
            <v>151500</v>
          </cell>
        </row>
        <row r="17">
          <cell r="A17" t="str">
            <v xml:space="preserve"> 151510 Gen CIP-Drilling Rigs                               </v>
          </cell>
          <cell r="B17">
            <v>660037.66</v>
          </cell>
          <cell r="C17">
            <v>660037.66</v>
          </cell>
          <cell r="D17">
            <v>0</v>
          </cell>
          <cell r="E17" t="str">
            <v>AA</v>
          </cell>
          <cell r="F17">
            <v>151510</v>
          </cell>
        </row>
        <row r="18">
          <cell r="A18" t="str">
            <v xml:space="preserve"> 151600 Gen CIP-Service Rigs                                </v>
          </cell>
          <cell r="B18">
            <v>55108.49</v>
          </cell>
          <cell r="C18">
            <v>55108.49</v>
          </cell>
          <cell r="D18">
            <v>0</v>
          </cell>
          <cell r="E18" t="str">
            <v>AA</v>
          </cell>
          <cell r="F18">
            <v>151600</v>
          </cell>
        </row>
        <row r="19">
          <cell r="A19" t="str">
            <v xml:space="preserve"> 151700 Gen CIP-Dozers                                      </v>
          </cell>
          <cell r="B19">
            <v>-56323</v>
          </cell>
          <cell r="C19">
            <v>-56323</v>
          </cell>
          <cell r="D19">
            <v>0</v>
          </cell>
          <cell r="E19" t="str">
            <v>AA</v>
          </cell>
          <cell r="F19">
            <v>151700</v>
          </cell>
        </row>
        <row r="20">
          <cell r="A20" t="str">
            <v xml:space="preserve"> 151800 Gen CIP-Trucks/Trailers                             </v>
          </cell>
          <cell r="B20">
            <v>174949.63</v>
          </cell>
          <cell r="C20">
            <v>174949.63</v>
          </cell>
          <cell r="D20">
            <v>0</v>
          </cell>
          <cell r="E20" t="str">
            <v>AA</v>
          </cell>
          <cell r="F20">
            <v>151800</v>
          </cell>
        </row>
        <row r="21">
          <cell r="A21" t="str">
            <v xml:space="preserve"> 151900 Gen CIP-Other Field Eqp                             </v>
          </cell>
          <cell r="B21">
            <v>32087.25</v>
          </cell>
          <cell r="C21">
            <v>32087.25</v>
          </cell>
          <cell r="D21">
            <v>0</v>
          </cell>
          <cell r="E21" t="str">
            <v>AA</v>
          </cell>
          <cell r="F21">
            <v>151900</v>
          </cell>
        </row>
        <row r="22">
          <cell r="A22" t="str">
            <v xml:space="preserve"> 152000 CIP-Land/Land Rights                                </v>
          </cell>
          <cell r="B22">
            <v>-27750.85</v>
          </cell>
          <cell r="C22">
            <v>-27750.85</v>
          </cell>
          <cell r="D22">
            <v>0</v>
          </cell>
          <cell r="E22" t="str">
            <v>AA</v>
          </cell>
          <cell r="F22">
            <v>152000</v>
          </cell>
        </row>
        <row r="23">
          <cell r="A23" t="str">
            <v xml:space="preserve"> 152100 Gen CIP-Land                                        </v>
          </cell>
          <cell r="B23">
            <v>322794.42</v>
          </cell>
          <cell r="C23">
            <v>281363.42</v>
          </cell>
          <cell r="D23">
            <v>41431</v>
          </cell>
          <cell r="E23" t="str">
            <v>AA</v>
          </cell>
          <cell r="F23">
            <v>152100</v>
          </cell>
        </row>
        <row r="24">
          <cell r="A24" t="str">
            <v xml:space="preserve"> 152500 CIP-Buildings                                       </v>
          </cell>
          <cell r="B24">
            <v>-852408.49</v>
          </cell>
          <cell r="C24">
            <v>-852408.49</v>
          </cell>
          <cell r="D24">
            <v>0</v>
          </cell>
          <cell r="E24" t="str">
            <v>AA</v>
          </cell>
          <cell r="F24">
            <v>152500</v>
          </cell>
        </row>
        <row r="25">
          <cell r="A25" t="str">
            <v xml:space="preserve"> 152510 Gen CIP-Buildings                                   </v>
          </cell>
          <cell r="B25">
            <v>458876.15</v>
          </cell>
          <cell r="C25">
            <v>1685175.89</v>
          </cell>
          <cell r="D25">
            <v>-1226299.74</v>
          </cell>
          <cell r="E25" t="str">
            <v>AA</v>
          </cell>
          <cell r="F25">
            <v>152510</v>
          </cell>
        </row>
        <row r="26">
          <cell r="A26" t="str">
            <v xml:space="preserve"> 153000 CIP-Leasehold Imprs                                 </v>
          </cell>
          <cell r="B26">
            <v>837169.44</v>
          </cell>
          <cell r="C26">
            <v>837169.44</v>
          </cell>
          <cell r="D26">
            <v>0</v>
          </cell>
          <cell r="E26" t="str">
            <v>AA</v>
          </cell>
          <cell r="F26">
            <v>153000</v>
          </cell>
        </row>
        <row r="27">
          <cell r="A27" t="str">
            <v xml:space="preserve"> 153010 Gen CIP-Leasehold Imprs                             </v>
          </cell>
          <cell r="B27">
            <v>250088.83</v>
          </cell>
          <cell r="C27">
            <v>45655.27</v>
          </cell>
          <cell r="D27">
            <v>204433.56</v>
          </cell>
          <cell r="E27" t="str">
            <v>AA</v>
          </cell>
          <cell r="F27">
            <v>153010</v>
          </cell>
        </row>
        <row r="28">
          <cell r="A28" t="str">
            <v xml:space="preserve"> 153130 Gen CIP-Computer Sftware                            </v>
          </cell>
          <cell r="B28">
            <v>562896.34</v>
          </cell>
          <cell r="C28">
            <v>581593.84</v>
          </cell>
          <cell r="D28">
            <v>-18697.5</v>
          </cell>
          <cell r="E28" t="str">
            <v>AA</v>
          </cell>
          <cell r="F28">
            <v>153130</v>
          </cell>
        </row>
        <row r="29">
          <cell r="A29" t="str">
            <v xml:space="preserve"> 153501 Gen CIP-Automobiles                                 </v>
          </cell>
          <cell r="B29">
            <v>211887.19</v>
          </cell>
          <cell r="C29">
            <v>211887.19</v>
          </cell>
          <cell r="D29">
            <v>0</v>
          </cell>
          <cell r="E29" t="str">
            <v>AA</v>
          </cell>
          <cell r="F29">
            <v>153501</v>
          </cell>
        </row>
        <row r="30">
          <cell r="A30" t="str">
            <v xml:space="preserve"> 153700 Gen CIP-Light Trucks                                </v>
          </cell>
          <cell r="B30">
            <v>2868358.01</v>
          </cell>
          <cell r="C30">
            <v>2868358.01</v>
          </cell>
          <cell r="D30">
            <v>0</v>
          </cell>
          <cell r="E30" t="str">
            <v>AA</v>
          </cell>
          <cell r="F30">
            <v>153700</v>
          </cell>
        </row>
        <row r="31">
          <cell r="A31" t="str">
            <v xml:space="preserve"> 153800 Gen CIP-Oth Lght Vehcls                             </v>
          </cell>
          <cell r="B31">
            <v>40052.18</v>
          </cell>
          <cell r="C31">
            <v>40052.18</v>
          </cell>
          <cell r="D31">
            <v>0</v>
          </cell>
          <cell r="E31" t="str">
            <v>AA</v>
          </cell>
          <cell r="F31">
            <v>153800</v>
          </cell>
        </row>
        <row r="32">
          <cell r="A32" t="str">
            <v xml:space="preserve"> 154000 CIP-Office Equipment                                </v>
          </cell>
          <cell r="B32">
            <v>273618.96999999997</v>
          </cell>
          <cell r="C32">
            <v>273618.96999999997</v>
          </cell>
          <cell r="D32">
            <v>0</v>
          </cell>
          <cell r="E32" t="str">
            <v>AA</v>
          </cell>
          <cell r="F32">
            <v>154000</v>
          </cell>
        </row>
        <row r="33">
          <cell r="A33" t="str">
            <v xml:space="preserve"> 154100 Gen CIP-Furn &amp; Fixtures                             </v>
          </cell>
          <cell r="B33">
            <v>777128.86</v>
          </cell>
          <cell r="C33">
            <v>777128.86</v>
          </cell>
          <cell r="D33">
            <v>0</v>
          </cell>
          <cell r="E33" t="str">
            <v>AA</v>
          </cell>
          <cell r="F33">
            <v>154100</v>
          </cell>
        </row>
        <row r="34">
          <cell r="A34" t="str">
            <v xml:space="preserve"> 154200 Gen CIP-Computer Hdwr                               </v>
          </cell>
          <cell r="B34">
            <v>1341005.08</v>
          </cell>
          <cell r="C34">
            <v>1341005.08</v>
          </cell>
          <cell r="D34">
            <v>0</v>
          </cell>
          <cell r="E34" t="str">
            <v>AA</v>
          </cell>
          <cell r="F34">
            <v>154200</v>
          </cell>
        </row>
        <row r="35">
          <cell r="A35" t="str">
            <v xml:space="preserve"> 154400 Gen CIP-Office Equipment                            </v>
          </cell>
          <cell r="B35">
            <v>1297.01</v>
          </cell>
          <cell r="C35">
            <v>1297.01</v>
          </cell>
          <cell r="D35">
            <v>0</v>
          </cell>
          <cell r="E35" t="str">
            <v>AA</v>
          </cell>
          <cell r="F35">
            <v>154400</v>
          </cell>
        </row>
        <row r="36">
          <cell r="A36" t="str">
            <v xml:space="preserve"> 154500 CIP-Communications Equip                            </v>
          </cell>
          <cell r="B36">
            <v>736588.12</v>
          </cell>
          <cell r="C36">
            <v>736588.12</v>
          </cell>
          <cell r="D36">
            <v>0</v>
          </cell>
          <cell r="E36" t="str">
            <v>AA</v>
          </cell>
          <cell r="F36">
            <v>154500</v>
          </cell>
        </row>
        <row r="37">
          <cell r="A37" t="str">
            <v xml:space="preserve"> 154800 Gen CIP-Scada/Telemtrg                              </v>
          </cell>
          <cell r="B37">
            <v>-263.77</v>
          </cell>
          <cell r="C37">
            <v>-263.77</v>
          </cell>
          <cell r="D37">
            <v>0</v>
          </cell>
          <cell r="E37" t="str">
            <v>AA</v>
          </cell>
          <cell r="F37">
            <v>154800</v>
          </cell>
        </row>
        <row r="38">
          <cell r="A38" t="str">
            <v xml:space="preserve"> 154850 Gen CIP-Misc Comm Eqp                               </v>
          </cell>
          <cell r="B38">
            <v>1042569.53</v>
          </cell>
          <cell r="C38">
            <v>535858.49</v>
          </cell>
          <cell r="D38">
            <v>506711.03999999998</v>
          </cell>
          <cell r="E38" t="str">
            <v>AA</v>
          </cell>
          <cell r="F38">
            <v>154850</v>
          </cell>
        </row>
        <row r="39">
          <cell r="A39" t="str">
            <v xml:space="preserve"> 155010 Gen CIP-Misc Equip.                                 </v>
          </cell>
          <cell r="B39">
            <v>128248.95</v>
          </cell>
          <cell r="C39">
            <v>208308.7</v>
          </cell>
          <cell r="D39">
            <v>-80059.75</v>
          </cell>
          <cell r="E39" t="str">
            <v>AA</v>
          </cell>
          <cell r="F39">
            <v>155010</v>
          </cell>
        </row>
        <row r="40">
          <cell r="A40" t="str">
            <v xml:space="preserve"> 155049 Gen CIP-Oth Clear-Production                        </v>
          </cell>
          <cell r="B40">
            <v>-6970285.7599999998</v>
          </cell>
          <cell r="C40">
            <v>-6970285.7599999998</v>
          </cell>
          <cell r="D40">
            <v>0</v>
          </cell>
          <cell r="E40" t="str">
            <v>AA</v>
          </cell>
          <cell r="F40">
            <v>155049</v>
          </cell>
        </row>
        <row r="41">
          <cell r="A41" t="str">
            <v xml:space="preserve"> 156040 PG-Rights-of-Ways                                   </v>
          </cell>
          <cell r="B41">
            <v>23955727.379999999</v>
          </cell>
          <cell r="C41">
            <v>11740201.310000001</v>
          </cell>
          <cell r="D41">
            <v>12215526.07</v>
          </cell>
          <cell r="E41" t="str">
            <v>AA</v>
          </cell>
          <cell r="F41">
            <v>156040</v>
          </cell>
        </row>
        <row r="42">
          <cell r="A42" t="str">
            <v xml:space="preserve"> 156070 PG-Field Comprssr St Str                            </v>
          </cell>
          <cell r="B42">
            <v>2978086.79</v>
          </cell>
          <cell r="C42">
            <v>6930552.9100000001</v>
          </cell>
          <cell r="D42">
            <v>-3952466.12</v>
          </cell>
          <cell r="E42" t="str">
            <v>AA</v>
          </cell>
          <cell r="F42">
            <v>156070</v>
          </cell>
        </row>
        <row r="43">
          <cell r="A43" t="str">
            <v xml:space="preserve"> 156080 PG-Field Meas/Reg St Str                            </v>
          </cell>
          <cell r="B43">
            <v>397349.27</v>
          </cell>
          <cell r="C43">
            <v>55443.94</v>
          </cell>
          <cell r="D43">
            <v>341905.33</v>
          </cell>
          <cell r="E43" t="str">
            <v>AA</v>
          </cell>
          <cell r="F43">
            <v>156080</v>
          </cell>
        </row>
        <row r="44">
          <cell r="A44" t="str">
            <v xml:space="preserve"> 156090 PG-Other Structures                                 </v>
          </cell>
          <cell r="B44">
            <v>411374.61</v>
          </cell>
          <cell r="C44">
            <v>831606.22</v>
          </cell>
          <cell r="D44">
            <v>-420231.61</v>
          </cell>
          <cell r="E44" t="str">
            <v>AA</v>
          </cell>
          <cell r="F44">
            <v>156090</v>
          </cell>
        </row>
        <row r="45">
          <cell r="A45" t="str">
            <v xml:space="preserve"> 156120 PG-Field Lines                                      </v>
          </cell>
          <cell r="B45">
            <v>158196269.69999999</v>
          </cell>
          <cell r="C45">
            <v>53617063.079999998</v>
          </cell>
          <cell r="D45">
            <v>104579206.62</v>
          </cell>
          <cell r="E45" t="str">
            <v>AA</v>
          </cell>
          <cell r="F45">
            <v>156120</v>
          </cell>
        </row>
        <row r="46">
          <cell r="A46" t="str">
            <v xml:space="preserve"> 156130 PG-Field Comprssr St Eq                             </v>
          </cell>
          <cell r="B46">
            <v>65451636.009999998</v>
          </cell>
          <cell r="C46">
            <v>21317552.43</v>
          </cell>
          <cell r="D46">
            <v>44134083.579999998</v>
          </cell>
          <cell r="E46" t="str">
            <v>AA</v>
          </cell>
          <cell r="F46">
            <v>156130</v>
          </cell>
        </row>
        <row r="47">
          <cell r="A47" t="str">
            <v xml:space="preserve"> 156140 PG-Field Meas/Reg St Eq                             </v>
          </cell>
          <cell r="B47">
            <v>4703662.2699999996</v>
          </cell>
          <cell r="C47">
            <v>2667095.23</v>
          </cell>
          <cell r="D47">
            <v>2036567.04</v>
          </cell>
          <cell r="E47" t="str">
            <v>AA</v>
          </cell>
          <cell r="F47">
            <v>156140</v>
          </cell>
        </row>
        <row r="48">
          <cell r="A48" t="str">
            <v xml:space="preserve"> 156160 PG-Purification Equip                               </v>
          </cell>
          <cell r="B48">
            <v>667329.49</v>
          </cell>
          <cell r="C48">
            <v>317531.94</v>
          </cell>
          <cell r="D48">
            <v>349797.55</v>
          </cell>
          <cell r="E48" t="str">
            <v>AA</v>
          </cell>
          <cell r="F48">
            <v>156160</v>
          </cell>
        </row>
        <row r="49">
          <cell r="A49" t="str">
            <v xml:space="preserve"> 156170 PG-Other Equipment                                  </v>
          </cell>
          <cell r="B49">
            <v>8935246.8100000005</v>
          </cell>
          <cell r="C49">
            <v>286824.84000000003</v>
          </cell>
          <cell r="D49">
            <v>8648421.9700000007</v>
          </cell>
          <cell r="E49" t="str">
            <v>AA</v>
          </cell>
          <cell r="F49">
            <v>156170</v>
          </cell>
        </row>
        <row r="50">
          <cell r="A50" t="str">
            <v xml:space="preserve"> 156350 PEP-Land                                            </v>
          </cell>
          <cell r="B50">
            <v>167.9</v>
          </cell>
          <cell r="C50">
            <v>2562.5</v>
          </cell>
          <cell r="D50">
            <v>-2394.6</v>
          </cell>
          <cell r="E50" t="str">
            <v>AA</v>
          </cell>
          <cell r="F50">
            <v>156350</v>
          </cell>
        </row>
        <row r="51">
          <cell r="A51" t="str">
            <v xml:space="preserve"> 156360 PEP-Structures &amp; Improvements                       </v>
          </cell>
          <cell r="B51">
            <v>254.2</v>
          </cell>
          <cell r="C51">
            <v>0</v>
          </cell>
          <cell r="D51">
            <v>254.2</v>
          </cell>
          <cell r="E51" t="str">
            <v>AA</v>
          </cell>
          <cell r="F51">
            <v>156360</v>
          </cell>
        </row>
        <row r="52">
          <cell r="A52" t="str">
            <v xml:space="preserve"> 156370 PEP-Extraction &amp; Refin'g Equip                      </v>
          </cell>
          <cell r="B52">
            <v>22946688.460000001</v>
          </cell>
          <cell r="C52">
            <v>2135279.14</v>
          </cell>
          <cell r="D52">
            <v>20811409.32</v>
          </cell>
          <cell r="E52" t="str">
            <v>AA</v>
          </cell>
          <cell r="F52">
            <v>156370</v>
          </cell>
        </row>
        <row r="53">
          <cell r="A53" t="str">
            <v xml:space="preserve"> 156380 PEP-Pipe Lines                                      </v>
          </cell>
          <cell r="B53">
            <v>-61882.97</v>
          </cell>
          <cell r="C53">
            <v>-355194.94</v>
          </cell>
          <cell r="D53">
            <v>293311.96999999997</v>
          </cell>
          <cell r="E53" t="str">
            <v>AA</v>
          </cell>
          <cell r="F53">
            <v>156380</v>
          </cell>
        </row>
        <row r="54">
          <cell r="A54" t="str">
            <v xml:space="preserve"> 156390 PEP-Product Storage Equipment                       </v>
          </cell>
          <cell r="B54">
            <v>0</v>
          </cell>
          <cell r="C54">
            <v>100</v>
          </cell>
          <cell r="D54">
            <v>-100</v>
          </cell>
          <cell r="E54" t="str">
            <v>AA</v>
          </cell>
          <cell r="F54">
            <v>156390</v>
          </cell>
        </row>
        <row r="55">
          <cell r="A55" t="str">
            <v xml:space="preserve"> 156400 PEP-Compressor Equipment                            </v>
          </cell>
          <cell r="B55">
            <v>2264.9299999999998</v>
          </cell>
          <cell r="C55">
            <v>166.61</v>
          </cell>
          <cell r="D55">
            <v>2098.3200000000002</v>
          </cell>
          <cell r="E55" t="str">
            <v>AA</v>
          </cell>
          <cell r="F55">
            <v>156400</v>
          </cell>
        </row>
        <row r="56">
          <cell r="A56" t="str">
            <v xml:space="preserve"> 156410 PEP-Gas Measuring &amp; Regulating                      </v>
          </cell>
          <cell r="B56">
            <v>98103.3</v>
          </cell>
          <cell r="C56">
            <v>157237.57999999999</v>
          </cell>
          <cell r="D56">
            <v>-59134.28</v>
          </cell>
          <cell r="E56" t="str">
            <v>AA</v>
          </cell>
          <cell r="F56">
            <v>156410</v>
          </cell>
        </row>
        <row r="57">
          <cell r="A57" t="str">
            <v xml:space="preserve"> 156420 PEP-Other Equipment                                 </v>
          </cell>
          <cell r="B57">
            <v>10097.58</v>
          </cell>
          <cell r="C57">
            <v>2703.13</v>
          </cell>
          <cell r="D57">
            <v>7394.45</v>
          </cell>
          <cell r="E57" t="str">
            <v>AA</v>
          </cell>
          <cell r="F57">
            <v>156420</v>
          </cell>
        </row>
        <row r="58">
          <cell r="A58" t="str">
            <v xml:space="preserve"> 157040 TP-Str &amp; Impr-M/R Sta                               </v>
          </cell>
          <cell r="B58">
            <v>4129.3500000000004</v>
          </cell>
          <cell r="C58">
            <v>4129.3500000000004</v>
          </cell>
          <cell r="D58">
            <v>0</v>
          </cell>
          <cell r="E58" t="str">
            <v>AA</v>
          </cell>
          <cell r="F58">
            <v>157040</v>
          </cell>
        </row>
        <row r="59">
          <cell r="A59" t="str">
            <v xml:space="preserve"> 157060 TP-Mains                                            </v>
          </cell>
          <cell r="B59">
            <v>25640.080000000002</v>
          </cell>
          <cell r="C59">
            <v>25640.080000000002</v>
          </cell>
          <cell r="D59">
            <v>0</v>
          </cell>
          <cell r="E59" t="str">
            <v>AA</v>
          </cell>
          <cell r="F59">
            <v>157060</v>
          </cell>
        </row>
        <row r="60">
          <cell r="A60" t="str">
            <v xml:space="preserve"> 157080 TP-Mes/Reg Station Equip                            </v>
          </cell>
          <cell r="B60">
            <v>-4790.22</v>
          </cell>
          <cell r="C60">
            <v>-4790.22</v>
          </cell>
          <cell r="D60">
            <v>0</v>
          </cell>
          <cell r="E60" t="str">
            <v>AA</v>
          </cell>
          <cell r="F60">
            <v>157080</v>
          </cell>
        </row>
        <row r="61">
          <cell r="A61" t="str">
            <v xml:space="preserve"> 158610 Indirect Chgs to Constr                             </v>
          </cell>
          <cell r="B61">
            <v>29390.94</v>
          </cell>
          <cell r="C61">
            <v>29390.94</v>
          </cell>
          <cell r="D61">
            <v>0</v>
          </cell>
          <cell r="E61" t="str">
            <v>AA</v>
          </cell>
          <cell r="F61">
            <v>158610</v>
          </cell>
        </row>
        <row r="62">
          <cell r="A62" t="str">
            <v xml:space="preserve"> 160600 NGV Fueling Stations                                </v>
          </cell>
          <cell r="B62">
            <v>174105.18</v>
          </cell>
          <cell r="C62">
            <v>174105.18</v>
          </cell>
          <cell r="D62">
            <v>0</v>
          </cell>
          <cell r="E62" t="str">
            <v>AA</v>
          </cell>
          <cell r="F62">
            <v>160600</v>
          </cell>
        </row>
        <row r="63">
          <cell r="A63" t="str">
            <v xml:space="preserve"> 160800 Gathering Systems                                   </v>
          </cell>
          <cell r="B63">
            <v>0</v>
          </cell>
          <cell r="C63">
            <v>8149.41</v>
          </cell>
          <cell r="D63">
            <v>-8149.41</v>
          </cell>
          <cell r="E63" t="str">
            <v>AA</v>
          </cell>
          <cell r="F63">
            <v>160800</v>
          </cell>
        </row>
        <row r="64">
          <cell r="A64" t="str">
            <v xml:space="preserve"> 161510 Field-Drilling Rigs                                 </v>
          </cell>
          <cell r="B64">
            <v>-143580</v>
          </cell>
          <cell r="C64">
            <v>-143580</v>
          </cell>
          <cell r="D64">
            <v>0</v>
          </cell>
          <cell r="E64" t="str">
            <v>AA</v>
          </cell>
          <cell r="F64">
            <v>161510</v>
          </cell>
        </row>
        <row r="65">
          <cell r="A65" t="str">
            <v xml:space="preserve"> 161800 Field-Trucks/Trailers                               </v>
          </cell>
          <cell r="B65">
            <v>5430.58</v>
          </cell>
          <cell r="C65">
            <v>5430.58</v>
          </cell>
          <cell r="D65">
            <v>0</v>
          </cell>
          <cell r="E65" t="str">
            <v>AA</v>
          </cell>
          <cell r="F65">
            <v>161800</v>
          </cell>
        </row>
        <row r="66">
          <cell r="A66" t="str">
            <v xml:space="preserve"> 161900 Field-Oth Equip                                     </v>
          </cell>
          <cell r="B66">
            <v>1986408.89</v>
          </cell>
          <cell r="C66">
            <v>1027004.92</v>
          </cell>
          <cell r="D66">
            <v>959403.97</v>
          </cell>
          <cell r="E66" t="str">
            <v>AA</v>
          </cell>
          <cell r="F66">
            <v>161900</v>
          </cell>
        </row>
        <row r="67">
          <cell r="A67" t="str">
            <v xml:space="preserve"> 162000 Land/Land Rights                                    </v>
          </cell>
          <cell r="B67">
            <v>27039.97</v>
          </cell>
          <cell r="C67">
            <v>27039.97</v>
          </cell>
          <cell r="D67">
            <v>0</v>
          </cell>
          <cell r="E67" t="str">
            <v>AA</v>
          </cell>
          <cell r="F67">
            <v>162000</v>
          </cell>
        </row>
        <row r="68">
          <cell r="A68" t="str">
            <v xml:space="preserve"> 162100 Land                                                </v>
          </cell>
          <cell r="B68">
            <v>205449.9</v>
          </cell>
          <cell r="C68">
            <v>205449.9</v>
          </cell>
          <cell r="D68">
            <v>0</v>
          </cell>
          <cell r="E68" t="str">
            <v>AA</v>
          </cell>
          <cell r="F68">
            <v>162100</v>
          </cell>
        </row>
        <row r="69">
          <cell r="A69" t="str">
            <v xml:space="preserve"> 162200 Land Rights                                         </v>
          </cell>
          <cell r="B69">
            <v>1185.19</v>
          </cell>
          <cell r="C69">
            <v>1185.19</v>
          </cell>
          <cell r="D69">
            <v>0</v>
          </cell>
          <cell r="E69" t="str">
            <v>AA</v>
          </cell>
          <cell r="F69">
            <v>162200</v>
          </cell>
        </row>
        <row r="70">
          <cell r="A70" t="str">
            <v xml:space="preserve"> 162500 Buildings                                           </v>
          </cell>
          <cell r="B70">
            <v>0.04</v>
          </cell>
          <cell r="C70">
            <v>0.04</v>
          </cell>
          <cell r="D70">
            <v>0</v>
          </cell>
          <cell r="E70" t="str">
            <v>AA</v>
          </cell>
          <cell r="F70">
            <v>162500</v>
          </cell>
        </row>
        <row r="71">
          <cell r="A71" t="str">
            <v xml:space="preserve"> 162505 Buildings                                           </v>
          </cell>
          <cell r="B71">
            <v>2799464.84</v>
          </cell>
          <cell r="C71">
            <v>1218090.19</v>
          </cell>
          <cell r="D71">
            <v>1581374.65</v>
          </cell>
          <cell r="E71" t="str">
            <v>AA</v>
          </cell>
          <cell r="F71">
            <v>162505</v>
          </cell>
        </row>
        <row r="72">
          <cell r="A72" t="str">
            <v xml:space="preserve"> 162510 Bldg-Beg Balance                                    </v>
          </cell>
          <cell r="B72">
            <v>2257781.14</v>
          </cell>
          <cell r="C72">
            <v>2257781.14</v>
          </cell>
          <cell r="D72">
            <v>0</v>
          </cell>
          <cell r="E72" t="str">
            <v>AA</v>
          </cell>
          <cell r="F72">
            <v>162510</v>
          </cell>
        </row>
        <row r="73">
          <cell r="A73" t="str">
            <v xml:space="preserve"> 163005 Leasehold Improvements                              </v>
          </cell>
          <cell r="B73">
            <v>1092683.1200000001</v>
          </cell>
          <cell r="C73">
            <v>1092683.1200000001</v>
          </cell>
          <cell r="D73">
            <v>0</v>
          </cell>
          <cell r="E73" t="str">
            <v>AA</v>
          </cell>
          <cell r="F73">
            <v>163005</v>
          </cell>
        </row>
        <row r="74">
          <cell r="A74" t="str">
            <v xml:space="preserve"> 163010 LhImp-Beg Balance                                   </v>
          </cell>
          <cell r="B74">
            <v>825302.07</v>
          </cell>
          <cell r="C74">
            <v>825302.07</v>
          </cell>
          <cell r="D74">
            <v>0</v>
          </cell>
          <cell r="E74" t="str">
            <v>AA</v>
          </cell>
          <cell r="F74">
            <v>163010</v>
          </cell>
        </row>
        <row r="75">
          <cell r="A75" t="str">
            <v xml:space="preserve"> 163020 LhImp-Additions                                     </v>
          </cell>
          <cell r="B75">
            <v>28912.3</v>
          </cell>
          <cell r="C75">
            <v>28912.3</v>
          </cell>
          <cell r="D75">
            <v>0</v>
          </cell>
          <cell r="E75" t="str">
            <v>AA</v>
          </cell>
          <cell r="F75">
            <v>163020</v>
          </cell>
        </row>
        <row r="76">
          <cell r="A76" t="str">
            <v xml:space="preserve"> 163110 Organization Costs                                  </v>
          </cell>
          <cell r="B76">
            <v>15309.72</v>
          </cell>
          <cell r="C76">
            <v>15309.72</v>
          </cell>
          <cell r="D76">
            <v>0</v>
          </cell>
          <cell r="E76" t="str">
            <v>AA</v>
          </cell>
          <cell r="F76">
            <v>163110</v>
          </cell>
        </row>
        <row r="77">
          <cell r="A77" t="str">
            <v xml:space="preserve"> 163130 Misc Intang Prop-Sftwr                              </v>
          </cell>
          <cell r="B77">
            <v>219631.82</v>
          </cell>
          <cell r="C77">
            <v>219631.82</v>
          </cell>
          <cell r="D77">
            <v>0</v>
          </cell>
          <cell r="E77" t="str">
            <v>AA</v>
          </cell>
          <cell r="F77">
            <v>163130</v>
          </cell>
        </row>
        <row r="78">
          <cell r="A78" t="str">
            <v xml:space="preserve"> 163520 Auto-Additions                                      </v>
          </cell>
          <cell r="B78">
            <v>183995.71</v>
          </cell>
          <cell r="C78">
            <v>183995.71</v>
          </cell>
          <cell r="D78">
            <v>0</v>
          </cell>
          <cell r="E78" t="str">
            <v>AA</v>
          </cell>
          <cell r="F78">
            <v>163520</v>
          </cell>
        </row>
        <row r="79">
          <cell r="A79" t="str">
            <v xml:space="preserve"> 163700 Light Trucks                                        </v>
          </cell>
          <cell r="B79">
            <v>7042853.3700000001</v>
          </cell>
          <cell r="C79">
            <v>4662639.92</v>
          </cell>
          <cell r="D79">
            <v>2380213.4500000002</v>
          </cell>
          <cell r="E79" t="str">
            <v>AA</v>
          </cell>
          <cell r="F79">
            <v>163700</v>
          </cell>
        </row>
        <row r="80">
          <cell r="A80" t="str">
            <v xml:space="preserve"> 163750 Vehicles-Capital Leases                             </v>
          </cell>
          <cell r="B80">
            <v>6325881.04</v>
          </cell>
          <cell r="C80">
            <v>6925600.1799999997</v>
          </cell>
          <cell r="D80">
            <v>-599719.14</v>
          </cell>
          <cell r="E80" t="str">
            <v>AA</v>
          </cell>
          <cell r="F80">
            <v>163750</v>
          </cell>
        </row>
        <row r="81">
          <cell r="A81" t="str">
            <v xml:space="preserve"> 163800 Other Light Vehicles                                </v>
          </cell>
          <cell r="B81">
            <v>-43053.72</v>
          </cell>
          <cell r="C81">
            <v>-43053.72</v>
          </cell>
          <cell r="D81">
            <v>0</v>
          </cell>
          <cell r="E81" t="str">
            <v>AA</v>
          </cell>
          <cell r="F81">
            <v>163800</v>
          </cell>
        </row>
        <row r="82">
          <cell r="A82" t="str">
            <v xml:space="preserve"> 163900 Transp Eq-Exclud Trailers                           </v>
          </cell>
          <cell r="B82">
            <v>5739319.4199999999</v>
          </cell>
          <cell r="C82">
            <v>4995531.2699999996</v>
          </cell>
          <cell r="D82">
            <v>743788.15</v>
          </cell>
          <cell r="E82" t="str">
            <v>AA</v>
          </cell>
          <cell r="F82">
            <v>163900</v>
          </cell>
        </row>
        <row r="83">
          <cell r="A83" t="str">
            <v xml:space="preserve"> 164100 Furniture &amp; Fixtures                                </v>
          </cell>
          <cell r="B83">
            <v>1928375.42</v>
          </cell>
          <cell r="C83">
            <v>1928375.42</v>
          </cell>
          <cell r="D83">
            <v>0</v>
          </cell>
          <cell r="E83" t="str">
            <v>AA</v>
          </cell>
          <cell r="F83">
            <v>164100</v>
          </cell>
        </row>
        <row r="84">
          <cell r="A84" t="str">
            <v xml:space="preserve"> 164120 F&amp;F-Additions                                       </v>
          </cell>
          <cell r="B84">
            <v>129170.31</v>
          </cell>
          <cell r="C84">
            <v>160548.31</v>
          </cell>
          <cell r="D84">
            <v>-31378</v>
          </cell>
          <cell r="E84" t="str">
            <v>AA</v>
          </cell>
          <cell r="F84">
            <v>164120</v>
          </cell>
        </row>
        <row r="85">
          <cell r="A85" t="str">
            <v xml:space="preserve"> 164200 Computer Hardware Equip                             </v>
          </cell>
          <cell r="B85">
            <v>1858553.22</v>
          </cell>
          <cell r="C85">
            <v>1858553.22</v>
          </cell>
          <cell r="D85">
            <v>0</v>
          </cell>
          <cell r="E85" t="str">
            <v>AA</v>
          </cell>
          <cell r="F85">
            <v>164200</v>
          </cell>
        </row>
        <row r="86">
          <cell r="A86" t="str">
            <v xml:space="preserve"> 164220 CmpHdw-Additions                                    </v>
          </cell>
          <cell r="B86">
            <v>3397524.36</v>
          </cell>
          <cell r="C86">
            <v>2402109.54</v>
          </cell>
          <cell r="D86">
            <v>995414.82</v>
          </cell>
          <cell r="E86" t="str">
            <v>AA</v>
          </cell>
          <cell r="F86">
            <v>164220</v>
          </cell>
        </row>
        <row r="87">
          <cell r="A87" t="str">
            <v xml:space="preserve"> 164300 Computer Software                                   </v>
          </cell>
          <cell r="B87">
            <v>777937.9</v>
          </cell>
          <cell r="C87">
            <v>777937.9</v>
          </cell>
          <cell r="D87">
            <v>0</v>
          </cell>
          <cell r="E87" t="str">
            <v>AA</v>
          </cell>
          <cell r="F87">
            <v>164300</v>
          </cell>
        </row>
        <row r="88">
          <cell r="A88" t="str">
            <v xml:space="preserve"> 164310 CmpSftw-Beg Balance                                 </v>
          </cell>
          <cell r="B88">
            <v>3991.48</v>
          </cell>
          <cell r="C88">
            <v>3991.48</v>
          </cell>
          <cell r="D88">
            <v>0</v>
          </cell>
          <cell r="E88" t="str">
            <v>AA</v>
          </cell>
          <cell r="F88">
            <v>164310</v>
          </cell>
        </row>
        <row r="89">
          <cell r="A89" t="str">
            <v xml:space="preserve"> 164320 CmpSftw-Additions                                   </v>
          </cell>
          <cell r="B89">
            <v>4447463.3099999996</v>
          </cell>
          <cell r="C89">
            <v>4201639.82</v>
          </cell>
          <cell r="D89">
            <v>245823.49</v>
          </cell>
          <cell r="E89" t="str">
            <v>AA</v>
          </cell>
          <cell r="F89">
            <v>164320</v>
          </cell>
        </row>
        <row r="90">
          <cell r="A90" t="str">
            <v xml:space="preserve"> 164400 General Office Equipment                            </v>
          </cell>
          <cell r="B90">
            <v>1930015.86</v>
          </cell>
          <cell r="C90">
            <v>1930015.86</v>
          </cell>
          <cell r="D90">
            <v>0</v>
          </cell>
          <cell r="E90" t="str">
            <v>AA</v>
          </cell>
          <cell r="F90">
            <v>164400</v>
          </cell>
        </row>
        <row r="91">
          <cell r="A91" t="str">
            <v xml:space="preserve"> 164420 GnOfcEq-Additions                                   </v>
          </cell>
          <cell r="B91">
            <v>20994.04</v>
          </cell>
          <cell r="C91">
            <v>8172.19</v>
          </cell>
          <cell r="D91">
            <v>12821.85</v>
          </cell>
          <cell r="E91" t="str">
            <v>AA</v>
          </cell>
          <cell r="F91">
            <v>164420</v>
          </cell>
        </row>
        <row r="92">
          <cell r="A92" t="str">
            <v xml:space="preserve"> 164520 GnCmEq-Additions                                    </v>
          </cell>
          <cell r="B92">
            <v>99805.8</v>
          </cell>
          <cell r="C92">
            <v>99805.8</v>
          </cell>
          <cell r="D92">
            <v>0</v>
          </cell>
          <cell r="E92" t="str">
            <v>AA</v>
          </cell>
          <cell r="F92">
            <v>164520</v>
          </cell>
        </row>
        <row r="93">
          <cell r="A93" t="str">
            <v xml:space="preserve"> 164600 Comm Equip-Telephone                                </v>
          </cell>
          <cell r="B93">
            <v>227724.11</v>
          </cell>
          <cell r="C93">
            <v>227724.11</v>
          </cell>
          <cell r="D93">
            <v>0</v>
          </cell>
          <cell r="E93" t="str">
            <v>AA</v>
          </cell>
          <cell r="F93">
            <v>164600</v>
          </cell>
        </row>
        <row r="94">
          <cell r="A94" t="str">
            <v xml:space="preserve"> 164650 Comm Equip-Radio                                    </v>
          </cell>
          <cell r="B94">
            <v>571320.07999999996</v>
          </cell>
          <cell r="C94">
            <v>571320.07999999996</v>
          </cell>
          <cell r="D94">
            <v>0</v>
          </cell>
          <cell r="E94" t="str">
            <v>AA</v>
          </cell>
          <cell r="F94">
            <v>164650</v>
          </cell>
        </row>
        <row r="95">
          <cell r="A95" t="str">
            <v xml:space="preserve"> 164700 Comm Equip-Microwave/Tower                          </v>
          </cell>
          <cell r="B95">
            <v>713489.49</v>
          </cell>
          <cell r="C95">
            <v>713489.49</v>
          </cell>
          <cell r="D95">
            <v>0</v>
          </cell>
          <cell r="E95" t="str">
            <v>AA</v>
          </cell>
          <cell r="F95">
            <v>164700</v>
          </cell>
        </row>
        <row r="96">
          <cell r="A96" t="str">
            <v xml:space="preserve"> 164750 Comm Equip-Hardware-Data                            </v>
          </cell>
          <cell r="B96">
            <v>98344.61</v>
          </cell>
          <cell r="C96">
            <v>98344.61</v>
          </cell>
          <cell r="D96">
            <v>0</v>
          </cell>
          <cell r="E96" t="str">
            <v>AA</v>
          </cell>
          <cell r="F96">
            <v>164750</v>
          </cell>
        </row>
        <row r="97">
          <cell r="A97" t="str">
            <v xml:space="preserve"> 164800 Comm Equip-Scada/Telemeter                          </v>
          </cell>
          <cell r="B97">
            <v>957280.48</v>
          </cell>
          <cell r="C97">
            <v>957280.48</v>
          </cell>
          <cell r="D97">
            <v>0</v>
          </cell>
          <cell r="E97" t="str">
            <v>AA</v>
          </cell>
          <cell r="F97">
            <v>164800</v>
          </cell>
        </row>
        <row r="98">
          <cell r="A98" t="str">
            <v xml:space="preserve"> 164850 Comm Equip-Misc Comm Equip                          </v>
          </cell>
          <cell r="B98">
            <v>1686556.35</v>
          </cell>
          <cell r="C98">
            <v>1671809.42</v>
          </cell>
          <cell r="D98">
            <v>14746.93</v>
          </cell>
          <cell r="E98" t="str">
            <v>AA</v>
          </cell>
          <cell r="F98">
            <v>164850</v>
          </cell>
        </row>
        <row r="99">
          <cell r="A99" t="str">
            <v xml:space="preserve"> 165020 MscTls-Additions                                    </v>
          </cell>
          <cell r="B99">
            <v>1296984.48</v>
          </cell>
          <cell r="C99">
            <v>960981.26</v>
          </cell>
          <cell r="D99">
            <v>336003.22</v>
          </cell>
          <cell r="E99" t="str">
            <v>AA</v>
          </cell>
          <cell r="F99">
            <v>165020</v>
          </cell>
        </row>
        <row r="100">
          <cell r="A100" t="str">
            <v xml:space="preserve"> 165100 Stores Equipment                                    </v>
          </cell>
          <cell r="B100">
            <v>228946.75</v>
          </cell>
          <cell r="C100">
            <v>228946.75</v>
          </cell>
          <cell r="D100">
            <v>0</v>
          </cell>
          <cell r="E100" t="str">
            <v>AA</v>
          </cell>
          <cell r="F100">
            <v>165100</v>
          </cell>
        </row>
        <row r="101">
          <cell r="A101" t="str">
            <v xml:space="preserve"> 165200 Tool/Shop/Garage Equip                              </v>
          </cell>
          <cell r="B101">
            <v>1440502.34</v>
          </cell>
          <cell r="C101">
            <v>1440087.15</v>
          </cell>
          <cell r="D101">
            <v>415.19</v>
          </cell>
          <cell r="E101" t="str">
            <v>AA</v>
          </cell>
          <cell r="F101">
            <v>165200</v>
          </cell>
        </row>
        <row r="102">
          <cell r="A102" t="str">
            <v xml:space="preserve"> 165300 Laboratory Equipment                                </v>
          </cell>
          <cell r="B102">
            <v>13059.81</v>
          </cell>
          <cell r="C102">
            <v>13059.81</v>
          </cell>
          <cell r="D102">
            <v>0</v>
          </cell>
          <cell r="E102" t="str">
            <v>AA</v>
          </cell>
          <cell r="F102">
            <v>165300</v>
          </cell>
        </row>
        <row r="103">
          <cell r="A103" t="str">
            <v xml:space="preserve"> 165400 Power Operated Equipment                            </v>
          </cell>
          <cell r="B103">
            <v>594210.61</v>
          </cell>
          <cell r="C103">
            <v>880574.48</v>
          </cell>
          <cell r="D103">
            <v>-286363.87</v>
          </cell>
          <cell r="E103" t="str">
            <v>AA</v>
          </cell>
          <cell r="F103">
            <v>165400</v>
          </cell>
        </row>
        <row r="104">
          <cell r="A104" t="str">
            <v xml:space="preserve"> 165450 Misc Equipment                                      </v>
          </cell>
          <cell r="B104">
            <v>1676177.3</v>
          </cell>
          <cell r="C104">
            <v>1928765.71</v>
          </cell>
          <cell r="D104">
            <v>-252588.41</v>
          </cell>
          <cell r="E104" t="str">
            <v>AA</v>
          </cell>
          <cell r="F104">
            <v>165450</v>
          </cell>
        </row>
        <row r="105">
          <cell r="A105" t="str">
            <v xml:space="preserve"> 166010 PG-Producing Lands                                  </v>
          </cell>
          <cell r="B105">
            <v>16482</v>
          </cell>
          <cell r="C105">
            <v>16482</v>
          </cell>
          <cell r="D105">
            <v>0</v>
          </cell>
          <cell r="E105" t="str">
            <v>AA</v>
          </cell>
          <cell r="F105">
            <v>166010</v>
          </cell>
        </row>
        <row r="106">
          <cell r="A106" t="str">
            <v xml:space="preserve"> 166040 PG-Rights of Way                                    </v>
          </cell>
          <cell r="B106">
            <v>2158838.44</v>
          </cell>
          <cell r="C106">
            <v>1150636.6100000001</v>
          </cell>
          <cell r="D106">
            <v>1008201.83</v>
          </cell>
          <cell r="E106" t="str">
            <v>AA</v>
          </cell>
          <cell r="F106">
            <v>166040</v>
          </cell>
        </row>
        <row r="107">
          <cell r="A107" t="str">
            <v xml:space="preserve"> 166050 PG-Oth Land &amp; Land Rghts-La                         </v>
          </cell>
          <cell r="B107">
            <v>4381.3</v>
          </cell>
          <cell r="C107">
            <v>4381.3</v>
          </cell>
          <cell r="D107">
            <v>0</v>
          </cell>
          <cell r="E107" t="str">
            <v>AA</v>
          </cell>
          <cell r="F107">
            <v>166050</v>
          </cell>
        </row>
        <row r="108">
          <cell r="A108" t="str">
            <v xml:space="preserve"> 166055 PG-Oth Lnd &amp; Lnd Rghts-LR                           </v>
          </cell>
          <cell r="B108">
            <v>32487.4</v>
          </cell>
          <cell r="C108">
            <v>32487.4</v>
          </cell>
          <cell r="D108">
            <v>0</v>
          </cell>
          <cell r="E108" t="str">
            <v>AA</v>
          </cell>
          <cell r="F108">
            <v>166055</v>
          </cell>
        </row>
        <row r="109">
          <cell r="A109" t="str">
            <v xml:space="preserve"> 166070 PG-Field Compressor Sta Str                         </v>
          </cell>
          <cell r="B109">
            <v>2016741.6</v>
          </cell>
          <cell r="C109">
            <v>1237636.94</v>
          </cell>
          <cell r="D109">
            <v>779104.66</v>
          </cell>
          <cell r="E109" t="str">
            <v>AA</v>
          </cell>
          <cell r="F109">
            <v>166070</v>
          </cell>
        </row>
        <row r="110">
          <cell r="A110" t="str">
            <v xml:space="preserve"> 166080 PG-Field Meas/Reg Sta Struc                         </v>
          </cell>
          <cell r="B110">
            <v>559332.97</v>
          </cell>
          <cell r="C110">
            <v>551228.72</v>
          </cell>
          <cell r="D110">
            <v>8104.25</v>
          </cell>
          <cell r="E110" t="str">
            <v>AA</v>
          </cell>
          <cell r="F110">
            <v>166080</v>
          </cell>
        </row>
        <row r="111">
          <cell r="A111" t="str">
            <v xml:space="preserve"> 166090 PG-Other Structures                                 </v>
          </cell>
          <cell r="B111">
            <v>1907202.96</v>
          </cell>
          <cell r="C111">
            <v>4264484.09</v>
          </cell>
          <cell r="D111">
            <v>-2357281.13</v>
          </cell>
          <cell r="E111" t="str">
            <v>AA</v>
          </cell>
          <cell r="F111">
            <v>166090</v>
          </cell>
        </row>
        <row r="112">
          <cell r="A112" t="str">
            <v xml:space="preserve"> 166120 PG-Field Lines                                      </v>
          </cell>
          <cell r="B112">
            <v>235994362.34</v>
          </cell>
          <cell r="C112">
            <v>250073757.41999999</v>
          </cell>
          <cell r="D112">
            <v>-14079395.08</v>
          </cell>
          <cell r="E112" t="str">
            <v>AA</v>
          </cell>
          <cell r="F112">
            <v>166120</v>
          </cell>
        </row>
        <row r="113">
          <cell r="A113" t="str">
            <v xml:space="preserve"> 166130 PG-Field Compressor Sta Eq                          </v>
          </cell>
          <cell r="B113">
            <v>67930597.689999998</v>
          </cell>
          <cell r="C113">
            <v>103404418.81999999</v>
          </cell>
          <cell r="D113">
            <v>-35473821.130000003</v>
          </cell>
          <cell r="E113" t="str">
            <v>AA</v>
          </cell>
          <cell r="F113">
            <v>166130</v>
          </cell>
        </row>
        <row r="114">
          <cell r="A114" t="str">
            <v xml:space="preserve"> 166140 PG-Fld Meas &amp; Reg Sta Eq                            </v>
          </cell>
          <cell r="B114">
            <v>8485758.5700000003</v>
          </cell>
          <cell r="C114">
            <v>7926611.5800000001</v>
          </cell>
          <cell r="D114">
            <v>559146.99</v>
          </cell>
          <cell r="E114" t="str">
            <v>AA</v>
          </cell>
          <cell r="F114">
            <v>166140</v>
          </cell>
        </row>
        <row r="115">
          <cell r="A115" t="str">
            <v xml:space="preserve"> 166150 PG-Drilling &amp; Cleaning Eq                           </v>
          </cell>
          <cell r="B115">
            <v>244265.60000000001</v>
          </cell>
          <cell r="C115">
            <v>244265.60000000001</v>
          </cell>
          <cell r="D115">
            <v>0</v>
          </cell>
          <cell r="E115" t="str">
            <v>AA</v>
          </cell>
          <cell r="F115">
            <v>166150</v>
          </cell>
        </row>
        <row r="116">
          <cell r="A116" t="str">
            <v xml:space="preserve"> 166160 PG-Purification Equipment                           </v>
          </cell>
          <cell r="B116">
            <v>1025384.62</v>
          </cell>
          <cell r="C116">
            <v>1114295.46</v>
          </cell>
          <cell r="D116">
            <v>-88910.84</v>
          </cell>
          <cell r="E116" t="str">
            <v>AA</v>
          </cell>
          <cell r="F116">
            <v>166160</v>
          </cell>
        </row>
        <row r="117">
          <cell r="A117" t="str">
            <v xml:space="preserve"> 166170 PG-Other Equipment                                  </v>
          </cell>
          <cell r="B117">
            <v>5520975.3899999997</v>
          </cell>
          <cell r="C117">
            <v>5805159.6100000003</v>
          </cell>
          <cell r="D117">
            <v>-284184.21999999997</v>
          </cell>
          <cell r="E117" t="str">
            <v>AA</v>
          </cell>
          <cell r="F117">
            <v>166170</v>
          </cell>
        </row>
        <row r="118">
          <cell r="A118" t="str">
            <v xml:space="preserve"> 166350 PEP-Land                                            </v>
          </cell>
          <cell r="B118">
            <v>2562.5</v>
          </cell>
          <cell r="C118">
            <v>0</v>
          </cell>
          <cell r="D118">
            <v>2562.5</v>
          </cell>
          <cell r="E118" t="str">
            <v>AA</v>
          </cell>
          <cell r="F118">
            <v>166350</v>
          </cell>
        </row>
        <row r="119">
          <cell r="A119" t="str">
            <v xml:space="preserve"> 166360 PEP-Structures &amp; Improvements                       </v>
          </cell>
          <cell r="B119">
            <v>50000</v>
          </cell>
          <cell r="C119">
            <v>87707.78</v>
          </cell>
          <cell r="D119">
            <v>-37707.78</v>
          </cell>
          <cell r="E119" t="str">
            <v>AA</v>
          </cell>
          <cell r="F119">
            <v>166360</v>
          </cell>
        </row>
        <row r="120">
          <cell r="A120" t="str">
            <v xml:space="preserve"> 166370 PEP-Extraction &amp; Refin'g Equip                      </v>
          </cell>
          <cell r="B120">
            <v>5591192.9900000002</v>
          </cell>
          <cell r="C120">
            <v>5591192.9900000002</v>
          </cell>
          <cell r="D120">
            <v>0</v>
          </cell>
          <cell r="E120" t="str">
            <v>AA</v>
          </cell>
          <cell r="F120">
            <v>166370</v>
          </cell>
        </row>
        <row r="121">
          <cell r="A121" t="str">
            <v xml:space="preserve"> 166380 PEP-Pipe Lines                                      </v>
          </cell>
          <cell r="B121">
            <v>3165988.89</v>
          </cell>
          <cell r="C121">
            <v>3159386.89</v>
          </cell>
          <cell r="D121">
            <v>6602</v>
          </cell>
          <cell r="E121" t="str">
            <v>AA</v>
          </cell>
          <cell r="F121">
            <v>166380</v>
          </cell>
        </row>
        <row r="122">
          <cell r="A122" t="str">
            <v xml:space="preserve"> 166390 PEP-Product Storage Equip                           </v>
          </cell>
          <cell r="B122">
            <v>1127132.6599999999</v>
          </cell>
          <cell r="C122">
            <v>1127032.6599999999</v>
          </cell>
          <cell r="D122">
            <v>100</v>
          </cell>
          <cell r="E122" t="str">
            <v>AA</v>
          </cell>
          <cell r="F122">
            <v>166390</v>
          </cell>
        </row>
        <row r="123">
          <cell r="A123" t="str">
            <v xml:space="preserve"> 166400 PEP-Compressor Equipment                            </v>
          </cell>
          <cell r="B123">
            <v>13376899.619999999</v>
          </cell>
          <cell r="C123">
            <v>13377843.82</v>
          </cell>
          <cell r="D123">
            <v>-944.2</v>
          </cell>
          <cell r="E123" t="str">
            <v>AA</v>
          </cell>
          <cell r="F123">
            <v>166400</v>
          </cell>
        </row>
        <row r="124">
          <cell r="A124" t="str">
            <v xml:space="preserve"> 166410 PEP-Gas Measure &amp; Regulating                        </v>
          </cell>
          <cell r="B124">
            <v>79279.839999999997</v>
          </cell>
          <cell r="C124">
            <v>1128.8499999999999</v>
          </cell>
          <cell r="D124">
            <v>78150.990000000005</v>
          </cell>
          <cell r="E124" t="str">
            <v>AA</v>
          </cell>
          <cell r="F124">
            <v>166410</v>
          </cell>
        </row>
        <row r="125">
          <cell r="A125" t="str">
            <v xml:space="preserve"> 166420 PEP-Other Equipment 101                             </v>
          </cell>
          <cell r="B125">
            <v>12075.93</v>
          </cell>
          <cell r="C125">
            <v>14719.38</v>
          </cell>
          <cell r="D125">
            <v>-2643.45</v>
          </cell>
          <cell r="E125" t="str">
            <v>AA</v>
          </cell>
          <cell r="F125">
            <v>166420</v>
          </cell>
        </row>
        <row r="126">
          <cell r="A126" t="str">
            <v xml:space="preserve"> 167010 TP-L/LR-Land                                        </v>
          </cell>
          <cell r="B126">
            <v>37798.74</v>
          </cell>
          <cell r="C126">
            <v>37798.74</v>
          </cell>
          <cell r="D126">
            <v>0</v>
          </cell>
          <cell r="E126" t="str">
            <v>AA</v>
          </cell>
          <cell r="F126">
            <v>167010</v>
          </cell>
        </row>
        <row r="127">
          <cell r="A127" t="str">
            <v xml:space="preserve"> 167020 TP-Rights of Way                                    </v>
          </cell>
          <cell r="B127">
            <v>81528.479999999996</v>
          </cell>
          <cell r="C127">
            <v>81528.479999999996</v>
          </cell>
          <cell r="D127">
            <v>0</v>
          </cell>
          <cell r="E127" t="str">
            <v>AA</v>
          </cell>
          <cell r="F127">
            <v>167020</v>
          </cell>
        </row>
        <row r="128">
          <cell r="A128" t="str">
            <v xml:space="preserve"> 167030 TP-Str/Impr-Cmpressr                                </v>
          </cell>
          <cell r="B128">
            <v>1466889.97</v>
          </cell>
          <cell r="C128">
            <v>1466889.97</v>
          </cell>
          <cell r="D128">
            <v>0</v>
          </cell>
          <cell r="E128" t="str">
            <v>AA</v>
          </cell>
          <cell r="F128">
            <v>167030</v>
          </cell>
        </row>
        <row r="129">
          <cell r="A129" t="str">
            <v xml:space="preserve"> 167040 TP-St/Impr-Ms/Reg St                                </v>
          </cell>
          <cell r="B129">
            <v>17232.52</v>
          </cell>
          <cell r="C129">
            <v>17232.52</v>
          </cell>
          <cell r="D129">
            <v>0</v>
          </cell>
          <cell r="E129" t="str">
            <v>AA</v>
          </cell>
          <cell r="F129">
            <v>167040</v>
          </cell>
        </row>
        <row r="130">
          <cell r="A130" t="str">
            <v xml:space="preserve"> 167060 TP-Mains                                            </v>
          </cell>
          <cell r="B130">
            <v>21505857.559999999</v>
          </cell>
          <cell r="C130">
            <v>22627937.109999999</v>
          </cell>
          <cell r="D130">
            <v>-1122079.55</v>
          </cell>
          <cell r="E130" t="str">
            <v>AA</v>
          </cell>
          <cell r="F130">
            <v>167060</v>
          </cell>
        </row>
        <row r="131">
          <cell r="A131" t="str">
            <v xml:space="preserve"> 167070 TP-Cmprssr Sta Equip                                </v>
          </cell>
          <cell r="B131">
            <v>21184359.210000001</v>
          </cell>
          <cell r="C131">
            <v>21184359.210000001</v>
          </cell>
          <cell r="D131">
            <v>0</v>
          </cell>
          <cell r="E131" t="str">
            <v>AA</v>
          </cell>
          <cell r="F131">
            <v>167070</v>
          </cell>
        </row>
        <row r="132">
          <cell r="A132" t="str">
            <v xml:space="preserve"> 167080 TP-Meas &amp; Rg St Equi                                </v>
          </cell>
          <cell r="B132">
            <v>609965.68000000005</v>
          </cell>
          <cell r="C132">
            <v>581648.93000000005</v>
          </cell>
          <cell r="D132">
            <v>28316.75</v>
          </cell>
          <cell r="E132" t="str">
            <v>AA</v>
          </cell>
          <cell r="F132">
            <v>167080</v>
          </cell>
        </row>
        <row r="133">
          <cell r="A133" t="str">
            <v xml:space="preserve"> 180003 O&amp;G Prp-CIP-Leasehold Costs                         </v>
          </cell>
          <cell r="B133">
            <v>3594928.3</v>
          </cell>
          <cell r="C133">
            <v>3594928.3</v>
          </cell>
          <cell r="D133">
            <v>0</v>
          </cell>
          <cell r="E133" t="str">
            <v>AA</v>
          </cell>
          <cell r="F133">
            <v>180003</v>
          </cell>
        </row>
        <row r="134">
          <cell r="A134" t="str">
            <v xml:space="preserve"> 180004 O&amp;G Prp-CIP-Leases                                  </v>
          </cell>
          <cell r="B134">
            <v>-1300</v>
          </cell>
          <cell r="C134">
            <v>-1300</v>
          </cell>
          <cell r="D134">
            <v>0</v>
          </cell>
          <cell r="E134" t="str">
            <v>AA</v>
          </cell>
          <cell r="F134">
            <v>180004</v>
          </cell>
        </row>
        <row r="135">
          <cell r="A135" t="str">
            <v xml:space="preserve"> 180005 O&amp;G Prp-CIP-Leases-Prvd Dev                         </v>
          </cell>
          <cell r="B135">
            <v>49904556.270000003</v>
          </cell>
          <cell r="C135">
            <v>49904556.270000003</v>
          </cell>
          <cell r="D135">
            <v>0</v>
          </cell>
          <cell r="E135" t="str">
            <v>AA</v>
          </cell>
          <cell r="F135">
            <v>180005</v>
          </cell>
        </row>
        <row r="136">
          <cell r="A136" t="str">
            <v xml:space="preserve"> 180006 O&amp;G Prp-CIP-Leases-Prvd Undev                       </v>
          </cell>
          <cell r="B136">
            <v>24442023.73</v>
          </cell>
          <cell r="C136">
            <v>24442023.73</v>
          </cell>
          <cell r="D136">
            <v>0</v>
          </cell>
          <cell r="E136" t="str">
            <v>AA</v>
          </cell>
          <cell r="F136">
            <v>180006</v>
          </cell>
        </row>
        <row r="137">
          <cell r="A137" t="str">
            <v xml:space="preserve"> 180007 O&amp;G Prp-CIP-Leases-Unevaluated                      </v>
          </cell>
          <cell r="B137">
            <v>-8865</v>
          </cell>
          <cell r="C137">
            <v>-8865</v>
          </cell>
          <cell r="D137">
            <v>0</v>
          </cell>
          <cell r="E137" t="str">
            <v>AA</v>
          </cell>
          <cell r="F137">
            <v>180007</v>
          </cell>
        </row>
        <row r="138">
          <cell r="A138" t="str">
            <v xml:space="preserve"> 180009 O&amp;G-CIP-Leases-Costs Clearing                       </v>
          </cell>
          <cell r="B138">
            <v>-1780.99</v>
          </cell>
          <cell r="C138">
            <v>-1780.99</v>
          </cell>
          <cell r="D138">
            <v>0</v>
          </cell>
          <cell r="E138" t="str">
            <v>AA</v>
          </cell>
          <cell r="F138">
            <v>180009</v>
          </cell>
        </row>
        <row r="139">
          <cell r="A139" t="str">
            <v xml:space="preserve"> 180010 O&amp;G Prp-CIP-IDC Drilling Costs                      </v>
          </cell>
          <cell r="B139">
            <v>19652849.800000001</v>
          </cell>
          <cell r="C139">
            <v>19652849.800000001</v>
          </cell>
          <cell r="D139">
            <v>0</v>
          </cell>
          <cell r="E139" t="str">
            <v>AA</v>
          </cell>
          <cell r="F139">
            <v>180010</v>
          </cell>
        </row>
        <row r="140">
          <cell r="A140" t="str">
            <v xml:space="preserve"> 180011 Turnkey Contractor Pricing                          </v>
          </cell>
          <cell r="B140">
            <v>3442574.28</v>
          </cell>
          <cell r="C140">
            <v>3352574.28</v>
          </cell>
          <cell r="D140">
            <v>90000</v>
          </cell>
          <cell r="E140" t="str">
            <v>AA</v>
          </cell>
          <cell r="F140">
            <v>180011</v>
          </cell>
        </row>
        <row r="141">
          <cell r="A141" t="str">
            <v xml:space="preserve"> 180013 Footage                                             </v>
          </cell>
          <cell r="B141">
            <v>224011133.28</v>
          </cell>
          <cell r="C141">
            <v>188220011.27000001</v>
          </cell>
          <cell r="D141">
            <v>35791122.009999998</v>
          </cell>
          <cell r="E141" t="str">
            <v>AA</v>
          </cell>
          <cell r="F141">
            <v>180013</v>
          </cell>
        </row>
        <row r="142">
          <cell r="A142" t="str">
            <v xml:space="preserve"> 180015 Daywork                                             </v>
          </cell>
          <cell r="B142">
            <v>29205124.620000001</v>
          </cell>
          <cell r="C142">
            <v>17118925.420000002</v>
          </cell>
          <cell r="D142">
            <v>12086199.199999999</v>
          </cell>
          <cell r="E142" t="str">
            <v>AA</v>
          </cell>
          <cell r="F142">
            <v>180015</v>
          </cell>
        </row>
        <row r="143">
          <cell r="A143" t="str">
            <v xml:space="preserve"> 180020 Assignments                                         </v>
          </cell>
          <cell r="B143">
            <v>3102530.22</v>
          </cell>
          <cell r="C143">
            <v>3102530.22</v>
          </cell>
          <cell r="D143">
            <v>0</v>
          </cell>
          <cell r="E143" t="str">
            <v>AA</v>
          </cell>
          <cell r="F143">
            <v>180020</v>
          </cell>
        </row>
        <row r="144">
          <cell r="A144" t="str">
            <v xml:space="preserve"> 180030 Contractor Setup                                    </v>
          </cell>
          <cell r="B144">
            <v>9947046.1199999992</v>
          </cell>
          <cell r="C144">
            <v>5614855.9299999997</v>
          </cell>
          <cell r="D144">
            <v>4332190.1900000004</v>
          </cell>
          <cell r="E144" t="str">
            <v>AA</v>
          </cell>
          <cell r="F144">
            <v>180030</v>
          </cell>
        </row>
        <row r="145">
          <cell r="A145" t="str">
            <v xml:space="preserve"> 180049 Legal, Title, Abstracts, Pre-D                      </v>
          </cell>
          <cell r="B145">
            <v>-82574064.689999998</v>
          </cell>
          <cell r="C145">
            <v>-83695872.659999996</v>
          </cell>
          <cell r="D145">
            <v>1121807.97</v>
          </cell>
          <cell r="E145" t="str">
            <v>AA</v>
          </cell>
          <cell r="F145">
            <v>180049</v>
          </cell>
        </row>
        <row r="146">
          <cell r="A146" t="str">
            <v xml:space="preserve"> 180050 Abstracts                                           </v>
          </cell>
          <cell r="B146">
            <v>255097.21</v>
          </cell>
          <cell r="C146">
            <v>255097.21</v>
          </cell>
          <cell r="D146">
            <v>0</v>
          </cell>
          <cell r="E146" t="str">
            <v>AA</v>
          </cell>
          <cell r="F146">
            <v>180050</v>
          </cell>
        </row>
        <row r="147">
          <cell r="A147" t="str">
            <v xml:space="preserve"> 180051 Curative and Title                                  </v>
          </cell>
          <cell r="B147">
            <v>4682730.41</v>
          </cell>
          <cell r="C147">
            <v>4682730.41</v>
          </cell>
          <cell r="D147">
            <v>0</v>
          </cell>
          <cell r="E147" t="str">
            <v>AA</v>
          </cell>
          <cell r="F147">
            <v>180051</v>
          </cell>
        </row>
        <row r="148">
          <cell r="A148" t="str">
            <v xml:space="preserve"> 180052 Pre-Drilling Litigation                             </v>
          </cell>
          <cell r="B148">
            <v>565939.17000000004</v>
          </cell>
          <cell r="C148">
            <v>565939.17000000004</v>
          </cell>
          <cell r="D148">
            <v>0</v>
          </cell>
          <cell r="E148" t="str">
            <v>AA</v>
          </cell>
          <cell r="F148">
            <v>180052</v>
          </cell>
        </row>
        <row r="149">
          <cell r="A149" t="str">
            <v xml:space="preserve"> 180061 GPS/Surv/Well Plat/Permit/Bond                      </v>
          </cell>
          <cell r="B149">
            <v>14756529.039999999</v>
          </cell>
          <cell r="C149">
            <v>10291044.67</v>
          </cell>
          <cell r="D149">
            <v>4465484.37</v>
          </cell>
          <cell r="E149" t="str">
            <v>AA</v>
          </cell>
          <cell r="F149">
            <v>180061</v>
          </cell>
        </row>
        <row r="150">
          <cell r="A150" t="str">
            <v xml:space="preserve"> 180062 Survey Location and Plat                            </v>
          </cell>
          <cell r="B150">
            <v>10217992.18</v>
          </cell>
          <cell r="C150">
            <v>10217992.18</v>
          </cell>
          <cell r="D150">
            <v>0</v>
          </cell>
          <cell r="E150" t="str">
            <v>AA</v>
          </cell>
          <cell r="F150">
            <v>180062</v>
          </cell>
        </row>
        <row r="151">
          <cell r="A151" t="str">
            <v xml:space="preserve"> 180075 Directional Serv/Tools/Surveys                      </v>
          </cell>
          <cell r="B151">
            <v>8784049.3499999996</v>
          </cell>
          <cell r="C151">
            <v>1521809.66</v>
          </cell>
          <cell r="D151">
            <v>7262239.6900000004</v>
          </cell>
          <cell r="E151" t="str">
            <v>AA</v>
          </cell>
          <cell r="F151">
            <v>180075</v>
          </cell>
        </row>
        <row r="152">
          <cell r="A152" t="str">
            <v xml:space="preserve"> 180080 Permits and Bonds                                   </v>
          </cell>
          <cell r="B152">
            <v>944742.42</v>
          </cell>
          <cell r="C152">
            <v>944742.42</v>
          </cell>
          <cell r="D152">
            <v>0</v>
          </cell>
          <cell r="E152" t="str">
            <v>AA</v>
          </cell>
          <cell r="F152">
            <v>180080</v>
          </cell>
        </row>
        <row r="153">
          <cell r="A153" t="str">
            <v xml:space="preserve"> 180081 Right-of-Way - Roads                                </v>
          </cell>
          <cell r="B153">
            <v>284453.12</v>
          </cell>
          <cell r="C153">
            <v>284453.12</v>
          </cell>
          <cell r="D153">
            <v>0</v>
          </cell>
          <cell r="E153" t="str">
            <v>AA</v>
          </cell>
          <cell r="F153">
            <v>180081</v>
          </cell>
        </row>
        <row r="154">
          <cell r="A154" t="str">
            <v xml:space="preserve"> 180092 Loc Prep/Tree Cutting/ Foreste                      </v>
          </cell>
          <cell r="B154">
            <v>1643312.2</v>
          </cell>
          <cell r="C154">
            <v>1643312.2</v>
          </cell>
          <cell r="D154">
            <v>0</v>
          </cell>
          <cell r="E154" t="str">
            <v>AA</v>
          </cell>
          <cell r="F154">
            <v>180092</v>
          </cell>
        </row>
        <row r="155">
          <cell r="A155" t="str">
            <v xml:space="preserve"> 180093 Location Pit Liners                                 </v>
          </cell>
          <cell r="B155">
            <v>5364320.88</v>
          </cell>
          <cell r="C155">
            <v>3791785.55</v>
          </cell>
          <cell r="D155">
            <v>1572535.33</v>
          </cell>
          <cell r="E155" t="str">
            <v>AA</v>
          </cell>
          <cell r="F155">
            <v>180093</v>
          </cell>
        </row>
        <row r="156">
          <cell r="A156" t="str">
            <v xml:space="preserve"> 180094 Loc Const/Dozer Work/Exc/Blast                      </v>
          </cell>
          <cell r="B156">
            <v>57647869.700000003</v>
          </cell>
          <cell r="C156">
            <v>45273210.210000001</v>
          </cell>
          <cell r="D156">
            <v>12374659.49</v>
          </cell>
          <cell r="E156" t="str">
            <v>AA</v>
          </cell>
          <cell r="F156">
            <v>180094</v>
          </cell>
        </row>
        <row r="157">
          <cell r="A157" t="str">
            <v xml:space="preserve"> 180096 Rocking/Culverts&amp;Stone/Loc Con                      </v>
          </cell>
          <cell r="B157">
            <v>14834976.4</v>
          </cell>
          <cell r="C157">
            <v>11055992.92</v>
          </cell>
          <cell r="D157">
            <v>3778983.48</v>
          </cell>
          <cell r="E157" t="str">
            <v>AA</v>
          </cell>
          <cell r="F157">
            <v>180096</v>
          </cell>
        </row>
        <row r="158">
          <cell r="A158" t="str">
            <v xml:space="preserve"> 180097 Access Roads                                        </v>
          </cell>
          <cell r="B158">
            <v>25423154.16</v>
          </cell>
          <cell r="C158">
            <v>25423154.16</v>
          </cell>
          <cell r="D158">
            <v>0</v>
          </cell>
          <cell r="E158" t="str">
            <v>AA</v>
          </cell>
          <cell r="F158">
            <v>180097</v>
          </cell>
        </row>
        <row r="159">
          <cell r="A159" t="str">
            <v xml:space="preserve"> 180098 Location                                            </v>
          </cell>
          <cell r="B159">
            <v>178012.79</v>
          </cell>
          <cell r="C159">
            <v>178012.79</v>
          </cell>
          <cell r="D159">
            <v>0</v>
          </cell>
          <cell r="E159" t="str">
            <v>AA</v>
          </cell>
          <cell r="F159">
            <v>180098</v>
          </cell>
        </row>
        <row r="160">
          <cell r="A160" t="str">
            <v xml:space="preserve"> 180099 Location Fees                                       </v>
          </cell>
          <cell r="B160">
            <v>45009.88</v>
          </cell>
          <cell r="C160">
            <v>45009.88</v>
          </cell>
          <cell r="D160">
            <v>0</v>
          </cell>
          <cell r="E160" t="str">
            <v>AA</v>
          </cell>
          <cell r="F160">
            <v>180099</v>
          </cell>
        </row>
        <row r="161">
          <cell r="A161" t="str">
            <v xml:space="preserve"> 180111 Pit Treatment/Restoration/Gate                      </v>
          </cell>
          <cell r="B161">
            <v>33321106.18</v>
          </cell>
          <cell r="C161">
            <v>25738905.41</v>
          </cell>
          <cell r="D161">
            <v>7582200.7699999996</v>
          </cell>
          <cell r="E161" t="str">
            <v>AA</v>
          </cell>
          <cell r="F161">
            <v>180111</v>
          </cell>
        </row>
        <row r="162">
          <cell r="A162" t="str">
            <v xml:space="preserve"> 180130 Drilling Mud &amp; Chemicals                            </v>
          </cell>
          <cell r="B162">
            <v>1060874.8600000001</v>
          </cell>
          <cell r="C162">
            <v>822656.69</v>
          </cell>
          <cell r="D162">
            <v>238218.17</v>
          </cell>
          <cell r="E162" t="str">
            <v>AA</v>
          </cell>
          <cell r="F162">
            <v>180130</v>
          </cell>
        </row>
        <row r="163">
          <cell r="A163" t="str">
            <v xml:space="preserve"> 180135 Fuel and Power                                      </v>
          </cell>
          <cell r="B163">
            <v>35539.480000000003</v>
          </cell>
          <cell r="C163">
            <v>35539.480000000003</v>
          </cell>
          <cell r="D163">
            <v>0</v>
          </cell>
          <cell r="E163" t="str">
            <v>AA</v>
          </cell>
          <cell r="F163">
            <v>180135</v>
          </cell>
        </row>
        <row r="164">
          <cell r="A164" t="str">
            <v xml:space="preserve"> 180136 Communications                                      </v>
          </cell>
          <cell r="B164">
            <v>720.8</v>
          </cell>
          <cell r="C164">
            <v>720.8</v>
          </cell>
          <cell r="D164">
            <v>0</v>
          </cell>
          <cell r="E164" t="str">
            <v>AA</v>
          </cell>
          <cell r="F164">
            <v>180136</v>
          </cell>
        </row>
        <row r="165">
          <cell r="A165" t="str">
            <v xml:space="preserve"> 180141 Bit/Reamer/Stabilizer/Hammer                        </v>
          </cell>
          <cell r="B165">
            <v>3065264.89</v>
          </cell>
          <cell r="C165">
            <v>1224296.02</v>
          </cell>
          <cell r="D165">
            <v>1840968.87</v>
          </cell>
          <cell r="E165" t="str">
            <v>AA</v>
          </cell>
          <cell r="F165">
            <v>180141</v>
          </cell>
        </row>
        <row r="166">
          <cell r="A166" t="str">
            <v xml:space="preserve"> 180142 Bits                                                </v>
          </cell>
          <cell r="B166">
            <v>858390.37</v>
          </cell>
          <cell r="C166">
            <v>858390.37</v>
          </cell>
          <cell r="D166">
            <v>0</v>
          </cell>
          <cell r="E166" t="str">
            <v>AA</v>
          </cell>
          <cell r="F166">
            <v>180142</v>
          </cell>
        </row>
        <row r="167">
          <cell r="A167" t="str">
            <v xml:space="preserve"> 180143 Reamers and Stabilizers                             </v>
          </cell>
          <cell r="B167">
            <v>86413.06</v>
          </cell>
          <cell r="C167">
            <v>86413.06</v>
          </cell>
          <cell r="D167">
            <v>0</v>
          </cell>
          <cell r="E167" t="str">
            <v>AA</v>
          </cell>
          <cell r="F167">
            <v>180143</v>
          </cell>
        </row>
        <row r="168">
          <cell r="A168" t="str">
            <v xml:space="preserve"> 180144 Drilling Hammer                                     </v>
          </cell>
          <cell r="B168">
            <v>12680.73</v>
          </cell>
          <cell r="C168">
            <v>12680.73</v>
          </cell>
          <cell r="D168">
            <v>0</v>
          </cell>
          <cell r="E168" t="str">
            <v>AA</v>
          </cell>
          <cell r="F168">
            <v>180144</v>
          </cell>
        </row>
        <row r="169">
          <cell r="A169" t="str">
            <v xml:space="preserve"> 180170 Drilling Water                                      </v>
          </cell>
          <cell r="B169">
            <v>3347097.76</v>
          </cell>
          <cell r="C169">
            <v>2969478.56</v>
          </cell>
          <cell r="D169">
            <v>377619.20000000001</v>
          </cell>
          <cell r="E169" t="str">
            <v>AA</v>
          </cell>
          <cell r="F169">
            <v>180170</v>
          </cell>
        </row>
        <row r="170">
          <cell r="A170" t="str">
            <v xml:space="preserve"> 180175 Coring                                              </v>
          </cell>
          <cell r="B170">
            <v>335230.98</v>
          </cell>
          <cell r="C170">
            <v>335230.98</v>
          </cell>
          <cell r="D170">
            <v>0</v>
          </cell>
          <cell r="E170" t="str">
            <v>AA</v>
          </cell>
          <cell r="F170">
            <v>180175</v>
          </cell>
        </row>
        <row r="171">
          <cell r="A171" t="str">
            <v xml:space="preserve"> 180176 Core Analysis                                       </v>
          </cell>
          <cell r="B171">
            <v>777440.98</v>
          </cell>
          <cell r="C171">
            <v>627440.98</v>
          </cell>
          <cell r="D171">
            <v>150000</v>
          </cell>
          <cell r="E171" t="str">
            <v>AA</v>
          </cell>
          <cell r="F171">
            <v>180176</v>
          </cell>
        </row>
        <row r="172">
          <cell r="A172" t="str">
            <v xml:space="preserve"> 180177 Drill Stem Test                                     </v>
          </cell>
          <cell r="B172">
            <v>38710.660000000003</v>
          </cell>
          <cell r="C172">
            <v>38710.660000000003</v>
          </cell>
          <cell r="D172">
            <v>0</v>
          </cell>
          <cell r="E172" t="str">
            <v>AA</v>
          </cell>
          <cell r="F172">
            <v>180177</v>
          </cell>
        </row>
        <row r="173">
          <cell r="A173" t="str">
            <v xml:space="preserve"> 180180 Drlg Open Hole Logging                              </v>
          </cell>
          <cell r="B173">
            <v>21374576.84</v>
          </cell>
          <cell r="C173">
            <v>18542423.780000001</v>
          </cell>
          <cell r="D173">
            <v>2832153.06</v>
          </cell>
          <cell r="E173" t="str">
            <v>AA</v>
          </cell>
          <cell r="F173">
            <v>180180</v>
          </cell>
        </row>
        <row r="174">
          <cell r="A174" t="str">
            <v xml:space="preserve"> 180201 Spec Log/Science/Mud Log/Core                       </v>
          </cell>
          <cell r="B174">
            <v>1707091</v>
          </cell>
          <cell r="C174">
            <v>433322.51</v>
          </cell>
          <cell r="D174">
            <v>1273768.49</v>
          </cell>
          <cell r="E174" t="str">
            <v>AA</v>
          </cell>
          <cell r="F174">
            <v>180201</v>
          </cell>
        </row>
        <row r="175">
          <cell r="A175" t="str">
            <v xml:space="preserve"> 180222 Well Test/DST&amp;Production Test                       </v>
          </cell>
          <cell r="B175">
            <v>842324.08</v>
          </cell>
          <cell r="C175">
            <v>193427.41</v>
          </cell>
          <cell r="D175">
            <v>648896.67000000004</v>
          </cell>
          <cell r="E175" t="str">
            <v>AA</v>
          </cell>
          <cell r="F175">
            <v>180222</v>
          </cell>
        </row>
        <row r="176">
          <cell r="A176" t="str">
            <v xml:space="preserve"> 180229 Cementing-Conductor/Coal Strin                      </v>
          </cell>
          <cell r="B176">
            <v>198629.87</v>
          </cell>
          <cell r="C176">
            <v>172741.1</v>
          </cell>
          <cell r="D176">
            <v>25888.77</v>
          </cell>
          <cell r="E176" t="str">
            <v>AA</v>
          </cell>
          <cell r="F176">
            <v>180229</v>
          </cell>
        </row>
        <row r="177">
          <cell r="A177" t="str">
            <v xml:space="preserve"> 180230 Cementing-Surface Casing                            </v>
          </cell>
          <cell r="B177">
            <v>4235684.5199999996</v>
          </cell>
          <cell r="C177">
            <v>4235684.5199999996</v>
          </cell>
          <cell r="D177">
            <v>0</v>
          </cell>
          <cell r="E177" t="str">
            <v>AA</v>
          </cell>
          <cell r="F177">
            <v>180230</v>
          </cell>
        </row>
        <row r="178">
          <cell r="A178" t="str">
            <v xml:space="preserve"> 180231 Cem-Surf Casing Incl Float Equ                      </v>
          </cell>
          <cell r="B178">
            <v>16358353.779999999</v>
          </cell>
          <cell r="C178">
            <v>12824259.91</v>
          </cell>
          <cell r="D178">
            <v>3534093.87</v>
          </cell>
          <cell r="E178" t="str">
            <v>AA</v>
          </cell>
          <cell r="F178">
            <v>180231</v>
          </cell>
        </row>
        <row r="179">
          <cell r="A179" t="str">
            <v xml:space="preserve"> 180240 Cementing-Intermediate Casing                       </v>
          </cell>
          <cell r="B179">
            <v>3492864.67</v>
          </cell>
          <cell r="C179">
            <v>3492864.67</v>
          </cell>
          <cell r="D179">
            <v>0</v>
          </cell>
          <cell r="E179" t="str">
            <v>AA</v>
          </cell>
          <cell r="F179">
            <v>180240</v>
          </cell>
        </row>
        <row r="180">
          <cell r="A180" t="str">
            <v xml:space="preserve"> 180241 Cement-Inter Casing Incl Float                      </v>
          </cell>
          <cell r="B180">
            <v>14268651.640000001</v>
          </cell>
          <cell r="C180">
            <v>11686992.109999999</v>
          </cell>
          <cell r="D180">
            <v>2581659.5299999998</v>
          </cell>
          <cell r="E180" t="str">
            <v>AA</v>
          </cell>
          <cell r="F180">
            <v>180241</v>
          </cell>
        </row>
        <row r="181">
          <cell r="A181" t="str">
            <v xml:space="preserve"> 180244 Cementing-Miscellaneous                             </v>
          </cell>
          <cell r="B181">
            <v>441116.3</v>
          </cell>
          <cell r="C181">
            <v>441116.3</v>
          </cell>
          <cell r="D181">
            <v>0</v>
          </cell>
          <cell r="E181" t="str">
            <v>AA</v>
          </cell>
          <cell r="F181">
            <v>180244</v>
          </cell>
        </row>
        <row r="182">
          <cell r="A182" t="str">
            <v xml:space="preserve"> 180251 Well Killing/Misc Pumping/Cem                       </v>
          </cell>
          <cell r="B182">
            <v>1321416.02</v>
          </cell>
          <cell r="C182">
            <v>884618.75</v>
          </cell>
          <cell r="D182">
            <v>436797.27</v>
          </cell>
          <cell r="E182" t="str">
            <v>AA</v>
          </cell>
          <cell r="F182">
            <v>180251</v>
          </cell>
        </row>
        <row r="183">
          <cell r="A183" t="str">
            <v xml:space="preserve"> 180255 Floats, Baffles, Centralizers                       </v>
          </cell>
          <cell r="B183">
            <v>774456.23</v>
          </cell>
          <cell r="C183">
            <v>774456.23</v>
          </cell>
          <cell r="D183">
            <v>0</v>
          </cell>
          <cell r="E183" t="str">
            <v>AA</v>
          </cell>
          <cell r="F183">
            <v>180255</v>
          </cell>
        </row>
        <row r="184">
          <cell r="A184" t="str">
            <v xml:space="preserve"> 180261 Power Tongs for Casing/Tubing                       </v>
          </cell>
          <cell r="B184">
            <v>239658.16</v>
          </cell>
          <cell r="C184">
            <v>239658.16</v>
          </cell>
          <cell r="D184">
            <v>0</v>
          </cell>
          <cell r="E184" t="str">
            <v>AA</v>
          </cell>
          <cell r="F184">
            <v>180261</v>
          </cell>
        </row>
        <row r="185">
          <cell r="A185" t="str">
            <v xml:space="preserve"> 180280 Equipment Rental                                    </v>
          </cell>
          <cell r="B185">
            <v>467395.72</v>
          </cell>
          <cell r="C185">
            <v>467395.72</v>
          </cell>
          <cell r="D185">
            <v>0</v>
          </cell>
          <cell r="E185" t="str">
            <v>AA</v>
          </cell>
          <cell r="F185">
            <v>180280</v>
          </cell>
        </row>
        <row r="186">
          <cell r="A186" t="str">
            <v xml:space="preserve"> 180281 Special Drlg Tools/Rental/Tong                      </v>
          </cell>
          <cell r="B186">
            <v>4612053.2</v>
          </cell>
          <cell r="C186">
            <v>3111158.03</v>
          </cell>
          <cell r="D186">
            <v>1500895.17</v>
          </cell>
          <cell r="E186" t="str">
            <v>AA</v>
          </cell>
          <cell r="F186">
            <v>180281</v>
          </cell>
        </row>
        <row r="187">
          <cell r="A187" t="str">
            <v xml:space="preserve"> 180299 Transp/Trucking/Casings &amp; Mat                       </v>
          </cell>
          <cell r="B187">
            <v>2377286.2599999998</v>
          </cell>
          <cell r="C187">
            <v>1752600.71</v>
          </cell>
          <cell r="D187">
            <v>624685.55000000005</v>
          </cell>
          <cell r="E187" t="str">
            <v>AA</v>
          </cell>
          <cell r="F187">
            <v>180299</v>
          </cell>
        </row>
        <row r="188">
          <cell r="A188" t="str">
            <v xml:space="preserve"> 180300 Transportation                                      </v>
          </cell>
          <cell r="B188">
            <v>2834368.12</v>
          </cell>
          <cell r="C188">
            <v>2834368.12</v>
          </cell>
          <cell r="D188">
            <v>0</v>
          </cell>
          <cell r="E188" t="str">
            <v>AA</v>
          </cell>
          <cell r="F188">
            <v>180300</v>
          </cell>
        </row>
        <row r="189">
          <cell r="A189" t="str">
            <v xml:space="preserve"> 180301 Trans/Trucking Costs (Drlg)                         </v>
          </cell>
          <cell r="B189">
            <v>322591.37</v>
          </cell>
          <cell r="C189">
            <v>322591.37</v>
          </cell>
          <cell r="D189">
            <v>0</v>
          </cell>
          <cell r="E189" t="str">
            <v>AA</v>
          </cell>
          <cell r="F189">
            <v>180301</v>
          </cell>
        </row>
        <row r="190">
          <cell r="A190" t="str">
            <v xml:space="preserve"> 180310 Drlg Fishing Expenses                               </v>
          </cell>
          <cell r="B190">
            <v>1663339.89</v>
          </cell>
          <cell r="C190">
            <v>1021515.32</v>
          </cell>
          <cell r="D190">
            <v>641824.56999999995</v>
          </cell>
          <cell r="E190" t="str">
            <v>AA</v>
          </cell>
          <cell r="F190">
            <v>180310</v>
          </cell>
        </row>
        <row r="191">
          <cell r="A191" t="str">
            <v xml:space="preserve"> 180332 Sidetracking                                        </v>
          </cell>
          <cell r="B191">
            <v>180537.65</v>
          </cell>
          <cell r="C191">
            <v>180537.65</v>
          </cell>
          <cell r="D191">
            <v>0</v>
          </cell>
          <cell r="E191" t="str">
            <v>AA</v>
          </cell>
          <cell r="F191">
            <v>180332</v>
          </cell>
        </row>
        <row r="192">
          <cell r="A192" t="str">
            <v xml:space="preserve"> 180333 P&amp;A Costs/Rig Time/Misc Costs                       </v>
          </cell>
          <cell r="B192">
            <v>6233192.46</v>
          </cell>
          <cell r="C192">
            <v>5251295.95</v>
          </cell>
          <cell r="D192">
            <v>981896.51</v>
          </cell>
          <cell r="E192" t="str">
            <v>AA</v>
          </cell>
          <cell r="F192">
            <v>180333</v>
          </cell>
        </row>
        <row r="193">
          <cell r="A193" t="str">
            <v xml:space="preserve"> 180341 Surface Damage/Loc &amp; Pipeline                       </v>
          </cell>
          <cell r="B193">
            <v>19003614.41</v>
          </cell>
          <cell r="C193">
            <v>16337830.560000001</v>
          </cell>
          <cell r="D193">
            <v>2665783.85</v>
          </cell>
          <cell r="E193" t="str">
            <v>AA</v>
          </cell>
          <cell r="F193">
            <v>180341</v>
          </cell>
        </row>
        <row r="194">
          <cell r="A194" t="str">
            <v xml:space="preserve"> 180699 Geology Supervision, Etc.                           </v>
          </cell>
          <cell r="B194">
            <v>185143.51</v>
          </cell>
          <cell r="C194">
            <v>185143.51</v>
          </cell>
          <cell r="D194">
            <v>0</v>
          </cell>
          <cell r="E194" t="str">
            <v>AA</v>
          </cell>
          <cell r="F194">
            <v>180699</v>
          </cell>
        </row>
        <row r="195">
          <cell r="A195" t="str">
            <v xml:space="preserve"> 180720 Operator Overhead                                   </v>
          </cell>
          <cell r="B195">
            <v>3048886.38</v>
          </cell>
          <cell r="C195">
            <v>2242675.56</v>
          </cell>
          <cell r="D195">
            <v>806210.82</v>
          </cell>
          <cell r="E195" t="str">
            <v>AA</v>
          </cell>
          <cell r="F195">
            <v>180720</v>
          </cell>
        </row>
        <row r="196">
          <cell r="A196" t="str">
            <v xml:space="preserve"> 180725 Contract Labor                                      </v>
          </cell>
          <cell r="B196">
            <v>3230525.15</v>
          </cell>
          <cell r="C196">
            <v>3231183.44</v>
          </cell>
          <cell r="D196">
            <v>-658.29</v>
          </cell>
          <cell r="E196" t="str">
            <v>AA</v>
          </cell>
          <cell r="F196">
            <v>180725</v>
          </cell>
        </row>
        <row r="197">
          <cell r="A197" t="str">
            <v xml:space="preserve"> 180731 Consulting Serv Rig Supervisio                      </v>
          </cell>
          <cell r="B197">
            <v>3248097.67</v>
          </cell>
          <cell r="C197">
            <v>2495142.89</v>
          </cell>
          <cell r="D197">
            <v>752954.78</v>
          </cell>
          <cell r="E197" t="str">
            <v>AA</v>
          </cell>
          <cell r="F197">
            <v>180731</v>
          </cell>
        </row>
        <row r="198">
          <cell r="A198" t="str">
            <v xml:space="preserve"> 180733 Land Contractor Costs                               </v>
          </cell>
          <cell r="B198">
            <v>29754118</v>
          </cell>
          <cell r="C198">
            <v>23981131.640000001</v>
          </cell>
          <cell r="D198">
            <v>5772986.3600000003</v>
          </cell>
          <cell r="E198" t="str">
            <v>AA</v>
          </cell>
          <cell r="F198">
            <v>180733</v>
          </cell>
        </row>
        <row r="199">
          <cell r="A199" t="str">
            <v xml:space="preserve"> 180735 Well Control Insurance                              </v>
          </cell>
          <cell r="B199">
            <v>223097.21</v>
          </cell>
          <cell r="C199">
            <v>223097.21</v>
          </cell>
          <cell r="D199">
            <v>0</v>
          </cell>
          <cell r="E199" t="str">
            <v>AA</v>
          </cell>
          <cell r="F199">
            <v>180735</v>
          </cell>
        </row>
        <row r="200">
          <cell r="A200" t="str">
            <v xml:space="preserve"> 180751 Contingency, Other, Misc Drlg                       </v>
          </cell>
          <cell r="B200">
            <v>52268602.25</v>
          </cell>
          <cell r="C200">
            <v>53011560.509999998</v>
          </cell>
          <cell r="D200">
            <v>-742958.26</v>
          </cell>
          <cell r="E200" t="str">
            <v>AA</v>
          </cell>
          <cell r="F200">
            <v>180751</v>
          </cell>
        </row>
        <row r="201">
          <cell r="A201" t="str">
            <v xml:space="preserve"> 180999 Costs Clearing Account                              </v>
          </cell>
          <cell r="B201">
            <v>-578491626.21000004</v>
          </cell>
          <cell r="C201">
            <v>-460964387.56</v>
          </cell>
          <cell r="D201">
            <v>-117527238.65000001</v>
          </cell>
          <cell r="E201" t="str">
            <v>AA</v>
          </cell>
          <cell r="F201">
            <v>180999</v>
          </cell>
        </row>
        <row r="202">
          <cell r="A202" t="str">
            <v xml:space="preserve"> 181001 CC Per Diem Expenses                                </v>
          </cell>
          <cell r="B202">
            <v>68849.17</v>
          </cell>
          <cell r="C202">
            <v>68849.17</v>
          </cell>
          <cell r="D202">
            <v>0</v>
          </cell>
          <cell r="E202" t="str">
            <v>AA</v>
          </cell>
          <cell r="F202">
            <v>181001</v>
          </cell>
        </row>
        <row r="203">
          <cell r="A203" t="str">
            <v xml:space="preserve"> 181011 CC Daywork Comp Operations                          </v>
          </cell>
          <cell r="B203">
            <v>1408235.85</v>
          </cell>
          <cell r="C203">
            <v>1377690.99</v>
          </cell>
          <cell r="D203">
            <v>30544.86</v>
          </cell>
          <cell r="E203" t="str">
            <v>AA</v>
          </cell>
          <cell r="F203">
            <v>181011</v>
          </cell>
        </row>
        <row r="204">
          <cell r="A204" t="str">
            <v xml:space="preserve"> 181021 Serv Rig/Coiled Tub/Assoc Cost                      </v>
          </cell>
          <cell r="B204">
            <v>28937108.239999998</v>
          </cell>
          <cell r="C204">
            <v>22037650.359999999</v>
          </cell>
          <cell r="D204">
            <v>6899457.8799999999</v>
          </cell>
          <cell r="E204" t="str">
            <v>AA</v>
          </cell>
          <cell r="F204">
            <v>181021</v>
          </cell>
        </row>
        <row r="205">
          <cell r="A205" t="str">
            <v xml:space="preserve"> 181022 Service Rig and Per Diem Chgs                       </v>
          </cell>
          <cell r="B205">
            <v>12423429.07</v>
          </cell>
          <cell r="C205">
            <v>12423429.07</v>
          </cell>
          <cell r="D205">
            <v>0</v>
          </cell>
          <cell r="E205" t="str">
            <v>AA</v>
          </cell>
          <cell r="F205">
            <v>181022</v>
          </cell>
        </row>
        <row r="206">
          <cell r="A206" t="str">
            <v xml:space="preserve"> 181023 Access Road                                         </v>
          </cell>
          <cell r="B206">
            <v>1038235.64</v>
          </cell>
          <cell r="C206">
            <v>1038235.64</v>
          </cell>
          <cell r="D206">
            <v>0</v>
          </cell>
          <cell r="E206" t="str">
            <v>AA</v>
          </cell>
          <cell r="F206">
            <v>181023</v>
          </cell>
        </row>
        <row r="207">
          <cell r="A207" t="str">
            <v xml:space="preserve"> 181024 Location                                            </v>
          </cell>
          <cell r="B207">
            <v>49623.77</v>
          </cell>
          <cell r="C207">
            <v>49623.77</v>
          </cell>
          <cell r="D207">
            <v>0</v>
          </cell>
          <cell r="E207" t="str">
            <v>AA</v>
          </cell>
          <cell r="F207">
            <v>181024</v>
          </cell>
        </row>
        <row r="208">
          <cell r="A208" t="str">
            <v xml:space="preserve"> 181030 Fuel and Power                                      </v>
          </cell>
          <cell r="B208">
            <v>206568.55</v>
          </cell>
          <cell r="C208">
            <v>206568.55</v>
          </cell>
          <cell r="D208">
            <v>0</v>
          </cell>
          <cell r="E208" t="str">
            <v>AA</v>
          </cell>
          <cell r="F208">
            <v>181030</v>
          </cell>
        </row>
        <row r="209">
          <cell r="A209" t="str">
            <v xml:space="preserve"> 181036 Drilling Mud and Chemicals                          </v>
          </cell>
          <cell r="B209">
            <v>112212.86</v>
          </cell>
          <cell r="C209">
            <v>112212.86</v>
          </cell>
          <cell r="D209">
            <v>0</v>
          </cell>
          <cell r="E209" t="str">
            <v>AA</v>
          </cell>
          <cell r="F209">
            <v>181036</v>
          </cell>
        </row>
        <row r="210">
          <cell r="A210" t="str">
            <v xml:space="preserve"> 181037 Bits                                                </v>
          </cell>
          <cell r="B210">
            <v>65011.05</v>
          </cell>
          <cell r="C210">
            <v>65011.05</v>
          </cell>
          <cell r="D210">
            <v>0</v>
          </cell>
          <cell r="E210" t="str">
            <v>AA</v>
          </cell>
          <cell r="F210">
            <v>181037</v>
          </cell>
        </row>
        <row r="211">
          <cell r="A211" t="str">
            <v xml:space="preserve"> 181040 Floats, Baffles,Centralizers                        </v>
          </cell>
          <cell r="B211">
            <v>724222.44</v>
          </cell>
          <cell r="C211">
            <v>724222.44</v>
          </cell>
          <cell r="D211">
            <v>0</v>
          </cell>
          <cell r="E211" t="str">
            <v>AA</v>
          </cell>
          <cell r="F211">
            <v>181040</v>
          </cell>
        </row>
        <row r="212">
          <cell r="A212" t="str">
            <v xml:space="preserve"> 181041 Cased Hole Logging                                  </v>
          </cell>
          <cell r="B212">
            <v>1722506.19</v>
          </cell>
          <cell r="C212">
            <v>1722506.19</v>
          </cell>
          <cell r="D212">
            <v>0</v>
          </cell>
          <cell r="E212" t="str">
            <v>AA</v>
          </cell>
          <cell r="F212">
            <v>181041</v>
          </cell>
        </row>
        <row r="213">
          <cell r="A213" t="str">
            <v xml:space="preserve"> 181042 Perforating, Cased Hole Logs                        </v>
          </cell>
          <cell r="B213">
            <v>835569.66</v>
          </cell>
          <cell r="C213">
            <v>835569.66</v>
          </cell>
          <cell r="D213">
            <v>0</v>
          </cell>
          <cell r="E213" t="str">
            <v>AA</v>
          </cell>
          <cell r="F213">
            <v>181042</v>
          </cell>
        </row>
        <row r="214">
          <cell r="A214" t="str">
            <v xml:space="preserve"> 181043 Perforation                                         </v>
          </cell>
          <cell r="B214">
            <v>2983860.19</v>
          </cell>
          <cell r="C214">
            <v>2983860.19</v>
          </cell>
          <cell r="D214">
            <v>0</v>
          </cell>
          <cell r="E214" t="str">
            <v>AA</v>
          </cell>
          <cell r="F214">
            <v>181043</v>
          </cell>
        </row>
        <row r="215">
          <cell r="A215" t="str">
            <v xml:space="preserve"> 181044 Open Flow Test                                      </v>
          </cell>
          <cell r="B215">
            <v>246907.64</v>
          </cell>
          <cell r="C215">
            <v>246907.64</v>
          </cell>
          <cell r="D215">
            <v>0</v>
          </cell>
          <cell r="E215" t="str">
            <v>AA</v>
          </cell>
          <cell r="F215">
            <v>181044</v>
          </cell>
        </row>
        <row r="216">
          <cell r="A216" t="str">
            <v xml:space="preserve"> 181045 Logging                                             </v>
          </cell>
          <cell r="B216">
            <v>489169.97</v>
          </cell>
          <cell r="C216">
            <v>489169.97</v>
          </cell>
          <cell r="D216">
            <v>0</v>
          </cell>
          <cell r="E216" t="str">
            <v>AA</v>
          </cell>
          <cell r="F216">
            <v>181045</v>
          </cell>
        </row>
        <row r="217">
          <cell r="A217" t="str">
            <v xml:space="preserve"> 181046 Mud Logging                                         </v>
          </cell>
          <cell r="B217">
            <v>594</v>
          </cell>
          <cell r="C217">
            <v>594</v>
          </cell>
          <cell r="D217">
            <v>0</v>
          </cell>
          <cell r="E217" t="str">
            <v>AA</v>
          </cell>
          <cell r="F217">
            <v>181046</v>
          </cell>
        </row>
        <row r="218">
          <cell r="A218" t="str">
            <v xml:space="preserve"> 181047 Coring                                              </v>
          </cell>
          <cell r="B218">
            <v>18847.14</v>
          </cell>
          <cell r="C218">
            <v>18847.14</v>
          </cell>
          <cell r="D218">
            <v>0</v>
          </cell>
          <cell r="E218" t="str">
            <v>AA</v>
          </cell>
          <cell r="F218">
            <v>181047</v>
          </cell>
        </row>
        <row r="219">
          <cell r="A219" t="str">
            <v xml:space="preserve"> 181048 Core Analysis                                       </v>
          </cell>
          <cell r="B219">
            <v>16203.11</v>
          </cell>
          <cell r="C219">
            <v>16203.11</v>
          </cell>
          <cell r="D219">
            <v>0</v>
          </cell>
          <cell r="E219" t="str">
            <v>AA</v>
          </cell>
          <cell r="F219">
            <v>181048</v>
          </cell>
        </row>
        <row r="220">
          <cell r="A220" t="str">
            <v xml:space="preserve"> 181071 Perforating, Cased Hole Logs                        </v>
          </cell>
          <cell r="B220">
            <v>20728118.989999998</v>
          </cell>
          <cell r="C220">
            <v>15582590.57</v>
          </cell>
          <cell r="D220">
            <v>5145528.42</v>
          </cell>
          <cell r="E220" t="str">
            <v>AA</v>
          </cell>
          <cell r="F220">
            <v>181071</v>
          </cell>
        </row>
        <row r="221">
          <cell r="A221" t="str">
            <v xml:space="preserve"> 181101 Cem-Prod Casing Float Equip                         </v>
          </cell>
          <cell r="B221">
            <v>23040752.920000002</v>
          </cell>
          <cell r="C221">
            <v>18206635.390000001</v>
          </cell>
          <cell r="D221">
            <v>4834117.53</v>
          </cell>
          <cell r="E221" t="str">
            <v>AA</v>
          </cell>
          <cell r="F221">
            <v>181101</v>
          </cell>
        </row>
        <row r="222">
          <cell r="A222" t="str">
            <v xml:space="preserve"> 181102 Production Casing Cementing                         </v>
          </cell>
          <cell r="B222">
            <v>8579330.9100000001</v>
          </cell>
          <cell r="C222">
            <v>8579330.9100000001</v>
          </cell>
          <cell r="D222">
            <v>0</v>
          </cell>
          <cell r="E222" t="str">
            <v>AA</v>
          </cell>
          <cell r="F222">
            <v>181102</v>
          </cell>
        </row>
        <row r="223">
          <cell r="A223" t="str">
            <v xml:space="preserve"> 181104 Miscellaneous Cementing                             </v>
          </cell>
          <cell r="B223">
            <v>443147.37</v>
          </cell>
          <cell r="C223">
            <v>443147.37</v>
          </cell>
          <cell r="D223">
            <v>0</v>
          </cell>
          <cell r="E223" t="str">
            <v>AA</v>
          </cell>
          <cell r="F223">
            <v>181104</v>
          </cell>
        </row>
        <row r="224">
          <cell r="A224" t="str">
            <v xml:space="preserve"> 181122 Serv Co/Nitrogen/Acid/FRAC Ser                      </v>
          </cell>
          <cell r="B224">
            <v>148847231.41999999</v>
          </cell>
          <cell r="C224">
            <v>108325173.69</v>
          </cell>
          <cell r="D224">
            <v>40522057.729999997</v>
          </cell>
          <cell r="E224" t="str">
            <v>AA</v>
          </cell>
          <cell r="F224">
            <v>181122</v>
          </cell>
        </row>
        <row r="225">
          <cell r="A225" t="str">
            <v xml:space="preserve"> 181123 Acidize - Frac                                      </v>
          </cell>
          <cell r="B225">
            <v>19960689.98</v>
          </cell>
          <cell r="C225">
            <v>19960689.98</v>
          </cell>
          <cell r="D225">
            <v>0</v>
          </cell>
          <cell r="E225" t="str">
            <v>AA</v>
          </cell>
          <cell r="F225">
            <v>181123</v>
          </cell>
        </row>
        <row r="226">
          <cell r="A226" t="str">
            <v xml:space="preserve"> 181124 Acidize                                             </v>
          </cell>
          <cell r="B226">
            <v>335604.33</v>
          </cell>
          <cell r="C226">
            <v>335604.33</v>
          </cell>
          <cell r="D226">
            <v>0</v>
          </cell>
          <cell r="E226" t="str">
            <v>AA</v>
          </cell>
          <cell r="F226">
            <v>181124</v>
          </cell>
        </row>
        <row r="227">
          <cell r="A227" t="str">
            <v xml:space="preserve"> 181125 Frac                                                </v>
          </cell>
          <cell r="B227">
            <v>1660344.46</v>
          </cell>
          <cell r="C227">
            <v>1660344.46</v>
          </cell>
          <cell r="D227">
            <v>0</v>
          </cell>
          <cell r="E227" t="str">
            <v>AA</v>
          </cell>
          <cell r="F227">
            <v>181125</v>
          </cell>
        </row>
        <row r="228">
          <cell r="A228" t="str">
            <v xml:space="preserve"> 181131 Squeeze/Misc Cem/Pump/CompOp                        </v>
          </cell>
          <cell r="B228">
            <v>2564907.9900000002</v>
          </cell>
          <cell r="C228">
            <v>2125794.8199999998</v>
          </cell>
          <cell r="D228">
            <v>439113.17</v>
          </cell>
          <cell r="E228" t="str">
            <v>AA</v>
          </cell>
          <cell r="F228">
            <v>181131</v>
          </cell>
        </row>
        <row r="229">
          <cell r="A229" t="str">
            <v xml:space="preserve"> 181132 Squeeze                                             </v>
          </cell>
          <cell r="B229">
            <v>429627.42</v>
          </cell>
          <cell r="C229">
            <v>429627.42</v>
          </cell>
          <cell r="D229">
            <v>0</v>
          </cell>
          <cell r="E229" t="str">
            <v>AA</v>
          </cell>
          <cell r="F229">
            <v>181132</v>
          </cell>
        </row>
        <row r="230">
          <cell r="A230" t="str">
            <v xml:space="preserve"> 181141 Tanks/Pit/Doz/Pack/DownholeEqp                      </v>
          </cell>
          <cell r="B230">
            <v>16333196.779999999</v>
          </cell>
          <cell r="C230">
            <v>11938469.210000001</v>
          </cell>
          <cell r="D230">
            <v>4394727.57</v>
          </cell>
          <cell r="E230" t="str">
            <v>AA</v>
          </cell>
          <cell r="F230">
            <v>181141</v>
          </cell>
        </row>
        <row r="231">
          <cell r="A231" t="str">
            <v xml:space="preserve"> 181142 Tank Rental                                         </v>
          </cell>
          <cell r="B231">
            <v>911100.55</v>
          </cell>
          <cell r="C231">
            <v>911100.55</v>
          </cell>
          <cell r="D231">
            <v>0</v>
          </cell>
          <cell r="E231" t="str">
            <v>AA</v>
          </cell>
          <cell r="F231">
            <v>181142</v>
          </cell>
        </row>
        <row r="232">
          <cell r="A232" t="str">
            <v xml:space="preserve"> 181143 Completion Fluid (Water)                            </v>
          </cell>
          <cell r="B232">
            <v>897808.56</v>
          </cell>
          <cell r="C232">
            <v>897808.56</v>
          </cell>
          <cell r="D232">
            <v>0</v>
          </cell>
          <cell r="E232" t="str">
            <v>AA</v>
          </cell>
          <cell r="F232">
            <v>181143</v>
          </cell>
        </row>
        <row r="233">
          <cell r="A233" t="str">
            <v xml:space="preserve"> 181151 Pipeline Construction/Reclamat                      </v>
          </cell>
          <cell r="B233">
            <v>25565753.98</v>
          </cell>
          <cell r="C233">
            <v>19998776.18</v>
          </cell>
          <cell r="D233">
            <v>5566977.7999999998</v>
          </cell>
          <cell r="E233" t="str">
            <v>AA</v>
          </cell>
          <cell r="F233">
            <v>181151</v>
          </cell>
        </row>
        <row r="234">
          <cell r="A234" t="str">
            <v xml:space="preserve"> 181152 Frac Valves and Lines                               </v>
          </cell>
          <cell r="B234">
            <v>15892.37</v>
          </cell>
          <cell r="C234">
            <v>15892.37</v>
          </cell>
          <cell r="D234">
            <v>0</v>
          </cell>
          <cell r="E234" t="str">
            <v>AA</v>
          </cell>
          <cell r="F234">
            <v>181152</v>
          </cell>
        </row>
        <row r="235">
          <cell r="A235" t="str">
            <v xml:space="preserve"> 181161 Water Hauling -Comp Operations                      </v>
          </cell>
          <cell r="B235">
            <v>3860186.29</v>
          </cell>
          <cell r="C235">
            <v>2718194.15</v>
          </cell>
          <cell r="D235">
            <v>1141992.1399999999</v>
          </cell>
          <cell r="E235" t="str">
            <v>AA</v>
          </cell>
          <cell r="F235">
            <v>181161</v>
          </cell>
        </row>
        <row r="236">
          <cell r="A236" t="str">
            <v xml:space="preserve"> 181162 Power Tongs for Casing/Tubing                       </v>
          </cell>
          <cell r="B236">
            <v>815046.52</v>
          </cell>
          <cell r="C236">
            <v>815046.52</v>
          </cell>
          <cell r="D236">
            <v>0</v>
          </cell>
          <cell r="E236" t="str">
            <v>AA</v>
          </cell>
          <cell r="F236">
            <v>181162</v>
          </cell>
        </row>
        <row r="237">
          <cell r="A237" t="str">
            <v xml:space="preserve"> 181163 Carbon Dioxide/Nitrogen                             </v>
          </cell>
          <cell r="B237">
            <v>19966059.109999999</v>
          </cell>
          <cell r="C237">
            <v>19966059.109999999</v>
          </cell>
          <cell r="D237">
            <v>0</v>
          </cell>
          <cell r="E237" t="str">
            <v>AA</v>
          </cell>
          <cell r="F237">
            <v>181163</v>
          </cell>
        </row>
        <row r="238">
          <cell r="A238" t="str">
            <v xml:space="preserve"> 181164 Completion Service                                  </v>
          </cell>
          <cell r="B238">
            <v>1626429.4</v>
          </cell>
          <cell r="C238">
            <v>1626429.4</v>
          </cell>
          <cell r="D238">
            <v>0</v>
          </cell>
          <cell r="E238" t="str">
            <v>AA</v>
          </cell>
          <cell r="F238">
            <v>181164</v>
          </cell>
        </row>
        <row r="239">
          <cell r="A239" t="str">
            <v xml:space="preserve"> 181165 Contract Labor                                      </v>
          </cell>
          <cell r="B239">
            <v>14354484.050000001</v>
          </cell>
          <cell r="C239">
            <v>14354484.050000001</v>
          </cell>
          <cell r="D239">
            <v>0</v>
          </cell>
          <cell r="E239" t="str">
            <v>AA</v>
          </cell>
          <cell r="F239">
            <v>181165</v>
          </cell>
        </row>
        <row r="240">
          <cell r="A240" t="str">
            <v xml:space="preserve"> 181202 Wellhead Tie in Labor, Etc.                         </v>
          </cell>
          <cell r="B240">
            <v>5601459.6900000004</v>
          </cell>
          <cell r="C240">
            <v>3622728.85</v>
          </cell>
          <cell r="D240">
            <v>1978730.84</v>
          </cell>
          <cell r="E240" t="str">
            <v>AA</v>
          </cell>
          <cell r="F240">
            <v>181202</v>
          </cell>
        </row>
        <row r="241">
          <cell r="A241" t="str">
            <v xml:space="preserve"> 181203 Location Restoration                                </v>
          </cell>
          <cell r="B241">
            <v>13203941.699999999</v>
          </cell>
          <cell r="C241">
            <v>13203941.699999999</v>
          </cell>
          <cell r="D241">
            <v>0</v>
          </cell>
          <cell r="E241" t="str">
            <v>AA</v>
          </cell>
          <cell r="F241">
            <v>181203</v>
          </cell>
        </row>
        <row r="242">
          <cell r="A242" t="str">
            <v xml:space="preserve"> 181215 Drilling/FRAC Fluid Disposal                        </v>
          </cell>
          <cell r="B242">
            <v>3368403.66</v>
          </cell>
          <cell r="C242">
            <v>2557395.34</v>
          </cell>
          <cell r="D242">
            <v>811008.32</v>
          </cell>
          <cell r="E242" t="str">
            <v>AA</v>
          </cell>
          <cell r="F242">
            <v>181215</v>
          </cell>
        </row>
        <row r="243">
          <cell r="A243" t="str">
            <v xml:space="preserve"> 181220 CC Right Of Way Pipeline                            </v>
          </cell>
          <cell r="B243">
            <v>99784.79</v>
          </cell>
          <cell r="C243">
            <v>99784.79</v>
          </cell>
          <cell r="D243">
            <v>0</v>
          </cell>
          <cell r="E243" t="str">
            <v>AA</v>
          </cell>
          <cell r="F243">
            <v>181220</v>
          </cell>
        </row>
        <row r="244">
          <cell r="A244" t="str">
            <v xml:space="preserve"> 181221 Equipment Rental                                    </v>
          </cell>
          <cell r="B244">
            <v>1115946.42</v>
          </cell>
          <cell r="C244">
            <v>1115946.42</v>
          </cell>
          <cell r="D244">
            <v>0</v>
          </cell>
          <cell r="E244" t="str">
            <v>AA</v>
          </cell>
          <cell r="F244">
            <v>181221</v>
          </cell>
        </row>
        <row r="245">
          <cell r="A245" t="str">
            <v xml:space="preserve"> 181222 Dozer                                               </v>
          </cell>
          <cell r="B245">
            <v>4079290.88</v>
          </cell>
          <cell r="C245">
            <v>4079290.88</v>
          </cell>
          <cell r="D245">
            <v>0</v>
          </cell>
          <cell r="E245" t="str">
            <v>AA</v>
          </cell>
          <cell r="F245">
            <v>181222</v>
          </cell>
        </row>
        <row r="246">
          <cell r="A246" t="str">
            <v xml:space="preserve"> 181251 Transp/Truck(Casings&amp; Material                      </v>
          </cell>
          <cell r="B246">
            <v>3519953.34</v>
          </cell>
          <cell r="C246">
            <v>2939392.9</v>
          </cell>
          <cell r="D246">
            <v>580560.43999999994</v>
          </cell>
          <cell r="E246" t="str">
            <v>AA</v>
          </cell>
          <cell r="F246">
            <v>181251</v>
          </cell>
        </row>
        <row r="247">
          <cell r="A247" t="str">
            <v xml:space="preserve"> 181252 Transp/Trucking Completion                          </v>
          </cell>
          <cell r="B247">
            <v>278901.76000000001</v>
          </cell>
          <cell r="C247">
            <v>278901.76000000001</v>
          </cell>
          <cell r="D247">
            <v>0</v>
          </cell>
          <cell r="E247" t="str">
            <v>AA</v>
          </cell>
          <cell r="F247">
            <v>181252</v>
          </cell>
        </row>
        <row r="248">
          <cell r="A248" t="str">
            <v xml:space="preserve"> 181253 Transportation                                      </v>
          </cell>
          <cell r="B248">
            <v>4616054.5999999996</v>
          </cell>
          <cell r="C248">
            <v>4616054.5999999996</v>
          </cell>
          <cell r="D248">
            <v>0</v>
          </cell>
          <cell r="E248" t="str">
            <v>AA</v>
          </cell>
          <cell r="F248">
            <v>181253</v>
          </cell>
        </row>
        <row r="249">
          <cell r="A249" t="str">
            <v xml:space="preserve"> 181254 Plugging Expenses                                   </v>
          </cell>
          <cell r="B249">
            <v>1923366.09</v>
          </cell>
          <cell r="C249">
            <v>1923366.09</v>
          </cell>
          <cell r="D249">
            <v>0</v>
          </cell>
          <cell r="E249" t="str">
            <v>AA</v>
          </cell>
          <cell r="F249">
            <v>181254</v>
          </cell>
        </row>
        <row r="250">
          <cell r="A250" t="str">
            <v xml:space="preserve"> 181270 IDC CC Environmental Costs                          </v>
          </cell>
          <cell r="B250">
            <v>1666637.16</v>
          </cell>
          <cell r="C250">
            <v>1348208.19</v>
          </cell>
          <cell r="D250">
            <v>318428.96999999997</v>
          </cell>
          <cell r="E250" t="str">
            <v>AA</v>
          </cell>
          <cell r="F250">
            <v>181270</v>
          </cell>
        </row>
        <row r="251">
          <cell r="A251" t="str">
            <v xml:space="preserve"> 181300 Supervision                                         </v>
          </cell>
          <cell r="B251">
            <v>169608.82</v>
          </cell>
          <cell r="C251">
            <v>169608.82</v>
          </cell>
          <cell r="D251">
            <v>0</v>
          </cell>
          <cell r="E251" t="str">
            <v>AA</v>
          </cell>
          <cell r="F251">
            <v>181300</v>
          </cell>
        </row>
        <row r="252">
          <cell r="A252" t="str">
            <v xml:space="preserve"> 181701 Consulting Serv FRAC Supervisi                      </v>
          </cell>
          <cell r="B252">
            <v>2290641.8199999998</v>
          </cell>
          <cell r="C252">
            <v>1322742.04</v>
          </cell>
          <cell r="D252">
            <v>967899.78</v>
          </cell>
          <cell r="E252" t="str">
            <v>AA</v>
          </cell>
          <cell r="F252">
            <v>181701</v>
          </cell>
        </row>
        <row r="253">
          <cell r="A253" t="str">
            <v xml:space="preserve"> 181702 Consulting Serv Pipeline Super                      </v>
          </cell>
          <cell r="B253">
            <v>108296.64</v>
          </cell>
          <cell r="C253">
            <v>108296.64</v>
          </cell>
          <cell r="D253">
            <v>0</v>
          </cell>
          <cell r="E253" t="str">
            <v>AA</v>
          </cell>
          <cell r="F253">
            <v>181702</v>
          </cell>
        </row>
        <row r="254">
          <cell r="A254" t="str">
            <v xml:space="preserve"> 181703 Well Control Insurance                              </v>
          </cell>
          <cell r="B254">
            <v>153071.1</v>
          </cell>
          <cell r="C254">
            <v>153071.1</v>
          </cell>
          <cell r="D254">
            <v>0</v>
          </cell>
          <cell r="E254" t="str">
            <v>AA</v>
          </cell>
          <cell r="F254">
            <v>181703</v>
          </cell>
        </row>
        <row r="255">
          <cell r="A255" t="str">
            <v xml:space="preserve"> 181704 Operator Overhead                                   </v>
          </cell>
          <cell r="B255">
            <v>13044551.449999999</v>
          </cell>
          <cell r="C255">
            <v>13044551.449999999</v>
          </cell>
          <cell r="D255">
            <v>0</v>
          </cell>
          <cell r="E255" t="str">
            <v>AA</v>
          </cell>
          <cell r="F255">
            <v>181704</v>
          </cell>
        </row>
        <row r="256">
          <cell r="A256" t="str">
            <v xml:space="preserve"> 181705 Other                                               </v>
          </cell>
          <cell r="B256">
            <v>-24979621.440000001</v>
          </cell>
          <cell r="C256">
            <v>-25014538.120000001</v>
          </cell>
          <cell r="D256">
            <v>34916.68</v>
          </cell>
          <cell r="E256" t="str">
            <v>AA</v>
          </cell>
          <cell r="F256">
            <v>181705</v>
          </cell>
        </row>
        <row r="257">
          <cell r="A257" t="str">
            <v xml:space="preserve"> 181751 Contingency Other, Misc Comp O                      </v>
          </cell>
          <cell r="B257">
            <v>-85635598.269999996</v>
          </cell>
          <cell r="C257">
            <v>-66978893.200000003</v>
          </cell>
          <cell r="D257">
            <v>-18656705.07</v>
          </cell>
          <cell r="E257" t="str">
            <v>AA</v>
          </cell>
          <cell r="F257">
            <v>181751</v>
          </cell>
        </row>
        <row r="258">
          <cell r="A258" t="str">
            <v xml:space="preserve"> 181950 Miscellaneous Supplies                              </v>
          </cell>
          <cell r="B258">
            <v>44898.879999999997</v>
          </cell>
          <cell r="C258">
            <v>44898.879999999997</v>
          </cell>
          <cell r="D258">
            <v>0</v>
          </cell>
          <cell r="E258" t="str">
            <v>AA</v>
          </cell>
          <cell r="F258">
            <v>181950</v>
          </cell>
        </row>
        <row r="259">
          <cell r="A259" t="str">
            <v xml:space="preserve"> 181959 IDC Completion Costs-Clearing                       </v>
          </cell>
          <cell r="B259">
            <v>-391064698.06999999</v>
          </cell>
          <cell r="C259">
            <v>-315166766.02999997</v>
          </cell>
          <cell r="D259">
            <v>-75897932.040000007</v>
          </cell>
          <cell r="E259" t="str">
            <v>AA</v>
          </cell>
          <cell r="F259">
            <v>181959</v>
          </cell>
        </row>
        <row r="260">
          <cell r="A260" t="str">
            <v xml:space="preserve"> 181960 Surface Damages                                     </v>
          </cell>
          <cell r="B260">
            <v>110070.02</v>
          </cell>
          <cell r="C260">
            <v>110070.02</v>
          </cell>
          <cell r="D260">
            <v>0</v>
          </cell>
          <cell r="E260" t="str">
            <v>AA</v>
          </cell>
          <cell r="F260">
            <v>181960</v>
          </cell>
        </row>
        <row r="261">
          <cell r="A261" t="str">
            <v xml:space="preserve"> 181963 Per Diem Expenses                                   </v>
          </cell>
          <cell r="B261">
            <v>59550.58</v>
          </cell>
          <cell r="C261">
            <v>59550.58</v>
          </cell>
          <cell r="D261">
            <v>0</v>
          </cell>
          <cell r="E261" t="str">
            <v>AA</v>
          </cell>
          <cell r="F261">
            <v>181963</v>
          </cell>
        </row>
        <row r="262">
          <cell r="A262" t="str">
            <v xml:space="preserve"> 181964 Travel Expenses                                     </v>
          </cell>
          <cell r="B262">
            <v>71518.55</v>
          </cell>
          <cell r="C262">
            <v>71518.55</v>
          </cell>
          <cell r="D262">
            <v>0</v>
          </cell>
          <cell r="E262" t="str">
            <v>AA</v>
          </cell>
          <cell r="F262">
            <v>181964</v>
          </cell>
        </row>
        <row r="263">
          <cell r="A263" t="str">
            <v xml:space="preserve"> 181965 Meals and Entertainment                             </v>
          </cell>
          <cell r="B263">
            <v>130590.49</v>
          </cell>
          <cell r="C263">
            <v>130590.49</v>
          </cell>
          <cell r="D263">
            <v>0</v>
          </cell>
          <cell r="E263" t="str">
            <v>AA</v>
          </cell>
          <cell r="F263">
            <v>181965</v>
          </cell>
        </row>
        <row r="264">
          <cell r="A264" t="str">
            <v xml:space="preserve"> 181967 Other                                               </v>
          </cell>
          <cell r="B264">
            <v>12121.55</v>
          </cell>
          <cell r="C264">
            <v>12121.55</v>
          </cell>
          <cell r="D264">
            <v>0</v>
          </cell>
          <cell r="E264" t="str">
            <v>AA</v>
          </cell>
          <cell r="F264">
            <v>181967</v>
          </cell>
        </row>
        <row r="265">
          <cell r="A265" t="str">
            <v xml:space="preserve"> 181968 Allocated                                           </v>
          </cell>
          <cell r="B265">
            <v>468.97</v>
          </cell>
          <cell r="C265">
            <v>468.97</v>
          </cell>
          <cell r="D265">
            <v>0</v>
          </cell>
          <cell r="E265" t="str">
            <v>AA</v>
          </cell>
          <cell r="F265">
            <v>181968</v>
          </cell>
        </row>
        <row r="266">
          <cell r="A266" t="str">
            <v xml:space="preserve"> 181970 Salaries and Wages                                  </v>
          </cell>
          <cell r="B266">
            <v>5119.6400000000003</v>
          </cell>
          <cell r="C266">
            <v>5119.6400000000003</v>
          </cell>
          <cell r="D266">
            <v>0</v>
          </cell>
          <cell r="E266" t="str">
            <v>AA</v>
          </cell>
          <cell r="F266">
            <v>181970</v>
          </cell>
        </row>
        <row r="267">
          <cell r="A267" t="str">
            <v xml:space="preserve"> 181971 Regular Wages                                       </v>
          </cell>
          <cell r="B267">
            <v>1326237.53</v>
          </cell>
          <cell r="C267">
            <v>1016126.2</v>
          </cell>
          <cell r="D267">
            <v>310111.33</v>
          </cell>
          <cell r="E267" t="str">
            <v>AA</v>
          </cell>
          <cell r="F267">
            <v>181971</v>
          </cell>
        </row>
        <row r="268">
          <cell r="A268" t="str">
            <v xml:space="preserve"> 181976 Other Employee Compensation                         </v>
          </cell>
          <cell r="B268">
            <v>87332402.579999998</v>
          </cell>
          <cell r="C268">
            <v>74390109.650000006</v>
          </cell>
          <cell r="D268">
            <v>12942292.93</v>
          </cell>
          <cell r="E268" t="str">
            <v>AA</v>
          </cell>
          <cell r="F268">
            <v>181976</v>
          </cell>
        </row>
        <row r="269">
          <cell r="A269" t="str">
            <v xml:space="preserve"> 181987 Employee Benefits                                   </v>
          </cell>
          <cell r="B269">
            <v>118009.89</v>
          </cell>
          <cell r="C269">
            <v>118009.89</v>
          </cell>
          <cell r="D269">
            <v>0</v>
          </cell>
          <cell r="E269" t="str">
            <v>AA</v>
          </cell>
          <cell r="F269">
            <v>181987</v>
          </cell>
        </row>
        <row r="270">
          <cell r="A270" t="str">
            <v xml:space="preserve"> 181991 Workmen's Compensation                              </v>
          </cell>
          <cell r="B270">
            <v>3810.92</v>
          </cell>
          <cell r="C270">
            <v>3810.92</v>
          </cell>
          <cell r="D270">
            <v>0</v>
          </cell>
          <cell r="E270" t="str">
            <v>AA</v>
          </cell>
          <cell r="F270">
            <v>181991</v>
          </cell>
        </row>
        <row r="271">
          <cell r="A271" t="str">
            <v xml:space="preserve"> 181992 Other Benefits                                      </v>
          </cell>
          <cell r="B271">
            <v>293109.40000000002</v>
          </cell>
          <cell r="C271">
            <v>202953.24</v>
          </cell>
          <cell r="D271">
            <v>90156.160000000003</v>
          </cell>
          <cell r="E271" t="str">
            <v>AA</v>
          </cell>
          <cell r="F271">
            <v>181992</v>
          </cell>
        </row>
        <row r="272">
          <cell r="A272" t="str">
            <v xml:space="preserve"> 181993 Allocated                                           </v>
          </cell>
          <cell r="B272">
            <v>240286.14</v>
          </cell>
          <cell r="C272">
            <v>240286.14</v>
          </cell>
          <cell r="D272">
            <v>0</v>
          </cell>
          <cell r="E272" t="str">
            <v>AA</v>
          </cell>
          <cell r="F272">
            <v>181993</v>
          </cell>
        </row>
        <row r="273">
          <cell r="A273" t="str">
            <v xml:space="preserve"> 181998 Advances to Operator                                </v>
          </cell>
          <cell r="B273">
            <v>2388280.88</v>
          </cell>
          <cell r="C273">
            <v>4905250.83</v>
          </cell>
          <cell r="D273">
            <v>-2516969.9500000002</v>
          </cell>
          <cell r="E273" t="str">
            <v>AA</v>
          </cell>
          <cell r="F273">
            <v>181998</v>
          </cell>
        </row>
        <row r="274">
          <cell r="A274" t="str">
            <v xml:space="preserve"> 181999 O&amp;G Prp-CIP-IDC Advances                            </v>
          </cell>
          <cell r="B274">
            <v>2562.5</v>
          </cell>
          <cell r="C274">
            <v>2562.5</v>
          </cell>
          <cell r="D274">
            <v>0</v>
          </cell>
          <cell r="E274" t="str">
            <v>AA</v>
          </cell>
          <cell r="F274">
            <v>181999</v>
          </cell>
        </row>
        <row r="275">
          <cell r="A275" t="str">
            <v xml:space="preserve"> 182000 O&amp;G Prp-CIP-Tangible Drlg Cost                      </v>
          </cell>
          <cell r="B275">
            <v>28806.36</v>
          </cell>
          <cell r="C275">
            <v>28806.36</v>
          </cell>
          <cell r="D275">
            <v>0</v>
          </cell>
          <cell r="E275" t="str">
            <v>AA</v>
          </cell>
          <cell r="F275">
            <v>182000</v>
          </cell>
        </row>
        <row r="276">
          <cell r="A276" t="str">
            <v xml:space="preserve"> 182015 Production Casing                                   </v>
          </cell>
          <cell r="B276">
            <v>15266724.59</v>
          </cell>
          <cell r="C276">
            <v>15266724.59</v>
          </cell>
          <cell r="D276">
            <v>0</v>
          </cell>
          <cell r="E276" t="str">
            <v>AA</v>
          </cell>
          <cell r="F276">
            <v>182015</v>
          </cell>
        </row>
        <row r="277">
          <cell r="A277" t="str">
            <v xml:space="preserve"> 182016 TDC Production Casing-Used                          </v>
          </cell>
          <cell r="B277">
            <v>462416.63</v>
          </cell>
          <cell r="C277">
            <v>462416.63</v>
          </cell>
          <cell r="D277">
            <v>0</v>
          </cell>
          <cell r="E277" t="str">
            <v>AA</v>
          </cell>
          <cell r="F277">
            <v>182016</v>
          </cell>
        </row>
        <row r="278">
          <cell r="A278" t="str">
            <v xml:space="preserve"> 182019 TDC Production Casing-New                           </v>
          </cell>
          <cell r="B278">
            <v>46606235.159999996</v>
          </cell>
          <cell r="C278">
            <v>35533931.859999999</v>
          </cell>
          <cell r="D278">
            <v>11072303.300000001</v>
          </cell>
          <cell r="E278" t="str">
            <v>AA</v>
          </cell>
          <cell r="F278">
            <v>182019</v>
          </cell>
        </row>
        <row r="279">
          <cell r="A279" t="str">
            <v xml:space="preserve"> 182020 Drive Pipe                                          </v>
          </cell>
          <cell r="B279">
            <v>19058.71</v>
          </cell>
          <cell r="C279">
            <v>19058.71</v>
          </cell>
          <cell r="D279">
            <v>0</v>
          </cell>
          <cell r="E279" t="str">
            <v>AA</v>
          </cell>
          <cell r="F279">
            <v>182020</v>
          </cell>
        </row>
        <row r="280">
          <cell r="A280" t="str">
            <v xml:space="preserve"> 182021 Conductor Pipe                                      </v>
          </cell>
          <cell r="B280">
            <v>816363.4</v>
          </cell>
          <cell r="C280">
            <v>816363.4</v>
          </cell>
          <cell r="D280">
            <v>0</v>
          </cell>
          <cell r="E280" t="str">
            <v>AA</v>
          </cell>
          <cell r="F280">
            <v>182021</v>
          </cell>
        </row>
        <row r="281">
          <cell r="A281" t="str">
            <v xml:space="preserve"> 182022 Casing/Conductor/Drive Pipe                         </v>
          </cell>
          <cell r="B281">
            <v>2763719.33</v>
          </cell>
          <cell r="C281">
            <v>2158347.89</v>
          </cell>
          <cell r="D281">
            <v>605371.43999999994</v>
          </cell>
          <cell r="E281" t="str">
            <v>AA</v>
          </cell>
          <cell r="F281">
            <v>182022</v>
          </cell>
        </row>
        <row r="282">
          <cell r="A282" t="str">
            <v xml:space="preserve"> 182025 Liner                                               </v>
          </cell>
          <cell r="B282">
            <v>22818.12</v>
          </cell>
          <cell r="C282">
            <v>22818.12</v>
          </cell>
          <cell r="D282">
            <v>0</v>
          </cell>
          <cell r="E282" t="str">
            <v>AA</v>
          </cell>
          <cell r="F282">
            <v>182025</v>
          </cell>
        </row>
        <row r="283">
          <cell r="A283" t="str">
            <v xml:space="preserve"> 182030 TDC Surface Casing                                  </v>
          </cell>
          <cell r="B283">
            <v>21838458.329999998</v>
          </cell>
          <cell r="C283">
            <v>18692124.210000001</v>
          </cell>
          <cell r="D283">
            <v>3146334.12</v>
          </cell>
          <cell r="E283" t="str">
            <v>AA</v>
          </cell>
          <cell r="F283">
            <v>182030</v>
          </cell>
        </row>
        <row r="284">
          <cell r="A284" t="str">
            <v xml:space="preserve"> 182035 Tubing                                              </v>
          </cell>
          <cell r="B284">
            <v>5776664.0800000001</v>
          </cell>
          <cell r="C284">
            <v>5776664.0800000001</v>
          </cell>
          <cell r="D284">
            <v>0</v>
          </cell>
          <cell r="E284" t="str">
            <v>AA</v>
          </cell>
          <cell r="F284">
            <v>182035</v>
          </cell>
        </row>
        <row r="285">
          <cell r="A285" t="str">
            <v xml:space="preserve"> 182036 TDC New Tubing                                      </v>
          </cell>
          <cell r="B285">
            <v>17285136.949999999</v>
          </cell>
          <cell r="C285">
            <v>14249414.07</v>
          </cell>
          <cell r="D285">
            <v>3035722.88</v>
          </cell>
          <cell r="E285" t="str">
            <v>AA</v>
          </cell>
          <cell r="F285">
            <v>182036</v>
          </cell>
        </row>
        <row r="286">
          <cell r="A286" t="str">
            <v xml:space="preserve"> 182039 TDC Used Tubing                                     </v>
          </cell>
          <cell r="B286">
            <v>397192.94</v>
          </cell>
          <cell r="C286">
            <v>397192.94</v>
          </cell>
          <cell r="D286">
            <v>0</v>
          </cell>
          <cell r="E286" t="str">
            <v>AA</v>
          </cell>
          <cell r="F286">
            <v>182039</v>
          </cell>
        </row>
        <row r="287">
          <cell r="A287" t="str">
            <v xml:space="preserve"> 182040 TDC Intermediate Casing                             </v>
          </cell>
          <cell r="B287">
            <v>36176968.609999999</v>
          </cell>
          <cell r="C287">
            <v>29986526.27</v>
          </cell>
          <cell r="D287">
            <v>6190442.3399999999</v>
          </cell>
          <cell r="E287" t="str">
            <v>AA</v>
          </cell>
          <cell r="F287">
            <v>182040</v>
          </cell>
        </row>
        <row r="288">
          <cell r="A288" t="str">
            <v xml:space="preserve"> 182045 Packers and Retainers                               </v>
          </cell>
          <cell r="B288">
            <v>223493.42</v>
          </cell>
          <cell r="C288">
            <v>223493.42</v>
          </cell>
          <cell r="D288">
            <v>0</v>
          </cell>
          <cell r="E288" t="str">
            <v>AA</v>
          </cell>
          <cell r="F288">
            <v>182045</v>
          </cell>
        </row>
        <row r="289">
          <cell r="A289" t="str">
            <v xml:space="preserve"> 182050 Wellhead Equipment                                  </v>
          </cell>
          <cell r="B289">
            <v>1798942.63</v>
          </cell>
          <cell r="C289">
            <v>1798942.63</v>
          </cell>
          <cell r="D289">
            <v>0</v>
          </cell>
          <cell r="E289" t="str">
            <v>AA</v>
          </cell>
          <cell r="F289">
            <v>182050</v>
          </cell>
        </row>
        <row r="290">
          <cell r="A290" t="str">
            <v xml:space="preserve"> 182051 Cas-Tubing Head/Wellhead Equip                      </v>
          </cell>
          <cell r="B290">
            <v>5320067.8499999996</v>
          </cell>
          <cell r="C290">
            <v>3643642.96</v>
          </cell>
          <cell r="D290">
            <v>1676424.89</v>
          </cell>
          <cell r="E290" t="str">
            <v>AA</v>
          </cell>
          <cell r="F290">
            <v>182051</v>
          </cell>
        </row>
        <row r="291">
          <cell r="A291" t="str">
            <v xml:space="preserve"> 182055 TDC Valves &amp; Fittings                               </v>
          </cell>
          <cell r="B291">
            <v>8912214.0700000003</v>
          </cell>
          <cell r="C291">
            <v>7803379.54</v>
          </cell>
          <cell r="D291">
            <v>1108834.53</v>
          </cell>
          <cell r="E291" t="str">
            <v>AA</v>
          </cell>
          <cell r="F291">
            <v>182055</v>
          </cell>
        </row>
        <row r="292">
          <cell r="A292" t="str">
            <v xml:space="preserve"> 182060 TDC Gathering Lines                                 </v>
          </cell>
          <cell r="B292">
            <v>19184455.539999999</v>
          </cell>
          <cell r="C292">
            <v>15363067.24</v>
          </cell>
          <cell r="D292">
            <v>3821388.3</v>
          </cell>
          <cell r="E292" t="str">
            <v>AA</v>
          </cell>
          <cell r="F292">
            <v>182060</v>
          </cell>
        </row>
        <row r="293">
          <cell r="A293" t="str">
            <v xml:space="preserve"> 182061 PL Fitt/Tie in Fitt/C P Equip/                      </v>
          </cell>
          <cell r="B293">
            <v>3096781.69</v>
          </cell>
          <cell r="C293">
            <v>2287591.79</v>
          </cell>
          <cell r="D293">
            <v>809189.9</v>
          </cell>
          <cell r="E293" t="str">
            <v>AA</v>
          </cell>
          <cell r="F293">
            <v>182061</v>
          </cell>
        </row>
        <row r="294">
          <cell r="A294" t="str">
            <v xml:space="preserve"> 182070 Royalty Meters                                      </v>
          </cell>
          <cell r="B294">
            <v>3958001.46</v>
          </cell>
          <cell r="C294">
            <v>3928716.82</v>
          </cell>
          <cell r="D294">
            <v>29284.639999999999</v>
          </cell>
          <cell r="E294" t="str">
            <v>AA</v>
          </cell>
          <cell r="F294">
            <v>182070</v>
          </cell>
        </row>
        <row r="295">
          <cell r="A295" t="str">
            <v xml:space="preserve"> 182071 Master Meters                                       </v>
          </cell>
          <cell r="B295">
            <v>43655.25</v>
          </cell>
          <cell r="C295">
            <v>43655.25</v>
          </cell>
          <cell r="D295">
            <v>0</v>
          </cell>
          <cell r="E295" t="str">
            <v>AA</v>
          </cell>
          <cell r="F295">
            <v>182071</v>
          </cell>
        </row>
        <row r="296">
          <cell r="A296" t="str">
            <v xml:space="preserve"> 182072 Consumer Meters                                     </v>
          </cell>
          <cell r="B296">
            <v>8146.28</v>
          </cell>
          <cell r="C296">
            <v>8146.28</v>
          </cell>
          <cell r="D296">
            <v>0</v>
          </cell>
          <cell r="E296" t="str">
            <v>AA</v>
          </cell>
          <cell r="F296">
            <v>182072</v>
          </cell>
        </row>
        <row r="297">
          <cell r="A297" t="str">
            <v xml:space="preserve"> 182078 Used Measurement Valves/Fittin                      </v>
          </cell>
          <cell r="B297">
            <v>27989.79</v>
          </cell>
          <cell r="C297">
            <v>27989.79</v>
          </cell>
          <cell r="D297">
            <v>0</v>
          </cell>
          <cell r="E297" t="str">
            <v>AA</v>
          </cell>
          <cell r="F297">
            <v>182078</v>
          </cell>
        </row>
        <row r="298">
          <cell r="A298" t="str">
            <v xml:space="preserve"> 182079 Measurement Valves &amp; Fittings                       </v>
          </cell>
          <cell r="B298">
            <v>22084506.41</v>
          </cell>
          <cell r="C298">
            <v>18666201.899999999</v>
          </cell>
          <cell r="D298">
            <v>3418304.51</v>
          </cell>
          <cell r="E298" t="str">
            <v>AA</v>
          </cell>
          <cell r="F298">
            <v>182079</v>
          </cell>
        </row>
        <row r="299">
          <cell r="A299" t="str">
            <v xml:space="preserve"> 182090 Separators                                          </v>
          </cell>
          <cell r="B299">
            <v>1141846.73</v>
          </cell>
          <cell r="C299">
            <v>1141846.73</v>
          </cell>
          <cell r="D299">
            <v>0</v>
          </cell>
          <cell r="E299" t="str">
            <v>AA</v>
          </cell>
          <cell r="F299">
            <v>182090</v>
          </cell>
        </row>
        <row r="300">
          <cell r="A300" t="str">
            <v xml:space="preserve"> 182096 Used Separator/Pad/Hook-up Fit                      </v>
          </cell>
          <cell r="B300">
            <v>16112.97</v>
          </cell>
          <cell r="C300">
            <v>16112.97</v>
          </cell>
          <cell r="D300">
            <v>0</v>
          </cell>
          <cell r="E300" t="str">
            <v>AA</v>
          </cell>
          <cell r="F300">
            <v>182096</v>
          </cell>
        </row>
        <row r="301">
          <cell r="A301" t="str">
            <v xml:space="preserve"> 182099 New Separator/Pad/Hook-up Fitt                      </v>
          </cell>
          <cell r="B301">
            <v>3033718.74</v>
          </cell>
          <cell r="C301">
            <v>2215798.36</v>
          </cell>
          <cell r="D301">
            <v>817920.38</v>
          </cell>
          <cell r="E301" t="str">
            <v>AA</v>
          </cell>
          <cell r="F301">
            <v>182099</v>
          </cell>
        </row>
        <row r="302">
          <cell r="A302" t="str">
            <v xml:space="preserve"> 182110 TDC Drips                                           </v>
          </cell>
          <cell r="B302">
            <v>2172895.0699999998</v>
          </cell>
          <cell r="C302">
            <v>1686202.25</v>
          </cell>
          <cell r="D302">
            <v>486692.82</v>
          </cell>
          <cell r="E302" t="str">
            <v>AA</v>
          </cell>
          <cell r="F302">
            <v>182110</v>
          </cell>
        </row>
        <row r="303">
          <cell r="A303" t="str">
            <v xml:space="preserve"> 182120 TDC Heater Treaters                                 </v>
          </cell>
          <cell r="B303">
            <v>29222.67</v>
          </cell>
          <cell r="C303">
            <v>29222.67</v>
          </cell>
          <cell r="D303">
            <v>0</v>
          </cell>
          <cell r="E303" t="str">
            <v>AA</v>
          </cell>
          <cell r="F303">
            <v>182120</v>
          </cell>
        </row>
        <row r="304">
          <cell r="A304" t="str">
            <v xml:space="preserve"> 182130 Tank Battery                                        </v>
          </cell>
          <cell r="B304">
            <v>4825362.5999999996</v>
          </cell>
          <cell r="C304">
            <v>4825362.5999999996</v>
          </cell>
          <cell r="D304">
            <v>0</v>
          </cell>
          <cell r="E304" t="str">
            <v>AA</v>
          </cell>
          <cell r="F304">
            <v>182130</v>
          </cell>
        </row>
        <row r="305">
          <cell r="A305" t="str">
            <v xml:space="preserve"> 182131 Tank &amp; HCP Fittings, Tank Batt                      </v>
          </cell>
          <cell r="B305">
            <v>7421904.7999999998</v>
          </cell>
          <cell r="C305">
            <v>5644937.4000000004</v>
          </cell>
          <cell r="D305">
            <v>1776967.4</v>
          </cell>
          <cell r="E305" t="str">
            <v>AA</v>
          </cell>
          <cell r="F305">
            <v>182131</v>
          </cell>
        </row>
        <row r="306">
          <cell r="A306" t="str">
            <v xml:space="preserve"> 182150 Well Testing Facilities                             </v>
          </cell>
          <cell r="B306">
            <v>5078.53</v>
          </cell>
          <cell r="C306">
            <v>5078.53</v>
          </cell>
          <cell r="D306">
            <v>0</v>
          </cell>
          <cell r="E306" t="str">
            <v>AA</v>
          </cell>
          <cell r="F306">
            <v>182150</v>
          </cell>
        </row>
        <row r="307">
          <cell r="A307" t="str">
            <v xml:space="preserve"> 182151 Artificial Lift/Surf Valv/PmpU                      </v>
          </cell>
          <cell r="B307">
            <v>24228230.440000001</v>
          </cell>
          <cell r="C307">
            <v>18341705.050000001</v>
          </cell>
          <cell r="D307">
            <v>5886525.3899999997</v>
          </cell>
          <cell r="E307" t="str">
            <v>AA</v>
          </cell>
          <cell r="F307">
            <v>182151</v>
          </cell>
        </row>
        <row r="308">
          <cell r="A308" t="str">
            <v xml:space="preserve"> 182155 Pumping Unit                                        </v>
          </cell>
          <cell r="B308">
            <v>7085133.7800000003</v>
          </cell>
          <cell r="C308">
            <v>7085133.7800000003</v>
          </cell>
          <cell r="D308">
            <v>0</v>
          </cell>
          <cell r="E308" t="str">
            <v>AA</v>
          </cell>
          <cell r="F308">
            <v>182155</v>
          </cell>
        </row>
        <row r="309">
          <cell r="A309" t="str">
            <v xml:space="preserve"> 182159 Sucker Rods                                         </v>
          </cell>
          <cell r="B309">
            <v>1418858.8</v>
          </cell>
          <cell r="C309">
            <v>1418858.8</v>
          </cell>
          <cell r="D309">
            <v>0</v>
          </cell>
          <cell r="E309" t="str">
            <v>AA</v>
          </cell>
          <cell r="F309">
            <v>182159</v>
          </cell>
        </row>
        <row r="310">
          <cell r="A310" t="str">
            <v xml:space="preserve"> 182160 Downhole Pump                                       </v>
          </cell>
          <cell r="B310">
            <v>784873.31</v>
          </cell>
          <cell r="C310">
            <v>784873.31</v>
          </cell>
          <cell r="D310">
            <v>0</v>
          </cell>
          <cell r="E310" t="str">
            <v>AA</v>
          </cell>
          <cell r="F310">
            <v>182160</v>
          </cell>
        </row>
        <row r="311">
          <cell r="A311" t="str">
            <v xml:space="preserve"> 182161 Sucker Rods &amp; Downhole Pump                         </v>
          </cell>
          <cell r="B311">
            <v>3002234.48</v>
          </cell>
          <cell r="C311">
            <v>2128840.46</v>
          </cell>
          <cell r="D311">
            <v>873394.02</v>
          </cell>
          <cell r="E311" t="str">
            <v>AA</v>
          </cell>
          <cell r="F311">
            <v>182161</v>
          </cell>
        </row>
        <row r="312">
          <cell r="A312" t="str">
            <v xml:space="preserve"> 182181 TDC Contingencies, Other                            </v>
          </cell>
          <cell r="B312">
            <v>5514621.5199999996</v>
          </cell>
          <cell r="C312">
            <v>11986865.220000001</v>
          </cell>
          <cell r="D312">
            <v>-6472243.7000000002</v>
          </cell>
          <cell r="E312" t="str">
            <v>AA</v>
          </cell>
          <cell r="F312">
            <v>182181</v>
          </cell>
        </row>
        <row r="313">
          <cell r="A313" t="str">
            <v xml:space="preserve"> 182199 TDC-Clearing Account                                </v>
          </cell>
          <cell r="B313">
            <v>-268876128.51999998</v>
          </cell>
          <cell r="C313">
            <v>-226887507.56999999</v>
          </cell>
          <cell r="D313">
            <v>-41988620.950000003</v>
          </cell>
          <cell r="E313" t="str">
            <v>AA</v>
          </cell>
          <cell r="F313">
            <v>182199</v>
          </cell>
        </row>
        <row r="314">
          <cell r="A314" t="str">
            <v xml:space="preserve"> 182500 O&amp;G Prp-CIP-Tgble-Gthg System                       </v>
          </cell>
          <cell r="B314">
            <v>-7903393.1200000001</v>
          </cell>
          <cell r="C314">
            <v>-7793279.6299999999</v>
          </cell>
          <cell r="D314">
            <v>-110113.49</v>
          </cell>
          <cell r="E314" t="str">
            <v>AA</v>
          </cell>
          <cell r="F314">
            <v>182500</v>
          </cell>
        </row>
        <row r="315">
          <cell r="A315" t="str">
            <v xml:space="preserve"> 182501 GS Tubulars                                         </v>
          </cell>
          <cell r="B315">
            <v>9074190.3000000007</v>
          </cell>
          <cell r="C315">
            <v>9074190.3000000007</v>
          </cell>
          <cell r="D315">
            <v>0</v>
          </cell>
          <cell r="E315" t="str">
            <v>AA</v>
          </cell>
          <cell r="F315">
            <v>182501</v>
          </cell>
        </row>
        <row r="316">
          <cell r="A316" t="str">
            <v xml:space="preserve"> 182502 GS Valves, Drips, Fittings                          </v>
          </cell>
          <cell r="B316">
            <v>5121356.58</v>
          </cell>
          <cell r="C316">
            <v>5121356.58</v>
          </cell>
          <cell r="D316">
            <v>0</v>
          </cell>
          <cell r="E316" t="str">
            <v>AA</v>
          </cell>
          <cell r="F316">
            <v>182502</v>
          </cell>
        </row>
        <row r="317">
          <cell r="A317" t="str">
            <v xml:space="preserve"> 182504 GS Miscellaneous Materials                          </v>
          </cell>
          <cell r="B317">
            <v>3445480.76</v>
          </cell>
          <cell r="C317">
            <v>3445480.76</v>
          </cell>
          <cell r="D317">
            <v>0</v>
          </cell>
          <cell r="E317" t="str">
            <v>AA</v>
          </cell>
          <cell r="F317">
            <v>182504</v>
          </cell>
        </row>
        <row r="318">
          <cell r="A318" t="str">
            <v xml:space="preserve"> 182505 GS Survey, Mapping, Permits                         </v>
          </cell>
          <cell r="B318">
            <v>2490977.09</v>
          </cell>
          <cell r="C318">
            <v>2490977.09</v>
          </cell>
          <cell r="D318">
            <v>0</v>
          </cell>
          <cell r="E318" t="str">
            <v>AA</v>
          </cell>
          <cell r="F318">
            <v>182505</v>
          </cell>
        </row>
        <row r="319">
          <cell r="A319" t="str">
            <v xml:space="preserve"> 182508 GS Supervison                                       </v>
          </cell>
          <cell r="B319">
            <v>186815.5</v>
          </cell>
          <cell r="C319">
            <v>186815.5</v>
          </cell>
          <cell r="D319">
            <v>0</v>
          </cell>
          <cell r="E319" t="str">
            <v>AA</v>
          </cell>
          <cell r="F319">
            <v>182508</v>
          </cell>
        </row>
        <row r="320">
          <cell r="A320" t="str">
            <v xml:space="preserve"> 182509 GS Locations                                        </v>
          </cell>
          <cell r="B320">
            <v>603115.19999999995</v>
          </cell>
          <cell r="C320">
            <v>603115.19999999995</v>
          </cell>
          <cell r="D320">
            <v>0</v>
          </cell>
          <cell r="E320" t="str">
            <v>AA</v>
          </cell>
          <cell r="F320">
            <v>182509</v>
          </cell>
        </row>
        <row r="321">
          <cell r="A321" t="str">
            <v xml:space="preserve"> 182511 GS Off Lease PL ROW Meter/Comp                      </v>
          </cell>
          <cell r="B321">
            <v>2120739.37</v>
          </cell>
          <cell r="C321">
            <v>2120739.37</v>
          </cell>
          <cell r="D321">
            <v>0</v>
          </cell>
          <cell r="E321" t="str">
            <v>AA</v>
          </cell>
          <cell r="F321">
            <v>182511</v>
          </cell>
        </row>
        <row r="322">
          <cell r="A322" t="str">
            <v xml:space="preserve"> 182512 TDC GS On Lease Damage Costs                        </v>
          </cell>
          <cell r="B322">
            <v>1738593.44</v>
          </cell>
          <cell r="C322">
            <v>1738593.44</v>
          </cell>
          <cell r="D322">
            <v>0</v>
          </cell>
          <cell r="E322" t="str">
            <v>AA</v>
          </cell>
          <cell r="F322">
            <v>182512</v>
          </cell>
        </row>
        <row r="323">
          <cell r="A323" t="str">
            <v xml:space="preserve"> 182513 GS Land Brokers-Consulting Fee                      </v>
          </cell>
          <cell r="B323">
            <v>4210312.03</v>
          </cell>
          <cell r="C323">
            <v>4183190.72</v>
          </cell>
          <cell r="D323">
            <v>27121.31</v>
          </cell>
          <cell r="E323" t="str">
            <v>AA</v>
          </cell>
          <cell r="F323">
            <v>182513</v>
          </cell>
        </row>
        <row r="324">
          <cell r="A324" t="str">
            <v xml:space="preserve"> 182514 GS Land Brokers-Consulting Exp                      </v>
          </cell>
          <cell r="B324">
            <v>658236.52</v>
          </cell>
          <cell r="C324">
            <v>658236.52</v>
          </cell>
          <cell r="D324">
            <v>0</v>
          </cell>
          <cell r="E324" t="str">
            <v>AA</v>
          </cell>
          <cell r="F324">
            <v>182514</v>
          </cell>
        </row>
        <row r="325">
          <cell r="A325" t="str">
            <v xml:space="preserve"> 182520 GS Permits/(Rd. RR, Stream, Ri                      </v>
          </cell>
          <cell r="B325">
            <v>176540.09</v>
          </cell>
          <cell r="C325">
            <v>176540.09</v>
          </cell>
          <cell r="D325">
            <v>0</v>
          </cell>
          <cell r="E325" t="str">
            <v>AA</v>
          </cell>
          <cell r="F325">
            <v>182520</v>
          </cell>
        </row>
        <row r="326">
          <cell r="A326" t="str">
            <v xml:space="preserve"> 182521 GS Surveyor-Survey Right Of Wa                      </v>
          </cell>
          <cell r="B326">
            <v>920442.52</v>
          </cell>
          <cell r="C326">
            <v>920442.52</v>
          </cell>
          <cell r="D326">
            <v>0</v>
          </cell>
          <cell r="E326" t="str">
            <v>AA</v>
          </cell>
          <cell r="F326">
            <v>182521</v>
          </cell>
        </row>
        <row r="327">
          <cell r="A327" t="str">
            <v xml:space="preserve"> 182522 GS Consulting Engineering Cost                      </v>
          </cell>
          <cell r="B327">
            <v>3060390.13</v>
          </cell>
          <cell r="C327">
            <v>3060390.13</v>
          </cell>
          <cell r="D327">
            <v>0</v>
          </cell>
          <cell r="E327" t="str">
            <v>AA</v>
          </cell>
          <cell r="F327">
            <v>182522</v>
          </cell>
        </row>
        <row r="328">
          <cell r="A328" t="str">
            <v xml:space="preserve"> 182530 GS Rock Excavation Costs                            </v>
          </cell>
          <cell r="B328">
            <v>881613.85</v>
          </cell>
          <cell r="C328">
            <v>881613.85</v>
          </cell>
          <cell r="D328">
            <v>0</v>
          </cell>
          <cell r="E328" t="str">
            <v>AA</v>
          </cell>
          <cell r="F328">
            <v>182530</v>
          </cell>
        </row>
        <row r="329">
          <cell r="A329" t="str">
            <v xml:space="preserve"> 182531 GS Consultant (ie: PL Const Su                      </v>
          </cell>
          <cell r="B329">
            <v>4385959.83</v>
          </cell>
          <cell r="C329">
            <v>4385959.83</v>
          </cell>
          <cell r="D329">
            <v>0</v>
          </cell>
          <cell r="E329" t="str">
            <v>AA</v>
          </cell>
          <cell r="F329">
            <v>182531</v>
          </cell>
        </row>
        <row r="330">
          <cell r="A330" t="str">
            <v xml:space="preserve"> 182532 GS PL Instal Costs/Footage/X-r                      </v>
          </cell>
          <cell r="B330">
            <v>50659589.710000001</v>
          </cell>
          <cell r="C330">
            <v>50586218.689999998</v>
          </cell>
          <cell r="D330">
            <v>73371.02</v>
          </cell>
          <cell r="E330" t="str">
            <v>AA</v>
          </cell>
          <cell r="F330">
            <v>182532</v>
          </cell>
        </row>
        <row r="331">
          <cell r="A331" t="str">
            <v xml:space="preserve"> 182533 GS Crossing Install Costs ie.,                      </v>
          </cell>
          <cell r="B331">
            <v>520389.78</v>
          </cell>
          <cell r="C331">
            <v>520389.78</v>
          </cell>
          <cell r="D331">
            <v>0</v>
          </cell>
          <cell r="E331" t="str">
            <v>AA</v>
          </cell>
          <cell r="F331">
            <v>182533</v>
          </cell>
        </row>
        <row r="332">
          <cell r="A332" t="str">
            <v xml:space="preserve"> 182534 GS Reclamation Mat/Fence/Stone                      </v>
          </cell>
          <cell r="B332">
            <v>1246056.54</v>
          </cell>
          <cell r="C332">
            <v>1303817.1499999999</v>
          </cell>
          <cell r="D332">
            <v>-57760.61</v>
          </cell>
          <cell r="E332" t="str">
            <v>AA</v>
          </cell>
          <cell r="F332">
            <v>182534</v>
          </cell>
        </row>
        <row r="333">
          <cell r="A333" t="str">
            <v xml:space="preserve"> 182535 GS In House Labor                                   </v>
          </cell>
          <cell r="B333">
            <v>-17174.66</v>
          </cell>
          <cell r="C333">
            <v>-17174.66</v>
          </cell>
          <cell r="D333">
            <v>0</v>
          </cell>
          <cell r="E333" t="str">
            <v>AA</v>
          </cell>
          <cell r="F333">
            <v>182535</v>
          </cell>
        </row>
        <row r="334">
          <cell r="A334" t="str">
            <v xml:space="preserve"> 182540 GS TruckTransp of Comp/Dehy/Pi                      </v>
          </cell>
          <cell r="B334">
            <v>1528453.13</v>
          </cell>
          <cell r="C334">
            <v>1528453.13</v>
          </cell>
          <cell r="D334">
            <v>0</v>
          </cell>
          <cell r="E334" t="str">
            <v>AA</v>
          </cell>
          <cell r="F334">
            <v>182540</v>
          </cell>
        </row>
        <row r="335">
          <cell r="A335" t="str">
            <v xml:space="preserve"> 182541 GS Labor &amp; Equip Costs                              </v>
          </cell>
          <cell r="B335">
            <v>38989026.090000004</v>
          </cell>
          <cell r="C335">
            <v>38989026.090000004</v>
          </cell>
          <cell r="D335">
            <v>0</v>
          </cell>
          <cell r="E335" t="str">
            <v>AA</v>
          </cell>
          <cell r="F335">
            <v>182541</v>
          </cell>
        </row>
        <row r="336">
          <cell r="A336" t="str">
            <v xml:space="preserve"> 182542 GS Comp/Dehy/Processing Equip,                      </v>
          </cell>
          <cell r="B336">
            <v>1748808.61</v>
          </cell>
          <cell r="C336">
            <v>1748808.61</v>
          </cell>
          <cell r="D336">
            <v>0</v>
          </cell>
          <cell r="E336" t="str">
            <v>AA</v>
          </cell>
          <cell r="F336">
            <v>182542</v>
          </cell>
        </row>
        <row r="337">
          <cell r="A337" t="str">
            <v xml:space="preserve"> 182543 GS Contingency                                      </v>
          </cell>
          <cell r="B337">
            <v>24244.38</v>
          </cell>
          <cell r="C337">
            <v>24244.38</v>
          </cell>
          <cell r="D337">
            <v>0</v>
          </cell>
          <cell r="E337" t="str">
            <v>AA</v>
          </cell>
          <cell r="F337">
            <v>182543</v>
          </cell>
        </row>
        <row r="338">
          <cell r="A338" t="str">
            <v xml:space="preserve"> 182550 GS Line Pipe Including Casings                      </v>
          </cell>
          <cell r="B338">
            <v>25985536.030000001</v>
          </cell>
          <cell r="C338">
            <v>26032898.219999999</v>
          </cell>
          <cell r="D338">
            <v>-47362.19</v>
          </cell>
          <cell r="E338" t="str">
            <v>AA</v>
          </cell>
          <cell r="F338">
            <v>182550</v>
          </cell>
        </row>
        <row r="339">
          <cell r="A339" t="str">
            <v xml:space="preserve"> 182551 GS Cathodic Protection System                       </v>
          </cell>
          <cell r="B339">
            <v>1679726.72</v>
          </cell>
          <cell r="C339">
            <v>1679726.72</v>
          </cell>
          <cell r="D339">
            <v>0</v>
          </cell>
          <cell r="E339" t="str">
            <v>AA</v>
          </cell>
          <cell r="F339">
            <v>182551</v>
          </cell>
        </row>
        <row r="340">
          <cell r="A340" t="str">
            <v xml:space="preserve"> 182552 GS Misc PL Valve &amp; Fitting Dri                      </v>
          </cell>
          <cell r="B340">
            <v>6755896.5599999996</v>
          </cell>
          <cell r="C340">
            <v>6745466.5</v>
          </cell>
          <cell r="D340">
            <v>10430.06</v>
          </cell>
          <cell r="E340" t="str">
            <v>AA</v>
          </cell>
          <cell r="F340">
            <v>182552</v>
          </cell>
        </row>
        <row r="341">
          <cell r="A341" t="str">
            <v xml:space="preserve"> 182553 GS Third Party PL Taps,M&amp;R Equ                      </v>
          </cell>
          <cell r="B341">
            <v>610069.69999999995</v>
          </cell>
          <cell r="C341">
            <v>610069.69999999995</v>
          </cell>
          <cell r="D341">
            <v>0</v>
          </cell>
          <cell r="E341" t="str">
            <v>AA</v>
          </cell>
          <cell r="F341">
            <v>182553</v>
          </cell>
        </row>
        <row r="342">
          <cell r="A342" t="str">
            <v xml:space="preserve"> 182554 GS EQTP-M&amp;R Equip/Telemeter                         </v>
          </cell>
          <cell r="B342">
            <v>5799141.5499999998</v>
          </cell>
          <cell r="C342">
            <v>5794754.5499999998</v>
          </cell>
          <cell r="D342">
            <v>4387</v>
          </cell>
          <cell r="E342" t="str">
            <v>AA</v>
          </cell>
          <cell r="F342">
            <v>182554</v>
          </cell>
        </row>
        <row r="343">
          <cell r="A343" t="str">
            <v xml:space="preserve"> 182555 GS Utilities Install                                </v>
          </cell>
          <cell r="B343">
            <v>1465064.7</v>
          </cell>
          <cell r="C343">
            <v>1465064.7</v>
          </cell>
          <cell r="D343">
            <v>0</v>
          </cell>
          <cell r="E343" t="str">
            <v>AA</v>
          </cell>
          <cell r="F343">
            <v>182555</v>
          </cell>
        </row>
        <row r="344">
          <cell r="A344" t="str">
            <v xml:space="preserve"> 182556 GS Odorization and Pigging Equ                      </v>
          </cell>
          <cell r="B344">
            <v>68398.320000000007</v>
          </cell>
          <cell r="C344">
            <v>68398.320000000007</v>
          </cell>
          <cell r="D344">
            <v>0</v>
          </cell>
          <cell r="E344" t="str">
            <v>AA</v>
          </cell>
          <cell r="F344">
            <v>182556</v>
          </cell>
        </row>
        <row r="345">
          <cell r="A345" t="str">
            <v xml:space="preserve"> 182560 GS Comp, Dehy, Proc &amp; Facility                      </v>
          </cell>
          <cell r="B345">
            <v>32618395.120000001</v>
          </cell>
          <cell r="C345">
            <v>32616719.5</v>
          </cell>
          <cell r="D345">
            <v>1675.62</v>
          </cell>
          <cell r="E345" t="str">
            <v>AA</v>
          </cell>
          <cell r="F345">
            <v>182560</v>
          </cell>
        </row>
        <row r="346">
          <cell r="A346" t="str">
            <v xml:space="preserve"> 182561 GS Cp/Dehy/Proc Equip/Regulato                      </v>
          </cell>
          <cell r="B346">
            <v>5299981.55</v>
          </cell>
          <cell r="C346">
            <v>5299981.55</v>
          </cell>
          <cell r="D346">
            <v>0</v>
          </cell>
          <cell r="E346" t="str">
            <v>AA</v>
          </cell>
          <cell r="F346">
            <v>182561</v>
          </cell>
        </row>
        <row r="347">
          <cell r="A347" t="str">
            <v xml:space="preserve"> 182562 GS Tanks &amp; Tank Containment Sy                      </v>
          </cell>
          <cell r="B347">
            <v>1268005.6299999999</v>
          </cell>
          <cell r="C347">
            <v>1268005.6299999999</v>
          </cell>
          <cell r="D347">
            <v>0</v>
          </cell>
          <cell r="E347" t="str">
            <v>AA</v>
          </cell>
          <cell r="F347">
            <v>182562</v>
          </cell>
        </row>
        <row r="348">
          <cell r="A348" t="str">
            <v xml:space="preserve"> 182563 GS Buildings, Fencing, Etc.                         </v>
          </cell>
          <cell r="B348">
            <v>2813476.88</v>
          </cell>
          <cell r="C348">
            <v>2813476.88</v>
          </cell>
          <cell r="D348">
            <v>0</v>
          </cell>
          <cell r="E348" t="str">
            <v>AA</v>
          </cell>
          <cell r="F348">
            <v>182563</v>
          </cell>
        </row>
        <row r="349">
          <cell r="A349" t="str">
            <v xml:space="preserve"> 182565 GS Contingency                                      </v>
          </cell>
          <cell r="B349">
            <v>860668.43</v>
          </cell>
          <cell r="C349">
            <v>860000.15</v>
          </cell>
          <cell r="D349">
            <v>668.28</v>
          </cell>
          <cell r="E349" t="str">
            <v>AA</v>
          </cell>
          <cell r="F349">
            <v>182565</v>
          </cell>
        </row>
        <row r="350">
          <cell r="A350" t="str">
            <v xml:space="preserve"> 182569 Gath Sys-Clearing Account                           </v>
          </cell>
          <cell r="B350">
            <v>-237649895.47999999</v>
          </cell>
          <cell r="C350">
            <v>-237356817.47</v>
          </cell>
          <cell r="D350">
            <v>-293078.01</v>
          </cell>
          <cell r="E350" t="str">
            <v>AA</v>
          </cell>
          <cell r="F350">
            <v>182569</v>
          </cell>
        </row>
        <row r="351">
          <cell r="A351" t="str">
            <v xml:space="preserve"> 183900 CC Other Allocated                                  </v>
          </cell>
          <cell r="B351">
            <v>127.14</v>
          </cell>
          <cell r="C351">
            <v>127.14</v>
          </cell>
          <cell r="D351">
            <v>0</v>
          </cell>
          <cell r="E351" t="str">
            <v>AA</v>
          </cell>
          <cell r="F351">
            <v>183900</v>
          </cell>
        </row>
        <row r="352">
          <cell r="A352" t="str">
            <v xml:space="preserve"> 183910 CC Salaries &amp; Wages-Allocated                       </v>
          </cell>
          <cell r="B352">
            <v>4485432.1100000003</v>
          </cell>
          <cell r="C352">
            <v>3293639.27</v>
          </cell>
          <cell r="D352">
            <v>1191792.8400000001</v>
          </cell>
          <cell r="E352" t="str">
            <v>AA</v>
          </cell>
          <cell r="F352">
            <v>183910</v>
          </cell>
        </row>
        <row r="353">
          <cell r="A353" t="str">
            <v xml:space="preserve"> 183920 CC Other Employee Comp-Allocat                      </v>
          </cell>
          <cell r="B353">
            <v>22866778.77</v>
          </cell>
          <cell r="C353">
            <v>15029444.83</v>
          </cell>
          <cell r="D353">
            <v>7837333.9400000004</v>
          </cell>
          <cell r="E353" t="str">
            <v>AA</v>
          </cell>
          <cell r="F353">
            <v>183920</v>
          </cell>
        </row>
        <row r="354">
          <cell r="A354" t="str">
            <v xml:space="preserve"> 183930 CC Payroll Taxes-Allocated                          </v>
          </cell>
          <cell r="B354">
            <v>12786.92</v>
          </cell>
          <cell r="C354">
            <v>12786.92</v>
          </cell>
          <cell r="D354">
            <v>0</v>
          </cell>
          <cell r="E354" t="str">
            <v>AA</v>
          </cell>
          <cell r="F354">
            <v>183930</v>
          </cell>
        </row>
        <row r="355">
          <cell r="A355" t="str">
            <v xml:space="preserve"> 183940 CC Workmens Comp - Allocated                        </v>
          </cell>
          <cell r="B355">
            <v>148.26</v>
          </cell>
          <cell r="C355">
            <v>148.26</v>
          </cell>
          <cell r="D355">
            <v>0</v>
          </cell>
          <cell r="E355" t="str">
            <v>AA</v>
          </cell>
          <cell r="F355">
            <v>183940</v>
          </cell>
        </row>
        <row r="356">
          <cell r="A356" t="str">
            <v xml:space="preserve"> 183950 CC Employee Benefits-Allocated                      </v>
          </cell>
          <cell r="B356">
            <v>1226421.76</v>
          </cell>
          <cell r="C356">
            <v>868887.17</v>
          </cell>
          <cell r="D356">
            <v>357534.59</v>
          </cell>
          <cell r="E356" t="str">
            <v>AA</v>
          </cell>
          <cell r="F356">
            <v>183950</v>
          </cell>
        </row>
        <row r="357">
          <cell r="A357" t="str">
            <v xml:space="preserve"> 183960 CC Employee Travel                                  </v>
          </cell>
          <cell r="B357">
            <v>483248.96</v>
          </cell>
          <cell r="C357">
            <v>373581.35</v>
          </cell>
          <cell r="D357">
            <v>109667.61</v>
          </cell>
          <cell r="E357" t="str">
            <v>AA</v>
          </cell>
          <cell r="F357">
            <v>183960</v>
          </cell>
        </row>
        <row r="358">
          <cell r="A358" t="str">
            <v xml:space="preserve"> 183970 CC Overhead Allocated In                            </v>
          </cell>
          <cell r="B358">
            <v>1893.93</v>
          </cell>
          <cell r="C358">
            <v>1893.93</v>
          </cell>
          <cell r="D358">
            <v>0</v>
          </cell>
          <cell r="E358" t="str">
            <v>AA</v>
          </cell>
          <cell r="F358">
            <v>183970</v>
          </cell>
        </row>
        <row r="359">
          <cell r="A359" t="str">
            <v xml:space="preserve"> 183980 CC Interest Expense                                 </v>
          </cell>
          <cell r="B359">
            <v>10896842</v>
          </cell>
          <cell r="C359">
            <v>1138037</v>
          </cell>
          <cell r="D359">
            <v>9758805</v>
          </cell>
          <cell r="E359" t="str">
            <v>AA</v>
          </cell>
          <cell r="F359">
            <v>183980</v>
          </cell>
        </row>
        <row r="360">
          <cell r="A360" t="str">
            <v xml:space="preserve"> 183989 CC PP&amp;E Clearing                                    </v>
          </cell>
          <cell r="B360">
            <v>-23350311.93</v>
          </cell>
          <cell r="C360">
            <v>-19377717.43</v>
          </cell>
          <cell r="D360">
            <v>-3972594.5</v>
          </cell>
          <cell r="E360" t="str">
            <v>AA</v>
          </cell>
          <cell r="F360">
            <v>183989</v>
          </cell>
        </row>
        <row r="361">
          <cell r="A361" t="str">
            <v xml:space="preserve"> 186010 O&amp;G Prp in Svc-Leases                               </v>
          </cell>
          <cell r="B361">
            <v>88195.9</v>
          </cell>
          <cell r="C361">
            <v>88195.9</v>
          </cell>
          <cell r="D361">
            <v>0</v>
          </cell>
          <cell r="E361" t="str">
            <v>AA</v>
          </cell>
          <cell r="F361">
            <v>186010</v>
          </cell>
        </row>
        <row r="362">
          <cell r="A362" t="str">
            <v xml:space="preserve"> 186020 In Svc-Leases-Proved/Developed                      </v>
          </cell>
          <cell r="B362">
            <v>141320678.69999999</v>
          </cell>
          <cell r="C362">
            <v>135451961.18000001</v>
          </cell>
          <cell r="D362">
            <v>5868717.5199999996</v>
          </cell>
          <cell r="E362" t="str">
            <v>AA</v>
          </cell>
          <cell r="F362">
            <v>186020</v>
          </cell>
        </row>
        <row r="363">
          <cell r="A363" t="str">
            <v xml:space="preserve"> 186021 Lease Bonus Payments                                </v>
          </cell>
          <cell r="B363">
            <v>28.75</v>
          </cell>
          <cell r="C363">
            <v>28.75</v>
          </cell>
          <cell r="D363">
            <v>0</v>
          </cell>
          <cell r="E363" t="str">
            <v>AA</v>
          </cell>
          <cell r="F363">
            <v>186021</v>
          </cell>
        </row>
        <row r="364">
          <cell r="A364" t="str">
            <v xml:space="preserve"> 186023 Recording Fees                                      </v>
          </cell>
          <cell r="B364">
            <v>1900.61</v>
          </cell>
          <cell r="C364">
            <v>1881.61</v>
          </cell>
          <cell r="D364">
            <v>19</v>
          </cell>
          <cell r="E364" t="str">
            <v>AA</v>
          </cell>
          <cell r="F364">
            <v>186023</v>
          </cell>
        </row>
        <row r="365">
          <cell r="A365" t="str">
            <v xml:space="preserve"> 186024 Legal                                               </v>
          </cell>
          <cell r="B365">
            <v>927</v>
          </cell>
          <cell r="C365">
            <v>927</v>
          </cell>
          <cell r="D365">
            <v>0</v>
          </cell>
          <cell r="E365" t="str">
            <v>AA</v>
          </cell>
          <cell r="F365">
            <v>186024</v>
          </cell>
        </row>
        <row r="366">
          <cell r="A366" t="str">
            <v xml:space="preserve"> 186025 Other                                               </v>
          </cell>
          <cell r="B366">
            <v>1690.09</v>
          </cell>
          <cell r="C366">
            <v>1690.09</v>
          </cell>
          <cell r="D366">
            <v>0</v>
          </cell>
          <cell r="E366" t="str">
            <v>AA</v>
          </cell>
          <cell r="F366">
            <v>186025</v>
          </cell>
        </row>
        <row r="367">
          <cell r="A367" t="str">
            <v xml:space="preserve"> 186030 In Svc-Leases-Proved/Undevelop                      </v>
          </cell>
          <cell r="B367">
            <v>10596482.66</v>
          </cell>
          <cell r="C367">
            <v>10539546.970000001</v>
          </cell>
          <cell r="D367">
            <v>56935.69</v>
          </cell>
          <cell r="E367" t="str">
            <v>AA</v>
          </cell>
          <cell r="F367">
            <v>186030</v>
          </cell>
        </row>
        <row r="368">
          <cell r="A368" t="str">
            <v xml:space="preserve"> 186031 Lease Bonus Payments                                </v>
          </cell>
          <cell r="B368">
            <v>317970.37</v>
          </cell>
          <cell r="C368">
            <v>280269.62</v>
          </cell>
          <cell r="D368">
            <v>37700.75</v>
          </cell>
          <cell r="E368" t="str">
            <v>AA</v>
          </cell>
          <cell r="F368">
            <v>186031</v>
          </cell>
        </row>
        <row r="369">
          <cell r="A369" t="str">
            <v xml:space="preserve"> 186032 Per Diem &amp; Expenses                                 </v>
          </cell>
          <cell r="B369">
            <v>284610.83</v>
          </cell>
          <cell r="C369">
            <v>10663.51</v>
          </cell>
          <cell r="D369">
            <v>273947.32</v>
          </cell>
          <cell r="E369" t="str">
            <v>AA</v>
          </cell>
          <cell r="F369">
            <v>186032</v>
          </cell>
        </row>
        <row r="370">
          <cell r="A370" t="str">
            <v xml:space="preserve"> 186033 Recording Fees                                      </v>
          </cell>
          <cell r="B370">
            <v>67184.990000000005</v>
          </cell>
          <cell r="C370">
            <v>52815.53</v>
          </cell>
          <cell r="D370">
            <v>14369.46</v>
          </cell>
          <cell r="E370" t="str">
            <v>AA</v>
          </cell>
          <cell r="F370">
            <v>186033</v>
          </cell>
        </row>
        <row r="371">
          <cell r="A371" t="str">
            <v xml:space="preserve"> 186034 Legal                                               </v>
          </cell>
          <cell r="B371">
            <v>27.2</v>
          </cell>
          <cell r="C371">
            <v>19.2</v>
          </cell>
          <cell r="D371">
            <v>8</v>
          </cell>
          <cell r="E371" t="str">
            <v>AA</v>
          </cell>
          <cell r="F371">
            <v>186034</v>
          </cell>
        </row>
        <row r="372">
          <cell r="A372" t="str">
            <v xml:space="preserve"> 186035 Other                                               </v>
          </cell>
          <cell r="B372">
            <v>702.25</v>
          </cell>
          <cell r="C372">
            <v>702.25</v>
          </cell>
          <cell r="D372">
            <v>0</v>
          </cell>
          <cell r="E372" t="str">
            <v>AA</v>
          </cell>
          <cell r="F372">
            <v>186035</v>
          </cell>
        </row>
        <row r="373">
          <cell r="A373" t="str">
            <v xml:space="preserve"> 186040 In Svc-Leases-Unevaluated                           </v>
          </cell>
          <cell r="B373">
            <v>151024.92000000001</v>
          </cell>
          <cell r="C373">
            <v>151024.92000000001</v>
          </cell>
          <cell r="D373">
            <v>0</v>
          </cell>
          <cell r="E373" t="str">
            <v>AA</v>
          </cell>
          <cell r="F373">
            <v>186040</v>
          </cell>
        </row>
        <row r="374">
          <cell r="A374" t="str">
            <v xml:space="preserve"> 186045 Other                                               </v>
          </cell>
          <cell r="B374">
            <v>1291.56</v>
          </cell>
          <cell r="C374">
            <v>1291.56</v>
          </cell>
          <cell r="D374">
            <v>0</v>
          </cell>
          <cell r="E374" t="str">
            <v>AA</v>
          </cell>
          <cell r="F374">
            <v>186045</v>
          </cell>
        </row>
        <row r="375">
          <cell r="A375" t="str">
            <v xml:space="preserve"> 186510 In Svc-IDC Producing Propertie                      </v>
          </cell>
          <cell r="B375">
            <v>424200664.39999998</v>
          </cell>
          <cell r="C375">
            <v>424200664.39999998</v>
          </cell>
          <cell r="D375">
            <v>0</v>
          </cell>
          <cell r="E375" t="str">
            <v>AA</v>
          </cell>
          <cell r="F375">
            <v>186510</v>
          </cell>
        </row>
        <row r="376">
          <cell r="A376" t="str">
            <v xml:space="preserve"> 186520 O&amp;G Prp in Svc-IDC-Producing                        </v>
          </cell>
          <cell r="B376">
            <v>997385862.57000005</v>
          </cell>
          <cell r="C376">
            <v>798249080.69000006</v>
          </cell>
          <cell r="D376">
            <v>199136781.88</v>
          </cell>
          <cell r="E376" t="str">
            <v>AA</v>
          </cell>
          <cell r="F376">
            <v>186520</v>
          </cell>
        </row>
        <row r="377">
          <cell r="A377" t="str">
            <v xml:space="preserve"> 186530 In Svc-IDC-Developmental Dry H                      </v>
          </cell>
          <cell r="B377">
            <v>240198.39</v>
          </cell>
          <cell r="C377">
            <v>240198.39</v>
          </cell>
          <cell r="D377">
            <v>0</v>
          </cell>
          <cell r="E377" t="str">
            <v>AA</v>
          </cell>
          <cell r="F377">
            <v>186530</v>
          </cell>
        </row>
        <row r="378">
          <cell r="A378" t="str">
            <v xml:space="preserve"> 187010 In Svc-TDC-Lease/Well/Gatherin                      </v>
          </cell>
          <cell r="B378">
            <v>-6117188.4900000002</v>
          </cell>
          <cell r="C378">
            <v>-6117188.4900000002</v>
          </cell>
          <cell r="D378">
            <v>0</v>
          </cell>
          <cell r="E378" t="str">
            <v>AA</v>
          </cell>
          <cell r="F378">
            <v>187010</v>
          </cell>
        </row>
        <row r="379">
          <cell r="A379" t="str">
            <v xml:space="preserve"> 187020 In Svc-TDC-Lease &amp; Well Equip                       </v>
          </cell>
          <cell r="B379">
            <v>320402674.01999998</v>
          </cell>
          <cell r="C379">
            <v>276178199.69999999</v>
          </cell>
          <cell r="D379">
            <v>44224474.32</v>
          </cell>
          <cell r="E379" t="str">
            <v>AA</v>
          </cell>
          <cell r="F379">
            <v>187020</v>
          </cell>
        </row>
        <row r="380">
          <cell r="A380" t="str">
            <v xml:space="preserve"> 187030 In Svc-Lease &amp; Well Equip-Prod                      </v>
          </cell>
          <cell r="B380">
            <v>1495.92</v>
          </cell>
          <cell r="C380">
            <v>1495.92</v>
          </cell>
          <cell r="D380">
            <v>0</v>
          </cell>
          <cell r="E380" t="str">
            <v>AA</v>
          </cell>
          <cell r="F380">
            <v>187030</v>
          </cell>
        </row>
        <row r="381">
          <cell r="A381" t="str">
            <v xml:space="preserve">                              </v>
          </cell>
          <cell r="B381" t="str">
            <v>------------------</v>
          </cell>
          <cell r="C381" t="str">
            <v>------------------</v>
          </cell>
          <cell r="D381" t="str">
            <v>------------------</v>
          </cell>
        </row>
        <row r="382">
          <cell r="A382" t="str">
            <v>Gross Plant</v>
          </cell>
          <cell r="B382">
            <v>2750675007.6700015</v>
          </cell>
          <cell r="C382">
            <v>2356536756.8500004</v>
          </cell>
          <cell r="D382">
            <v>394138250.81999999</v>
          </cell>
        </row>
        <row r="384">
          <cell r="A384" t="str">
            <v>Accumulated DD&amp;A</v>
          </cell>
        </row>
        <row r="385">
          <cell r="A385" t="str">
            <v xml:space="preserve"> 170600 A/D-NGV Fueling Stations                            </v>
          </cell>
          <cell r="B385">
            <v>-174105.17</v>
          </cell>
          <cell r="C385">
            <v>-174105.17</v>
          </cell>
          <cell r="D385">
            <v>0</v>
          </cell>
          <cell r="E385" t="str">
            <v>AA</v>
          </cell>
          <cell r="F385">
            <v>170600</v>
          </cell>
        </row>
        <row r="386">
          <cell r="A386" t="str">
            <v xml:space="preserve"> 170800 A/D-Gathering Systems                               </v>
          </cell>
          <cell r="B386">
            <v>0</v>
          </cell>
          <cell r="C386">
            <v>-19457.400000000001</v>
          </cell>
          <cell r="D386">
            <v>19457.400000000001</v>
          </cell>
          <cell r="E386" t="str">
            <v>AA</v>
          </cell>
          <cell r="F386">
            <v>170800</v>
          </cell>
        </row>
        <row r="387">
          <cell r="A387" t="str">
            <v xml:space="preserve"> 171500 A/D-Field Equipment                                 </v>
          </cell>
          <cell r="B387">
            <v>-369584.88</v>
          </cell>
          <cell r="C387">
            <v>-165827.64000000001</v>
          </cell>
          <cell r="D387">
            <v>-203757.24</v>
          </cell>
          <cell r="E387" t="str">
            <v>AA</v>
          </cell>
          <cell r="F387">
            <v>171500</v>
          </cell>
        </row>
        <row r="388">
          <cell r="A388" t="str">
            <v xml:space="preserve"> 172200 A/A-Land/Land Rights                                </v>
          </cell>
          <cell r="B388">
            <v>-1185.19</v>
          </cell>
          <cell r="C388">
            <v>-1185.19</v>
          </cell>
          <cell r="D388">
            <v>0</v>
          </cell>
          <cell r="E388" t="str">
            <v>AA</v>
          </cell>
          <cell r="F388">
            <v>172200</v>
          </cell>
        </row>
        <row r="389">
          <cell r="A389" t="str">
            <v xml:space="preserve"> 172510 A/D-Bldg-Beg Balance                                </v>
          </cell>
          <cell r="B389">
            <v>-1100321.74</v>
          </cell>
          <cell r="C389">
            <v>-899937.24</v>
          </cell>
          <cell r="D389">
            <v>-200384.5</v>
          </cell>
          <cell r="E389" t="str">
            <v>AA</v>
          </cell>
          <cell r="F389">
            <v>172510</v>
          </cell>
        </row>
        <row r="390">
          <cell r="A390" t="str">
            <v xml:space="preserve"> 173010 A/D-LhImp-Beg Balance                               </v>
          </cell>
          <cell r="B390">
            <v>-1405829.97</v>
          </cell>
          <cell r="C390">
            <v>-1355926.09</v>
          </cell>
          <cell r="D390">
            <v>-49903.88</v>
          </cell>
          <cell r="E390" t="str">
            <v>AA</v>
          </cell>
          <cell r="F390">
            <v>173010</v>
          </cell>
        </row>
        <row r="391">
          <cell r="A391" t="str">
            <v xml:space="preserve"> 173130 A/A-Int Pl-Reg-Misc-Sftw                            </v>
          </cell>
          <cell r="B391">
            <v>-146237.94</v>
          </cell>
          <cell r="C391">
            <v>-105972.11</v>
          </cell>
          <cell r="D391">
            <v>-40265.83</v>
          </cell>
          <cell r="E391" t="str">
            <v>AA</v>
          </cell>
          <cell r="F391">
            <v>173130</v>
          </cell>
        </row>
        <row r="392">
          <cell r="A392" t="str">
            <v xml:space="preserve"> 173501 A/D-Automobiles                                     </v>
          </cell>
          <cell r="B392">
            <v>-39783.760000000002</v>
          </cell>
          <cell r="C392">
            <v>-27403.34</v>
          </cell>
          <cell r="D392">
            <v>-12380.42</v>
          </cell>
          <cell r="E392" t="str">
            <v>AA</v>
          </cell>
          <cell r="F392">
            <v>173501</v>
          </cell>
        </row>
        <row r="393">
          <cell r="A393" t="str">
            <v xml:space="preserve"> 173700 A/D-Light Trucks                                    </v>
          </cell>
          <cell r="B393">
            <v>-2706797.5</v>
          </cell>
          <cell r="C393">
            <v>-1909608.79</v>
          </cell>
          <cell r="D393">
            <v>-797188.71</v>
          </cell>
          <cell r="E393" t="str">
            <v>AA</v>
          </cell>
          <cell r="F393">
            <v>173700</v>
          </cell>
        </row>
        <row r="394">
          <cell r="A394" t="str">
            <v xml:space="preserve"> 173750 A/D-Vehicles-Capital Leases                         </v>
          </cell>
          <cell r="B394">
            <v>-4893367.1100000003</v>
          </cell>
          <cell r="C394">
            <v>-4099615.48</v>
          </cell>
          <cell r="D394">
            <v>-793751.63</v>
          </cell>
          <cell r="E394" t="str">
            <v>AA</v>
          </cell>
          <cell r="F394">
            <v>173750</v>
          </cell>
        </row>
        <row r="395">
          <cell r="A395" t="str">
            <v xml:space="preserve"> 173800 A/D-Oth Light Vehicles                              </v>
          </cell>
          <cell r="B395">
            <v>-24197.82</v>
          </cell>
          <cell r="C395">
            <v>-20773.919999999998</v>
          </cell>
          <cell r="D395">
            <v>-3423.9</v>
          </cell>
          <cell r="E395" t="str">
            <v>AA</v>
          </cell>
          <cell r="F395">
            <v>173800</v>
          </cell>
        </row>
        <row r="396">
          <cell r="A396" t="str">
            <v xml:space="preserve"> 173900 A/D-Gen Trans-Exc Trail                             </v>
          </cell>
          <cell r="B396">
            <v>-2660674.84</v>
          </cell>
          <cell r="C396">
            <v>-3151991.96</v>
          </cell>
          <cell r="D396">
            <v>491317.12</v>
          </cell>
          <cell r="E396" t="str">
            <v>AA</v>
          </cell>
          <cell r="F396">
            <v>173900</v>
          </cell>
        </row>
        <row r="397">
          <cell r="A397" t="str">
            <v xml:space="preserve"> 174100 A/D-Furn &amp; Fixtures                                 </v>
          </cell>
          <cell r="B397">
            <v>-1449721.62</v>
          </cell>
          <cell r="C397">
            <v>-1384368.91</v>
          </cell>
          <cell r="D397">
            <v>-65352.71</v>
          </cell>
          <cell r="E397" t="str">
            <v>AA</v>
          </cell>
          <cell r="F397">
            <v>174100</v>
          </cell>
        </row>
        <row r="398">
          <cell r="A398" t="str">
            <v xml:space="preserve"> 174200 A/D-Computer Hardware                               </v>
          </cell>
          <cell r="B398">
            <v>-1131254.96</v>
          </cell>
          <cell r="C398">
            <v>-754072.91</v>
          </cell>
          <cell r="D398">
            <v>-377182.05</v>
          </cell>
          <cell r="E398" t="str">
            <v>AA</v>
          </cell>
          <cell r="F398">
            <v>174200</v>
          </cell>
        </row>
        <row r="399">
          <cell r="A399" t="str">
            <v xml:space="preserve"> 174210 A/D-CmpHdw-Beg Balance                              </v>
          </cell>
          <cell r="B399">
            <v>-2932009.58</v>
          </cell>
          <cell r="C399">
            <v>-2928547.96</v>
          </cell>
          <cell r="D399">
            <v>-3461.62</v>
          </cell>
          <cell r="E399" t="str">
            <v>AA</v>
          </cell>
          <cell r="F399">
            <v>174210</v>
          </cell>
        </row>
        <row r="400">
          <cell r="A400" t="str">
            <v xml:space="preserve"> 174310 A/D-CmpSftw-Beg Balance                             </v>
          </cell>
          <cell r="B400">
            <v>-4696741.7</v>
          </cell>
          <cell r="C400">
            <v>-4149618.56</v>
          </cell>
          <cell r="D400">
            <v>-547123.14</v>
          </cell>
          <cell r="E400" t="str">
            <v>AA</v>
          </cell>
          <cell r="F400">
            <v>174310</v>
          </cell>
        </row>
        <row r="401">
          <cell r="A401" t="str">
            <v xml:space="preserve"> 174400 A/D-General Office Equip                            </v>
          </cell>
          <cell r="B401">
            <v>-1715577.24</v>
          </cell>
          <cell r="C401">
            <v>-1606583.08</v>
          </cell>
          <cell r="D401">
            <v>-108994.16</v>
          </cell>
          <cell r="E401" t="str">
            <v>AA</v>
          </cell>
          <cell r="F401">
            <v>174400</v>
          </cell>
        </row>
        <row r="402">
          <cell r="A402" t="str">
            <v xml:space="preserve"> 174600 A/D-Comm Equip-Telephone                            </v>
          </cell>
          <cell r="B402">
            <v>-223721.78</v>
          </cell>
          <cell r="C402">
            <v>-223588.46</v>
          </cell>
          <cell r="D402">
            <v>-133.32</v>
          </cell>
          <cell r="E402" t="str">
            <v>AA</v>
          </cell>
          <cell r="F402">
            <v>174600</v>
          </cell>
        </row>
        <row r="403">
          <cell r="A403" t="str">
            <v xml:space="preserve"> 174650 A/D-Comm Equip-Radio                                </v>
          </cell>
          <cell r="B403">
            <v>-539795.36</v>
          </cell>
          <cell r="C403">
            <v>-533738.21</v>
          </cell>
          <cell r="D403">
            <v>-6057.15</v>
          </cell>
          <cell r="E403" t="str">
            <v>AA</v>
          </cell>
          <cell r="F403">
            <v>174650</v>
          </cell>
        </row>
        <row r="404">
          <cell r="A404" t="str">
            <v xml:space="preserve"> 174700 A/D-Comm Eq-Micrwv/Tower                            </v>
          </cell>
          <cell r="B404">
            <v>-713489.49</v>
          </cell>
          <cell r="C404">
            <v>-713489.49</v>
          </cell>
          <cell r="D404">
            <v>0</v>
          </cell>
          <cell r="E404" t="str">
            <v>AA</v>
          </cell>
          <cell r="F404">
            <v>174700</v>
          </cell>
        </row>
        <row r="405">
          <cell r="A405" t="str">
            <v xml:space="preserve"> 174750 A/D-Comm Eq-Hrdwr-Data                              </v>
          </cell>
          <cell r="B405">
            <v>-75572.12</v>
          </cell>
          <cell r="C405">
            <v>-50176.79</v>
          </cell>
          <cell r="D405">
            <v>-25395.33</v>
          </cell>
          <cell r="E405" t="str">
            <v>AA</v>
          </cell>
          <cell r="F405">
            <v>174750</v>
          </cell>
        </row>
        <row r="406">
          <cell r="A406" t="str">
            <v xml:space="preserve"> 174800 A/D-Comm Eq-Scada/Telemeter                         </v>
          </cell>
          <cell r="B406">
            <v>-917619.75</v>
          </cell>
          <cell r="C406">
            <v>-877484.83</v>
          </cell>
          <cell r="D406">
            <v>-40134.92</v>
          </cell>
          <cell r="E406" t="str">
            <v>AA</v>
          </cell>
          <cell r="F406">
            <v>174800</v>
          </cell>
        </row>
        <row r="407">
          <cell r="A407" t="str">
            <v xml:space="preserve"> 174850 A/D-Comm Equip-Misc Eq                              </v>
          </cell>
          <cell r="B407">
            <v>-1125411.8500000001</v>
          </cell>
          <cell r="C407">
            <v>-772240.87</v>
          </cell>
          <cell r="D407">
            <v>-353170.98</v>
          </cell>
          <cell r="E407" t="str">
            <v>AA</v>
          </cell>
          <cell r="F407">
            <v>174850</v>
          </cell>
        </row>
        <row r="408">
          <cell r="A408" t="str">
            <v xml:space="preserve"> 175020 A/D-MscTls-Additions                                </v>
          </cell>
          <cell r="B408">
            <v>-793.29</v>
          </cell>
          <cell r="C408">
            <v>0</v>
          </cell>
          <cell r="D408">
            <v>-793.29</v>
          </cell>
          <cell r="E408" t="str">
            <v>AA</v>
          </cell>
          <cell r="F408">
            <v>175020</v>
          </cell>
        </row>
        <row r="409">
          <cell r="A409" t="str">
            <v xml:space="preserve"> 175100 A/D-Stores Equipment                                </v>
          </cell>
          <cell r="B409">
            <v>-228946.75</v>
          </cell>
          <cell r="C409">
            <v>-228946.75</v>
          </cell>
          <cell r="D409">
            <v>0</v>
          </cell>
          <cell r="E409" t="str">
            <v>AA</v>
          </cell>
          <cell r="F409">
            <v>175100</v>
          </cell>
        </row>
        <row r="410">
          <cell r="A410" t="str">
            <v xml:space="preserve"> 175200 A/D-Tool/Shop/Garage Eq                             </v>
          </cell>
          <cell r="B410">
            <v>-1415459.86</v>
          </cell>
          <cell r="C410">
            <v>-1305915.25</v>
          </cell>
          <cell r="D410">
            <v>-109544.61</v>
          </cell>
          <cell r="E410" t="str">
            <v>AA</v>
          </cell>
          <cell r="F410">
            <v>175200</v>
          </cell>
        </row>
        <row r="411">
          <cell r="A411" t="str">
            <v xml:space="preserve"> 175300 A/D-Laboratory Equipment                            </v>
          </cell>
          <cell r="B411">
            <v>-13059.81</v>
          </cell>
          <cell r="C411">
            <v>-13059.81</v>
          </cell>
          <cell r="D411">
            <v>0</v>
          </cell>
          <cell r="E411" t="str">
            <v>AA</v>
          </cell>
          <cell r="F411">
            <v>175300</v>
          </cell>
        </row>
        <row r="412">
          <cell r="A412" t="str">
            <v xml:space="preserve"> 175400 A/D-Power Operated Equip                            </v>
          </cell>
          <cell r="B412">
            <v>-899876.02</v>
          </cell>
          <cell r="C412">
            <v>-834946.49</v>
          </cell>
          <cell r="D412">
            <v>-64929.53</v>
          </cell>
          <cell r="E412" t="str">
            <v>AA</v>
          </cell>
          <cell r="F412">
            <v>175400</v>
          </cell>
        </row>
        <row r="413">
          <cell r="A413" t="str">
            <v xml:space="preserve"> 175450 A/D-Misc Equipment                                  </v>
          </cell>
          <cell r="B413">
            <v>-2572411.2200000002</v>
          </cell>
          <cell r="C413">
            <v>-2510907.11</v>
          </cell>
          <cell r="D413">
            <v>-61504.11</v>
          </cell>
          <cell r="E413" t="str">
            <v>AA</v>
          </cell>
          <cell r="F413">
            <v>175450</v>
          </cell>
        </row>
        <row r="414">
          <cell r="A414" t="str">
            <v xml:space="preserve"> 176040 A/A-PG-Rights of Way                                </v>
          </cell>
          <cell r="B414">
            <v>-464670.47</v>
          </cell>
          <cell r="C414">
            <v>-420527.52</v>
          </cell>
          <cell r="D414">
            <v>-44142.95</v>
          </cell>
          <cell r="E414" t="str">
            <v>AA</v>
          </cell>
          <cell r="F414">
            <v>176040</v>
          </cell>
        </row>
        <row r="415">
          <cell r="A415" t="str">
            <v xml:space="preserve"> 176055 A/A-PG-Oth L/LR-Land Rgh                            </v>
          </cell>
          <cell r="B415">
            <v>-4381.3</v>
          </cell>
          <cell r="C415">
            <v>-4381.3</v>
          </cell>
          <cell r="D415">
            <v>0</v>
          </cell>
          <cell r="E415" t="str">
            <v>AA</v>
          </cell>
          <cell r="F415">
            <v>176055</v>
          </cell>
        </row>
        <row r="416">
          <cell r="A416" t="str">
            <v xml:space="preserve"> 176070 A/D-PG-Field Cmprs Sta Str                          </v>
          </cell>
          <cell r="B416">
            <v>-266979.45</v>
          </cell>
          <cell r="C416">
            <v>-497602.26</v>
          </cell>
          <cell r="D416">
            <v>230622.81</v>
          </cell>
          <cell r="E416" t="str">
            <v>AA</v>
          </cell>
          <cell r="F416">
            <v>176070</v>
          </cell>
        </row>
        <row r="417">
          <cell r="A417" t="str">
            <v xml:space="preserve"> 176080 A/D-PG-Fld Meas/Reg Sta Str                         </v>
          </cell>
          <cell r="B417">
            <v>-330143.42</v>
          </cell>
          <cell r="C417">
            <v>-310526.96000000002</v>
          </cell>
          <cell r="D417">
            <v>-19616.46</v>
          </cell>
          <cell r="E417" t="str">
            <v>AA</v>
          </cell>
          <cell r="F417">
            <v>176080</v>
          </cell>
        </row>
        <row r="418">
          <cell r="A418" t="str">
            <v xml:space="preserve"> 176090 A/D-PG-Other Structures                             </v>
          </cell>
          <cell r="B418">
            <v>-835161.84</v>
          </cell>
          <cell r="C418">
            <v>-2175188.09</v>
          </cell>
          <cell r="D418">
            <v>1340026.25</v>
          </cell>
          <cell r="E418" t="str">
            <v>AA</v>
          </cell>
          <cell r="F418">
            <v>176090</v>
          </cell>
        </row>
        <row r="419">
          <cell r="A419" t="str">
            <v xml:space="preserve"> 176120 A/D-PG-Field Lines                                  </v>
          </cell>
          <cell r="B419">
            <v>-98645481.569999993</v>
          </cell>
          <cell r="C419">
            <v>-115228258.28</v>
          </cell>
          <cell r="D419">
            <v>16582776.710000001</v>
          </cell>
          <cell r="E419" t="str">
            <v>AA</v>
          </cell>
          <cell r="F419">
            <v>176120</v>
          </cell>
        </row>
        <row r="420">
          <cell r="A420" t="str">
            <v xml:space="preserve"> 176130 A/D-PG-Fld Compr Sta Eq                             </v>
          </cell>
          <cell r="B420">
            <v>-10207828.949999999</v>
          </cell>
          <cell r="C420">
            <v>-16180782.76</v>
          </cell>
          <cell r="D420">
            <v>5972953.8099999996</v>
          </cell>
          <cell r="E420" t="str">
            <v>AA</v>
          </cell>
          <cell r="F420">
            <v>176130</v>
          </cell>
        </row>
        <row r="421">
          <cell r="A421" t="str">
            <v xml:space="preserve"> 176140 A/D-PG-Fld Meas/Reg Sta Eq                          </v>
          </cell>
          <cell r="B421">
            <v>-3777807.81</v>
          </cell>
          <cell r="C421">
            <v>-3674392.79</v>
          </cell>
          <cell r="D421">
            <v>-103415.02</v>
          </cell>
          <cell r="E421" t="str">
            <v>AA</v>
          </cell>
          <cell r="F421">
            <v>176140</v>
          </cell>
        </row>
        <row r="422">
          <cell r="A422" t="str">
            <v xml:space="preserve"> 176150 A/D-PG-Drilling/Cleaning                            </v>
          </cell>
          <cell r="B422">
            <v>-196257.35</v>
          </cell>
          <cell r="C422">
            <v>-194601.85</v>
          </cell>
          <cell r="D422">
            <v>-1655.5</v>
          </cell>
          <cell r="E422" t="str">
            <v>AA</v>
          </cell>
          <cell r="F422">
            <v>176150</v>
          </cell>
        </row>
        <row r="423">
          <cell r="A423" t="str">
            <v xml:space="preserve"> 176160 A/D-PG-Purification Equip                           </v>
          </cell>
          <cell r="B423">
            <v>-220367.87</v>
          </cell>
          <cell r="C423">
            <v>-202896.31</v>
          </cell>
          <cell r="D423">
            <v>-17471.560000000001</v>
          </cell>
          <cell r="E423" t="str">
            <v>AA</v>
          </cell>
          <cell r="F423">
            <v>176160</v>
          </cell>
        </row>
        <row r="424">
          <cell r="A424" t="str">
            <v xml:space="preserve"> 176170 A/D-PG-Other Equipment                              </v>
          </cell>
          <cell r="B424">
            <v>-808291.33</v>
          </cell>
          <cell r="C424">
            <v>-848112.47</v>
          </cell>
          <cell r="D424">
            <v>39821.14</v>
          </cell>
          <cell r="E424" t="str">
            <v>AA</v>
          </cell>
          <cell r="F424">
            <v>176170</v>
          </cell>
        </row>
        <row r="425">
          <cell r="A425" t="str">
            <v xml:space="preserve"> 176350 A/A-PEP-Land                                        </v>
          </cell>
          <cell r="B425">
            <v>-34.159999999999997</v>
          </cell>
          <cell r="C425">
            <v>0</v>
          </cell>
          <cell r="D425">
            <v>-34.159999999999997</v>
          </cell>
          <cell r="E425" t="str">
            <v>AA</v>
          </cell>
          <cell r="F425">
            <v>176350</v>
          </cell>
        </row>
        <row r="426">
          <cell r="A426" t="str">
            <v xml:space="preserve"> 176360 A/D-PEP-Structures &amp; Improve                        </v>
          </cell>
          <cell r="B426">
            <v>-25792</v>
          </cell>
          <cell r="C426">
            <v>-24938.69</v>
          </cell>
          <cell r="D426">
            <v>-853.31</v>
          </cell>
          <cell r="E426" t="str">
            <v>AA</v>
          </cell>
          <cell r="F426">
            <v>176360</v>
          </cell>
        </row>
        <row r="427">
          <cell r="A427" t="str">
            <v xml:space="preserve"> 176370 A/D-PEP-Extraction&amp; Refin'g Eq                      </v>
          </cell>
          <cell r="B427">
            <v>-5532849.2400000002</v>
          </cell>
          <cell r="C427">
            <v>-5436828.9500000002</v>
          </cell>
          <cell r="D427">
            <v>-96020.29</v>
          </cell>
          <cell r="E427" t="str">
            <v>AA</v>
          </cell>
          <cell r="F427">
            <v>176370</v>
          </cell>
        </row>
        <row r="428">
          <cell r="A428" t="str">
            <v xml:space="preserve"> 176380 A/D-PEP-Pipe Lines                                  </v>
          </cell>
          <cell r="B428">
            <v>-2818797.09</v>
          </cell>
          <cell r="C428">
            <v>-2785558.17</v>
          </cell>
          <cell r="D428">
            <v>-33238.92</v>
          </cell>
          <cell r="E428" t="str">
            <v>AA</v>
          </cell>
          <cell r="F428">
            <v>176380</v>
          </cell>
        </row>
        <row r="429">
          <cell r="A429" t="str">
            <v xml:space="preserve"> 176390 A/D-PEP-Product Storage Equip                       </v>
          </cell>
          <cell r="B429">
            <v>-93198.45</v>
          </cell>
          <cell r="C429">
            <v>-51872.56</v>
          </cell>
          <cell r="D429">
            <v>-41325.89</v>
          </cell>
          <cell r="E429" t="str">
            <v>AA</v>
          </cell>
          <cell r="F429">
            <v>176390</v>
          </cell>
        </row>
        <row r="430">
          <cell r="A430" t="str">
            <v xml:space="preserve"> 176400 A/D-PEP-Compressor Equipment                        </v>
          </cell>
          <cell r="B430">
            <v>-12869718.1</v>
          </cell>
          <cell r="C430">
            <v>-12719881.550000001</v>
          </cell>
          <cell r="D430">
            <v>-149836.54999999999</v>
          </cell>
          <cell r="E430" t="str">
            <v>AA</v>
          </cell>
          <cell r="F430">
            <v>176400</v>
          </cell>
        </row>
        <row r="431">
          <cell r="A431" t="str">
            <v xml:space="preserve"> 176410 A/D-PEP-Gas Measure&amp;Regulating                      </v>
          </cell>
          <cell r="B431">
            <v>-520.9</v>
          </cell>
          <cell r="C431">
            <v>-3.76</v>
          </cell>
          <cell r="D431">
            <v>-517.14</v>
          </cell>
          <cell r="E431" t="str">
            <v>AA</v>
          </cell>
          <cell r="F431">
            <v>176410</v>
          </cell>
        </row>
        <row r="432">
          <cell r="A432" t="str">
            <v xml:space="preserve"> 176420 A/D-PEP-Other Equipment                             </v>
          </cell>
          <cell r="B432">
            <v>-745</v>
          </cell>
          <cell r="C432">
            <v>-316.74</v>
          </cell>
          <cell r="D432">
            <v>-428.26</v>
          </cell>
          <cell r="E432" t="str">
            <v>AA</v>
          </cell>
          <cell r="F432">
            <v>176420</v>
          </cell>
        </row>
        <row r="433">
          <cell r="A433" t="str">
            <v xml:space="preserve"> 177020 A/A-TP-Rights of Way                                </v>
          </cell>
          <cell r="B433">
            <v>-81528.479999999996</v>
          </cell>
          <cell r="C433">
            <v>-79370.19</v>
          </cell>
          <cell r="D433">
            <v>-2158.29</v>
          </cell>
          <cell r="E433" t="str">
            <v>AA</v>
          </cell>
          <cell r="F433">
            <v>177020</v>
          </cell>
        </row>
        <row r="434">
          <cell r="A434" t="str">
            <v xml:space="preserve"> 177030 A/D-TP-Str/Impr-Compress                            </v>
          </cell>
          <cell r="B434">
            <v>-1260978.2</v>
          </cell>
          <cell r="C434">
            <v>-1207192.27</v>
          </cell>
          <cell r="D434">
            <v>-53785.93</v>
          </cell>
          <cell r="E434" t="str">
            <v>AA</v>
          </cell>
          <cell r="F434">
            <v>177030</v>
          </cell>
        </row>
        <row r="435">
          <cell r="A435" t="str">
            <v xml:space="preserve"> 177040 A/D-TP-Str/Impr-Meas/Reg Sta                        </v>
          </cell>
          <cell r="B435">
            <v>-10711.43</v>
          </cell>
          <cell r="C435">
            <v>-10079.59</v>
          </cell>
          <cell r="D435">
            <v>-631.84</v>
          </cell>
          <cell r="E435" t="str">
            <v>AA</v>
          </cell>
          <cell r="F435">
            <v>177040</v>
          </cell>
        </row>
        <row r="436">
          <cell r="A436" t="str">
            <v xml:space="preserve"> 177060 A/D-TP-Mains                                        </v>
          </cell>
          <cell r="B436">
            <v>-9625958.75</v>
          </cell>
          <cell r="C436">
            <v>-9741689.5</v>
          </cell>
          <cell r="D436">
            <v>115730.75</v>
          </cell>
          <cell r="E436" t="str">
            <v>AA</v>
          </cell>
          <cell r="F436">
            <v>177060</v>
          </cell>
        </row>
        <row r="437">
          <cell r="A437" t="str">
            <v xml:space="preserve"> 177070 A/D-TP-Compressr Sta Eq                             </v>
          </cell>
          <cell r="B437">
            <v>-14490763.51</v>
          </cell>
          <cell r="C437">
            <v>-13714003.68</v>
          </cell>
          <cell r="D437">
            <v>-776759.83</v>
          </cell>
          <cell r="E437" t="str">
            <v>AA</v>
          </cell>
          <cell r="F437">
            <v>177070</v>
          </cell>
        </row>
        <row r="438">
          <cell r="A438" t="str">
            <v xml:space="preserve"> 177080 A/D-TP-Meas/Regul Equip                             </v>
          </cell>
          <cell r="B438">
            <v>-273003.96000000002</v>
          </cell>
          <cell r="C438">
            <v>-294189.93</v>
          </cell>
          <cell r="D438">
            <v>21185.97</v>
          </cell>
          <cell r="E438" t="str">
            <v>AA</v>
          </cell>
          <cell r="F438">
            <v>177080</v>
          </cell>
        </row>
        <row r="439">
          <cell r="A439" t="str">
            <v xml:space="preserve"> 178500 A/D-RWIP                                            </v>
          </cell>
          <cell r="B439">
            <v>15420</v>
          </cell>
          <cell r="C439">
            <v>15420</v>
          </cell>
          <cell r="D439">
            <v>0</v>
          </cell>
          <cell r="E439" t="str">
            <v>AA</v>
          </cell>
          <cell r="F439">
            <v>178500</v>
          </cell>
        </row>
        <row r="440">
          <cell r="A440" t="str">
            <v xml:space="preserve"> 178505 A/D-RWIP Salv-Retire                                </v>
          </cell>
          <cell r="B440">
            <v>-17424.3</v>
          </cell>
          <cell r="C440">
            <v>-15420</v>
          </cell>
          <cell r="D440">
            <v>-2004.3</v>
          </cell>
          <cell r="E440" t="str">
            <v>AA</v>
          </cell>
          <cell r="F440">
            <v>178505</v>
          </cell>
        </row>
        <row r="441">
          <cell r="A441" t="str">
            <v xml:space="preserve"> 178550 A/D-RWIP-NU-Retire                                  </v>
          </cell>
          <cell r="B441">
            <v>-30150</v>
          </cell>
          <cell r="C441">
            <v>-30150</v>
          </cell>
          <cell r="D441">
            <v>0</v>
          </cell>
          <cell r="E441" t="str">
            <v>AA</v>
          </cell>
          <cell r="F441">
            <v>178550</v>
          </cell>
        </row>
        <row r="442">
          <cell r="A442" t="str">
            <v xml:space="preserve"> 179999 A/D Res-PG-Lines                                    </v>
          </cell>
          <cell r="B442">
            <v>576892.15</v>
          </cell>
          <cell r="C442">
            <v>0</v>
          </cell>
          <cell r="D442">
            <v>576892.15</v>
          </cell>
          <cell r="E442" t="str">
            <v>AA</v>
          </cell>
          <cell r="F442">
            <v>179999</v>
          </cell>
        </row>
        <row r="443">
          <cell r="A443" t="str">
            <v xml:space="preserve"> 189010 O&amp;G Prp-Accum Depletion                             </v>
          </cell>
          <cell r="B443">
            <v>-631195096.03999996</v>
          </cell>
          <cell r="C443">
            <v>-580995949.16999996</v>
          </cell>
          <cell r="D443">
            <v>-50199146.869999997</v>
          </cell>
          <cell r="E443" t="str">
            <v>AA</v>
          </cell>
          <cell r="F443">
            <v>189010</v>
          </cell>
        </row>
        <row r="444">
          <cell r="A444" t="str">
            <v xml:space="preserve"> 189110 O&amp;G Prp-Res143/Well Abandon                         </v>
          </cell>
          <cell r="B444">
            <v>14372851.25</v>
          </cell>
          <cell r="C444">
            <v>14877819.390000001</v>
          </cell>
          <cell r="D444">
            <v>-504968.14</v>
          </cell>
          <cell r="E444" t="str">
            <v>AA</v>
          </cell>
          <cell r="F444">
            <v>189110</v>
          </cell>
        </row>
        <row r="445">
          <cell r="A445" t="str">
            <v xml:space="preserve">                                                            </v>
          </cell>
          <cell r="B445" t="str">
            <v>------------------</v>
          </cell>
          <cell r="C445" t="str">
            <v>------------------</v>
          </cell>
          <cell r="D445" t="str">
            <v>------------------</v>
          </cell>
        </row>
        <row r="446">
          <cell r="A446" t="str">
            <v>Accumulated DD&amp;A</v>
          </cell>
          <cell r="B446">
            <v>-813293025.88999999</v>
          </cell>
          <cell r="C446">
            <v>-782770965.75999999</v>
          </cell>
          <cell r="D446">
            <v>-30522060.129999999</v>
          </cell>
        </row>
        <row r="447">
          <cell r="A447" t="str">
            <v xml:space="preserve">                                                            </v>
          </cell>
          <cell r="B447" t="str">
            <v>------------------</v>
          </cell>
          <cell r="C447" t="str">
            <v>------------------</v>
          </cell>
          <cell r="D447" t="str">
            <v>------------------</v>
          </cell>
        </row>
        <row r="448">
          <cell r="A448" t="str">
            <v xml:space="preserve">AA General Ledger                                           </v>
          </cell>
          <cell r="B448">
            <v>1937381981.78</v>
          </cell>
          <cell r="C448">
            <v>1573765791.0899999</v>
          </cell>
          <cell r="D448">
            <v>363616190.69</v>
          </cell>
          <cell r="E448" t="str">
            <v>AA</v>
          </cell>
          <cell r="F448">
            <v>189110</v>
          </cell>
        </row>
        <row r="451">
          <cell r="B451" t="str">
            <v xml:space="preserve">Co 217 Lease - </v>
          </cell>
          <cell r="C451" t="str">
            <v>Total Leases</v>
          </cell>
          <cell r="D451">
            <v>382961.22000000003</v>
          </cell>
        </row>
      </sheetData>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ash Month"/>
      <sheetName val="Flash Month2"/>
      <sheetName val="mth3"/>
      <sheetName val="Flash Ytd "/>
      <sheetName val="Flash Ytd  (2)"/>
      <sheetName val="Forecas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NG Snapshot"/>
      <sheetName val="Frct by Month"/>
      <sheetName val="CFG Snapshot"/>
      <sheetName val="FPU Snapshot"/>
      <sheetName val="FI Snapshot"/>
      <sheetName val="FT Snapshot"/>
      <sheetName val="Forecast @ Bud"/>
      <sheetName val="Special Contracts"/>
      <sheetName val="Other Revenue"/>
      <sheetName val="COGS"/>
      <sheetName val="GRIP FPUC"/>
      <sheetName val="GRIP CFG"/>
      <sheetName val="Rates"/>
      <sheetName val="Budget"/>
      <sheetName val="FRCT INPUT-CFG"/>
      <sheetName val="FRCT INPUT-FN"/>
      <sheetName val="FRCT INPUT-FT"/>
      <sheetName val="Total DW NG Snapshot"/>
      <sheetName val="DW Forecast"/>
      <sheetName val="TS4 Frct"/>
      <sheetName val="NG Cust-Vol"/>
      <sheetName val="FPUC GRIP Rate 2016"/>
      <sheetName val="CFG GRIP Rate 2016"/>
      <sheetName val="FPUC GRIP Rate 2017"/>
      <sheetName val="CFG GRIP Rate 2017"/>
      <sheetName val="FPUC GRIP Rate 2018"/>
      <sheetName val="CFG GRIP Rate 2018"/>
      <sheetName val="FPUC GRIP Rate 2019"/>
      <sheetName val="CFG GRIP Rate 2019"/>
      <sheetName val="FPUC GRIP Rate 2020"/>
      <sheetName val="CFG GRIP Rate 202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32">
          <cell r="P32">
            <v>226588.34122000006</v>
          </cell>
        </row>
        <row r="41">
          <cell r="D41">
            <v>1461898.2599999949</v>
          </cell>
          <cell r="E41">
            <v>1582295.390000002</v>
          </cell>
          <cell r="F41">
            <v>1520019.960000003</v>
          </cell>
          <cell r="G41">
            <v>1405400.9499999951</v>
          </cell>
          <cell r="H41">
            <v>1424539.3200000019</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Val"/>
      <sheetName val="Sheet1"/>
    </sheetNames>
    <sheetDataSet>
      <sheetData sheetId="0" refreshError="1"/>
      <sheetData sheetId="1" refreshError="1"/>
      <sheetData sheetId="2" refreshError="1">
        <row r="2">
          <cell r="D2" t="str">
            <v>l:\mard\kleinman\catalyst\dcf\[dcf2.xls]valsum</v>
          </cell>
        </row>
      </sheetData>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AREA"/>
      <sheetName val="SCH. 1"/>
      <sheetName val="SCH. 2"/>
      <sheetName val="SCH.2 P3"/>
      <sheetName val="SCH. 3"/>
      <sheetName val="SCH.4"/>
      <sheetName val="SCH.5"/>
      <sheetName val="INT. INC."/>
      <sheetName val="INTEREST"/>
      <sheetName val="INC TAX SYNC"/>
      <sheetName val="RATE CASE EXP"/>
      <sheetName val="FUEL"/>
      <sheetName val="RECOVERY"/>
      <sheetName val="CONSERV_UNBUNDL"/>
      <sheetName val="CAPITAL"/>
      <sheetName val="Add'l capital"/>
      <sheetName val="FPUINC"/>
      <sheetName val="Add'l exp"/>
      <sheetName val="Proforma Cap Stru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sition"/>
      <sheetName val="EQT PROD"/>
      <sheetName val="Contract Capacity"/>
      <sheetName val="Daily Position"/>
      <sheetName val="USS noms"/>
      <sheetName val="EQT Market"/>
      <sheetName val="Storage"/>
      <sheetName val="Capacity- Contract 359 "/>
      <sheetName val="Park &amp; Loan"/>
      <sheetName val="Patriot"/>
      <sheetName val="Measurement"/>
      <sheetName val="Sheet1"/>
    </sheetNames>
    <sheetDataSet>
      <sheetData sheetId="0"/>
      <sheetData sheetId="1"/>
      <sheetData sheetId="2"/>
      <sheetData sheetId="3"/>
      <sheetData sheetId="4"/>
      <sheetData sheetId="5">
        <row r="19">
          <cell r="BE19">
            <v>0</v>
          </cell>
        </row>
      </sheetData>
      <sheetData sheetId="6">
        <row r="46">
          <cell r="F46">
            <v>1342743.4675892002</v>
          </cell>
        </row>
      </sheetData>
      <sheetData sheetId="7"/>
      <sheetData sheetId="8"/>
      <sheetData sheetId="9">
        <row r="12">
          <cell r="A12" t="e">
            <v>#REF!</v>
          </cell>
        </row>
        <row r="13">
          <cell r="A13" t="e">
            <v>#REF!</v>
          </cell>
        </row>
        <row r="14">
          <cell r="A14" t="e">
            <v>#REF!</v>
          </cell>
        </row>
        <row r="15">
          <cell r="A15" t="e">
            <v>#REF!</v>
          </cell>
        </row>
        <row r="16">
          <cell r="A16" t="e">
            <v>#REF!</v>
          </cell>
        </row>
        <row r="17">
          <cell r="A17" t="e">
            <v>#REF!</v>
          </cell>
        </row>
        <row r="18">
          <cell r="A18" t="e">
            <v>#REF!</v>
          </cell>
        </row>
        <row r="19">
          <cell r="A19" t="e">
            <v>#REF!</v>
          </cell>
        </row>
        <row r="20">
          <cell r="A20" t="e">
            <v>#REF!</v>
          </cell>
        </row>
        <row r="21">
          <cell r="A21" t="e">
            <v>#REF!</v>
          </cell>
        </row>
        <row r="22">
          <cell r="A22" t="e">
            <v>#REF!</v>
          </cell>
        </row>
        <row r="23">
          <cell r="A23" t="e">
            <v>#REF!</v>
          </cell>
        </row>
        <row r="24">
          <cell r="A24" t="e">
            <v>#REF!</v>
          </cell>
        </row>
        <row r="25">
          <cell r="A25" t="e">
            <v>#REF!</v>
          </cell>
        </row>
        <row r="26">
          <cell r="A26" t="e">
            <v>#REF!</v>
          </cell>
        </row>
        <row r="27">
          <cell r="A27" t="e">
            <v>#REF!</v>
          </cell>
        </row>
        <row r="28">
          <cell r="A28" t="e">
            <v>#REF!</v>
          </cell>
        </row>
        <row r="29">
          <cell r="A29" t="e">
            <v>#REF!</v>
          </cell>
        </row>
        <row r="30">
          <cell r="A30" t="e">
            <v>#REF!</v>
          </cell>
        </row>
        <row r="31">
          <cell r="A31" t="e">
            <v>#REF!</v>
          </cell>
        </row>
        <row r="32">
          <cell r="A32" t="e">
            <v>#REF!</v>
          </cell>
        </row>
        <row r="33">
          <cell r="A33" t="e">
            <v>#REF!</v>
          </cell>
        </row>
        <row r="34">
          <cell r="A34" t="e">
            <v>#REF!</v>
          </cell>
        </row>
        <row r="35">
          <cell r="A35" t="e">
            <v>#REF!</v>
          </cell>
        </row>
        <row r="36">
          <cell r="A36" t="e">
            <v>#REF!</v>
          </cell>
        </row>
        <row r="37">
          <cell r="A37" t="e">
            <v>#REF!</v>
          </cell>
        </row>
        <row r="38">
          <cell r="A38" t="e">
            <v>#REF!</v>
          </cell>
        </row>
        <row r="39">
          <cell r="A39" t="e">
            <v>#REF!</v>
          </cell>
        </row>
        <row r="40">
          <cell r="A40" t="e">
            <v>#REF!</v>
          </cell>
        </row>
        <row r="41">
          <cell r="A41" t="e">
            <v>#REF!</v>
          </cell>
        </row>
      </sheetData>
      <sheetData sheetId="10">
        <row r="37">
          <cell r="G37">
            <v>-22683.334809886343</v>
          </cell>
        </row>
      </sheetData>
      <sheetData sheetId="11"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aily Position"/>
      <sheetName val="Monthly Position"/>
      <sheetName val="Deals"/>
    </sheetNames>
    <sheetDataSet>
      <sheetData sheetId="0" refreshError="1"/>
      <sheetData sheetId="1">
        <row r="6">
          <cell r="B6">
            <v>39753</v>
          </cell>
        </row>
        <row r="7">
          <cell r="B7">
            <v>39754</v>
          </cell>
        </row>
        <row r="8">
          <cell r="B8">
            <v>39755</v>
          </cell>
        </row>
        <row r="9">
          <cell r="B9">
            <v>39756</v>
          </cell>
        </row>
        <row r="10">
          <cell r="B10">
            <v>39757</v>
          </cell>
        </row>
        <row r="11">
          <cell r="B11">
            <v>39758</v>
          </cell>
        </row>
        <row r="12">
          <cell r="B12">
            <v>39759</v>
          </cell>
        </row>
        <row r="13">
          <cell r="B13">
            <v>39760</v>
          </cell>
        </row>
        <row r="14">
          <cell r="B14">
            <v>39761</v>
          </cell>
        </row>
        <row r="15">
          <cell r="B15">
            <v>39762</v>
          </cell>
        </row>
        <row r="16">
          <cell r="B16">
            <v>39763</v>
          </cell>
        </row>
        <row r="17">
          <cell r="B17">
            <v>39764</v>
          </cell>
        </row>
        <row r="18">
          <cell r="B18">
            <v>39765</v>
          </cell>
        </row>
        <row r="19">
          <cell r="B19">
            <v>39766</v>
          </cell>
        </row>
        <row r="20">
          <cell r="B20">
            <v>39767</v>
          </cell>
        </row>
        <row r="21">
          <cell r="B21">
            <v>39768</v>
          </cell>
        </row>
        <row r="22">
          <cell r="B22">
            <v>39769</v>
          </cell>
        </row>
        <row r="23">
          <cell r="B23">
            <v>39770</v>
          </cell>
        </row>
        <row r="24">
          <cell r="B24">
            <v>39771</v>
          </cell>
        </row>
        <row r="25">
          <cell r="B25">
            <v>39772</v>
          </cell>
        </row>
        <row r="26">
          <cell r="B26">
            <v>39773</v>
          </cell>
        </row>
        <row r="27">
          <cell r="B27">
            <v>39774</v>
          </cell>
        </row>
        <row r="28">
          <cell r="B28">
            <v>39775</v>
          </cell>
        </row>
        <row r="29">
          <cell r="B29">
            <v>39776</v>
          </cell>
        </row>
        <row r="30">
          <cell r="B30">
            <v>39777</v>
          </cell>
        </row>
        <row r="31">
          <cell r="B31">
            <v>39778</v>
          </cell>
        </row>
        <row r="32">
          <cell r="B32">
            <v>39779</v>
          </cell>
        </row>
        <row r="33">
          <cell r="B33">
            <v>39780</v>
          </cell>
        </row>
        <row r="34">
          <cell r="B34">
            <v>39781</v>
          </cell>
        </row>
        <row r="35">
          <cell r="B35">
            <v>39782</v>
          </cell>
        </row>
      </sheetData>
      <sheetData sheetId="2">
        <row r="3">
          <cell r="A3">
            <v>39753</v>
          </cell>
        </row>
        <row r="4">
          <cell r="A4">
            <v>39783</v>
          </cell>
        </row>
        <row r="5">
          <cell r="A5">
            <v>39814</v>
          </cell>
        </row>
        <row r="6">
          <cell r="A6">
            <v>39845</v>
          </cell>
        </row>
        <row r="7">
          <cell r="A7">
            <v>39873</v>
          </cell>
        </row>
        <row r="8">
          <cell r="A8">
            <v>39904</v>
          </cell>
        </row>
        <row r="9">
          <cell r="A9">
            <v>39934</v>
          </cell>
        </row>
        <row r="10">
          <cell r="A10">
            <v>39965</v>
          </cell>
        </row>
        <row r="11">
          <cell r="A11">
            <v>39995</v>
          </cell>
        </row>
        <row r="12">
          <cell r="A12">
            <v>40026</v>
          </cell>
        </row>
        <row r="13">
          <cell r="A13">
            <v>40057</v>
          </cell>
        </row>
        <row r="14">
          <cell r="A14">
            <v>40087</v>
          </cell>
        </row>
        <row r="15">
          <cell r="A15">
            <v>40118</v>
          </cell>
        </row>
        <row r="16">
          <cell r="A16">
            <v>40148</v>
          </cell>
        </row>
        <row r="17">
          <cell r="A17">
            <v>40179</v>
          </cell>
        </row>
        <row r="18">
          <cell r="A18">
            <v>40210</v>
          </cell>
        </row>
        <row r="19">
          <cell r="A19">
            <v>40238</v>
          </cell>
        </row>
        <row r="20">
          <cell r="A20">
            <v>40269</v>
          </cell>
        </row>
        <row r="21">
          <cell r="A21">
            <v>40299</v>
          </cell>
        </row>
        <row r="22">
          <cell r="A22">
            <v>40330</v>
          </cell>
        </row>
        <row r="23">
          <cell r="A23">
            <v>40360</v>
          </cell>
        </row>
        <row r="24">
          <cell r="A24">
            <v>40391</v>
          </cell>
        </row>
        <row r="25">
          <cell r="A25">
            <v>40422</v>
          </cell>
        </row>
        <row r="26">
          <cell r="A26">
            <v>40452</v>
          </cell>
        </row>
        <row r="27">
          <cell r="A27">
            <v>40483</v>
          </cell>
        </row>
        <row r="28">
          <cell r="A28">
            <v>40513</v>
          </cell>
        </row>
      </sheetData>
      <sheetData sheetId="3"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napshot - Margin"/>
      <sheetName val="Graphs"/>
      <sheetName val="Frct by Month"/>
      <sheetName val="Forecast"/>
      <sheetName val="Lighting Service"/>
      <sheetName val="Rev-COGS"/>
      <sheetName val="Misc Revenue"/>
      <sheetName val="2015 Budget"/>
      <sheetName val="Rates"/>
      <sheetName val="Budgeted OL"/>
      <sheetName val="FRCT INPUT-FE"/>
      <sheetName val="DW Snapshot - Margin"/>
      <sheetName val="FPL Interconnect"/>
      <sheetName val="Forecast DW"/>
      <sheetName val="Frct by Month (2)"/>
      <sheetName val="Mapping"/>
      <sheetName val="Electric UBUE Walk"/>
      <sheetName val="Electric JH"/>
      <sheetName val="Gross Margin lead"/>
      <sheetName val="HDD"/>
      <sheetName val="GM"/>
      <sheetName val="GM Detail"/>
      <sheetName val="Worksheet"/>
      <sheetName val="FE by Mo"/>
    </sheetNames>
    <sheetDataSet>
      <sheetData sheetId="0"/>
      <sheetData sheetId="1"/>
      <sheetData sheetId="2"/>
      <sheetData sheetId="3"/>
      <sheetData sheetId="4"/>
      <sheetData sheetId="5"/>
      <sheetData sheetId="6"/>
      <sheetData sheetId="7"/>
      <sheetData sheetId="8"/>
      <sheetData sheetId="9"/>
      <sheetData sheetId="10">
        <row r="41">
          <cell r="D41">
            <v>1730738</v>
          </cell>
          <cell r="E41">
            <v>1780722</v>
          </cell>
          <cell r="F41">
            <v>1632230.8299999996</v>
          </cell>
          <cell r="G41">
            <v>1450388.08</v>
          </cell>
          <cell r="H41">
            <v>1707631</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s>
    <sheetDataSet>
      <sheetData sheetId="0"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litativeDrivers"/>
      <sheetName val="Questions"/>
      <sheetName val="Follow-Up Data Items"/>
      <sheetName val="Sensitivities"/>
      <sheetName val="Transaction Stats"/>
      <sheetName val="Summ. Fin. Perf."/>
      <sheetName val="BS &amp; CF"/>
      <sheetName val="Historical Performance"/>
      <sheetName val="03-05 Bridge"/>
      <sheetName val="Assump Output"/>
      <sheetName val="Scenario Output"/>
      <sheetName val="Case Chooser"/>
      <sheetName val="&lt;---Output"/>
      <sheetName val="IRR Decomp"/>
      <sheetName val="Quarterly Model"/>
      <sheetName val="Model"/>
      <sheetName val="Drivers"/>
      <sheetName val="Summary"/>
      <sheetName val="Operating Model"/>
      <sheetName val="Other Output---&gt;"/>
      <sheetName val="Valuation By Business"/>
      <sheetName val="Support Increases"/>
      <sheetName val="Svc Decom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Valuation"/>
      <sheetName val="Plant %"/>
      <sheetName val="Plant Name"/>
      <sheetName val="Financing Assumptions"/>
      <sheetName val="Sensitivities"/>
      <sheetName val="Hedging Analysis"/>
      <sheetName val="Financial Projections"/>
      <sheetName val="NPV Analysis"/>
      <sheetName val="Plant Data"/>
      <sheetName val="Assumptions"/>
      <sheetName val="Base Case Assumptions"/>
      <sheetName val="New Build Economics"/>
      <sheetName val="Module1"/>
      <sheetName val="Module2"/>
      <sheetName val="Module3"/>
      <sheetName val="Module4"/>
      <sheetName val="Module5"/>
    </sheetNames>
    <sheetDataSet>
      <sheetData sheetId="0" refreshError="1"/>
      <sheetData sheetId="1" refreshError="1"/>
      <sheetData sheetId="2" refreshError="1"/>
      <sheetData sheetId="3" refreshError="1"/>
      <sheetData sheetId="4">
        <row r="12">
          <cell r="N12">
            <v>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TRANSACTION"/>
      <sheetName val="INCOME STATEMENT"/>
      <sheetName val="BALANCE SHEET"/>
      <sheetName val="FUNDS FLOW"/>
      <sheetName val="DEBT SCHEDULE"/>
      <sheetName val="WORKING CAPITAL"/>
      <sheetName val="CAPEX"/>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
      <sheetName val="J(EQT)"/>
      <sheetName val="J(CIPCO)"/>
      <sheetName val="J-1(EQT)"/>
      <sheetName val="J-1Nar(EQT)"/>
      <sheetName val="J-1(CIPCO)"/>
      <sheetName val="J-1Nar(CIPCO)"/>
      <sheetName val="J-2(EQT)"/>
      <sheetName val="J-2(CIPCO)"/>
      <sheetName val="New Rev Summary"/>
      <sheetName val="Current Rev Summary(EQT)"/>
      <sheetName val="Current Rev Summary(CIPCO)"/>
      <sheetName val="New Rev Summary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3 (1)"/>
      <sheetName val="MD"/>
      <sheetName val="DE"/>
      <sheetName val="PA"/>
    </sheetNames>
    <sheetDataSet>
      <sheetData sheetId="0" refreshError="1"/>
      <sheetData sheetId="1" refreshError="1"/>
      <sheetData sheetId="2"/>
      <sheetData sheetId="3"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BO-RECAP-------&gt;"/>
      <sheetName val="BUILD"/>
      <sheetName val="IS"/>
      <sheetName val="__FDSCACHE__"/>
      <sheetName val="EARNINGS"/>
      <sheetName val="CASES"/>
      <sheetName val="INPUTS"/>
      <sheetName val="TRANS"/>
      <sheetName val="SUM1"/>
      <sheetName val="SUM2"/>
      <sheetName val="PFBS"/>
      <sheetName val="AdditionalPrintCode"/>
      <sheetName val="MainPrintCode"/>
      <sheetName val="Val Matrix"/>
      <sheetName val="SCHEDULES"/>
      <sheetName val="CAPITALIZATION"/>
      <sheetName val="IPO IRR"/>
      <sheetName val="CREDIT"/>
      <sheetName val="FINANCIALS"/>
      <sheetName val="EQUITY VALUE"/>
      <sheetName val="EBITDA IRR"/>
      <sheetName val="EBITDAR IRR"/>
      <sheetName val="EXTRA-------&gt;"/>
      <sheetName val="Bridge"/>
      <sheetName val="PrecVal"/>
      <sheetName val="UpsideVal"/>
      <sheetName val="UpsideVal - 2"/>
      <sheetName val="DCF Inputs"/>
      <sheetName val="Recap Sens"/>
      <sheetName val="Recap_Sum"/>
      <sheetName val="DCF"/>
      <sheetName val="DCF Matrix"/>
      <sheetName val="LBO"/>
      <sheetName val="LBO Summary"/>
      <sheetName val="LBO Sens"/>
      <sheetName val="Recap"/>
      <sheetName val="Recap Summary"/>
      <sheetName val="Recap Shares"/>
      <sheetName val="Module1"/>
      <sheetName val="MainPrint Code"/>
      <sheetName val="AdditionalPrint Code"/>
      <sheetName val="InitialPrintDialog"/>
      <sheetName val="FINCO Code"/>
      <sheetName val="CasesDialog"/>
      <sheetName val="Mortgage Calcs"/>
      <sheetName val="Modul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0">
          <cell r="D10" t="str">
            <v>LBO</v>
          </cell>
        </row>
        <row r="14">
          <cell r="D14" t="str">
            <v>Recapitalization</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ONEW"/>
    </sheetNames>
    <definedNames>
      <definedName name="Macro4"/>
    </definedNames>
    <sheetDataSet>
      <sheetData sheetId="0"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REP2L.RPT"/>
      <sheetName val="working copy"/>
      <sheetName val="mapping"/>
    </sheetNames>
    <sheetDataSet>
      <sheetData sheetId="0"/>
      <sheetData sheetId="1"/>
      <sheetData sheetId="2">
        <row r="2">
          <cell r="A2" t="str">
            <v>01-431000-0105-0100</v>
          </cell>
          <cell r="B2" t="str">
            <v>105</v>
          </cell>
          <cell r="C2" t="str">
            <v>fin</v>
          </cell>
          <cell r="D2" t="str">
            <v>1 - Sal</v>
          </cell>
          <cell r="F2" t="str">
            <v xml:space="preserve">                        Salaries - Customer Service</v>
          </cell>
        </row>
        <row r="3">
          <cell r="A3" t="str">
            <v>01-431000-0110-0100</v>
          </cell>
          <cell r="B3" t="str">
            <v>110</v>
          </cell>
          <cell r="C3" t="str">
            <v>fin</v>
          </cell>
          <cell r="D3" t="str">
            <v>1 - Sal</v>
          </cell>
          <cell r="F3" t="str">
            <v xml:space="preserve">                        Salaries - Administration</v>
          </cell>
        </row>
        <row r="4">
          <cell r="A4" t="str">
            <v>01-431000-0120-0100</v>
          </cell>
          <cell r="B4" t="str">
            <v>120</v>
          </cell>
          <cell r="C4" t="str">
            <v>fin</v>
          </cell>
          <cell r="D4" t="str">
            <v>1 - Sal</v>
          </cell>
          <cell r="F4" t="str">
            <v xml:space="preserve">                        Salaries - Acctg &amp; Finance</v>
          </cell>
        </row>
        <row r="5">
          <cell r="A5" t="str">
            <v>01-431000-0125-0100</v>
          </cell>
          <cell r="B5">
            <v>125</v>
          </cell>
          <cell r="C5" t="str">
            <v>fin</v>
          </cell>
          <cell r="D5" t="str">
            <v>1 - Sal</v>
          </cell>
          <cell r="F5" t="str">
            <v xml:space="preserve">                        Salaries - Exec Admin</v>
          </cell>
        </row>
        <row r="6">
          <cell r="A6" t="str">
            <v>01-431000-0135-0100</v>
          </cell>
          <cell r="B6" t="str">
            <v>135</v>
          </cell>
          <cell r="C6" t="str">
            <v>fin</v>
          </cell>
          <cell r="D6" t="str">
            <v>1 - Sal</v>
          </cell>
          <cell r="F6" t="str">
            <v xml:space="preserve">                        Salaries - HR</v>
          </cell>
        </row>
        <row r="7">
          <cell r="A7" t="str">
            <v>01-431000-0140-0100</v>
          </cell>
          <cell r="B7">
            <v>140</v>
          </cell>
          <cell r="C7" t="str">
            <v>fin</v>
          </cell>
          <cell r="D7" t="str">
            <v>1 - Sal</v>
          </cell>
          <cell r="F7" t="str">
            <v xml:space="preserve">                        Salaries - Facilities</v>
          </cell>
        </row>
        <row r="8">
          <cell r="A8" t="str">
            <v>01-431000-0210-0100</v>
          </cell>
          <cell r="B8" t="str">
            <v>210</v>
          </cell>
          <cell r="C8" t="str">
            <v>sales</v>
          </cell>
          <cell r="D8" t="str">
            <v>1 - Sal</v>
          </cell>
          <cell r="F8" t="str">
            <v xml:space="preserve">                        Salaries - Sales &amp; Mktg Mgt</v>
          </cell>
        </row>
        <row r="9">
          <cell r="A9" t="str">
            <v>01-431000-0215-0100</v>
          </cell>
          <cell r="B9" t="str">
            <v>215</v>
          </cell>
          <cell r="C9" t="str">
            <v>sales</v>
          </cell>
          <cell r="D9" t="str">
            <v>1 - Sal</v>
          </cell>
          <cell r="F9" t="str">
            <v xml:space="preserve">                        Salaries - Qualifiers</v>
          </cell>
        </row>
        <row r="10">
          <cell r="A10" t="str">
            <v>01-431000-0220-0100</v>
          </cell>
          <cell r="B10" t="str">
            <v>220</v>
          </cell>
          <cell r="C10" t="str">
            <v>sales</v>
          </cell>
          <cell r="D10" t="str">
            <v>1 - Sal</v>
          </cell>
          <cell r="F10" t="str">
            <v xml:space="preserve">                        Salaries - Marketing</v>
          </cell>
        </row>
        <row r="11">
          <cell r="A11" t="str">
            <v>01-431000-0225-0100</v>
          </cell>
          <cell r="B11" t="str">
            <v>225</v>
          </cell>
          <cell r="C11" t="str">
            <v>sales</v>
          </cell>
          <cell r="D11" t="str">
            <v>1 - Sal</v>
          </cell>
          <cell r="F11" t="str">
            <v xml:space="preserve">                        Salaries - Sales Comeau</v>
          </cell>
        </row>
        <row r="12">
          <cell r="A12" t="str">
            <v>01-431000-0235-0100</v>
          </cell>
          <cell r="B12" t="str">
            <v>235</v>
          </cell>
          <cell r="C12" t="str">
            <v>sales</v>
          </cell>
          <cell r="D12" t="str">
            <v>1 - Sal</v>
          </cell>
          <cell r="F12" t="str">
            <v xml:space="preserve">                        Salaries - Sales Operations</v>
          </cell>
        </row>
        <row r="13">
          <cell r="A13" t="str">
            <v>01-431000-0245-0100</v>
          </cell>
          <cell r="B13" t="str">
            <v>245</v>
          </cell>
          <cell r="C13" t="str">
            <v>sales</v>
          </cell>
          <cell r="D13" t="str">
            <v>1 - Sal</v>
          </cell>
          <cell r="F13" t="str">
            <v xml:space="preserve">                        Salaries - Sales Catanzarite</v>
          </cell>
        </row>
        <row r="14">
          <cell r="A14" t="str">
            <v>01-431000-0255-0100</v>
          </cell>
          <cell r="B14" t="str">
            <v>255</v>
          </cell>
          <cell r="C14" t="str">
            <v>sales</v>
          </cell>
          <cell r="D14" t="str">
            <v>1 - Sal</v>
          </cell>
          <cell r="F14" t="str">
            <v xml:space="preserve">                        Salaries - Sales Region 2</v>
          </cell>
        </row>
        <row r="15">
          <cell r="A15" t="str">
            <v>01-431000-0275-0100</v>
          </cell>
          <cell r="B15" t="str">
            <v>275</v>
          </cell>
          <cell r="C15" t="str">
            <v>sales</v>
          </cell>
          <cell r="D15" t="str">
            <v>1 - Sal</v>
          </cell>
          <cell r="F15" t="str">
            <v xml:space="preserve">                        Salaries - Sales AFN</v>
          </cell>
        </row>
        <row r="16">
          <cell r="A16" t="str">
            <v>01-431000-0290-0100</v>
          </cell>
          <cell r="B16" t="str">
            <v>290</v>
          </cell>
          <cell r="C16" t="str">
            <v>sales</v>
          </cell>
          <cell r="D16" t="str">
            <v>1 - Sal</v>
          </cell>
          <cell r="F16" t="str">
            <v xml:space="preserve">                        Salaries - Business Partners</v>
          </cell>
        </row>
        <row r="17">
          <cell r="A17" t="str">
            <v>01-431000-0295-0100</v>
          </cell>
          <cell r="B17" t="str">
            <v>295</v>
          </cell>
          <cell r="C17" t="str">
            <v>sales</v>
          </cell>
          <cell r="D17" t="str">
            <v>1 - Sal</v>
          </cell>
          <cell r="F17" t="str">
            <v xml:space="preserve">                        Salaries - Major Accounts</v>
          </cell>
        </row>
        <row r="18">
          <cell r="A18" t="str">
            <v>01-431000-0305-0100</v>
          </cell>
          <cell r="B18" t="str">
            <v>305</v>
          </cell>
          <cell r="C18" t="str">
            <v>cust supp</v>
          </cell>
          <cell r="D18" t="str">
            <v>1 - Sal</v>
          </cell>
          <cell r="F18" t="str">
            <v xml:space="preserve">                        Salaries - Cust Supp Mgmt</v>
          </cell>
        </row>
        <row r="19">
          <cell r="A19" t="str">
            <v>01-431000-0310-0100</v>
          </cell>
          <cell r="B19" t="str">
            <v>310</v>
          </cell>
          <cell r="C19" t="str">
            <v>cust supp</v>
          </cell>
          <cell r="D19" t="str">
            <v>1 - Sal</v>
          </cell>
          <cell r="F19" t="str">
            <v xml:space="preserve">                        Salaries - Cust Supp Admin</v>
          </cell>
        </row>
        <row r="20">
          <cell r="A20" t="str">
            <v>01-431000-0315-0100</v>
          </cell>
          <cell r="B20" t="str">
            <v>315</v>
          </cell>
          <cell r="C20" t="str">
            <v>prod dev</v>
          </cell>
          <cell r="D20" t="str">
            <v>1 - Sal</v>
          </cell>
          <cell r="F20" t="str">
            <v xml:space="preserve">                        Salaries - Cust Supp Multi Media</v>
          </cell>
        </row>
        <row r="21">
          <cell r="A21" t="str">
            <v>01-431000-0320-0100</v>
          </cell>
          <cell r="B21" t="str">
            <v>320</v>
          </cell>
          <cell r="C21" t="str">
            <v>cust supp</v>
          </cell>
          <cell r="D21" t="str">
            <v>1 - Sal</v>
          </cell>
          <cell r="F21" t="str">
            <v xml:space="preserve">                        Salaries - Cust Supp SAS</v>
          </cell>
        </row>
        <row r="22">
          <cell r="A22" t="str">
            <v>01-431000-0325-0100</v>
          </cell>
          <cell r="B22" t="str">
            <v>325</v>
          </cell>
          <cell r="C22" t="str">
            <v>cust supp</v>
          </cell>
          <cell r="D22" t="str">
            <v>1 - Sal</v>
          </cell>
          <cell r="F22" t="str">
            <v xml:space="preserve">                        Salaries - Tech Support</v>
          </cell>
        </row>
        <row r="23">
          <cell r="A23" t="str">
            <v>01-431000-0330-0100</v>
          </cell>
          <cell r="B23" t="str">
            <v>330</v>
          </cell>
          <cell r="C23" t="str">
            <v>cust supp</v>
          </cell>
          <cell r="D23" t="str">
            <v>1 - Sal</v>
          </cell>
          <cell r="F23" t="str">
            <v xml:space="preserve">                        Salaries - Cust Supp FRS</v>
          </cell>
        </row>
        <row r="24">
          <cell r="A24" t="str">
            <v>01-431000-0335-0100</v>
          </cell>
          <cell r="B24" t="str">
            <v>335</v>
          </cell>
          <cell r="C24" t="str">
            <v>cust supp</v>
          </cell>
          <cell r="D24" t="str">
            <v>1 - Sal</v>
          </cell>
          <cell r="F24" t="str">
            <v xml:space="preserve">                        Salaries - Support FRS Consultants</v>
          </cell>
        </row>
        <row r="25">
          <cell r="A25" t="str">
            <v>01-431000-0340-0100</v>
          </cell>
          <cell r="B25" t="str">
            <v>340</v>
          </cell>
          <cell r="C25" t="str">
            <v>cust supp</v>
          </cell>
          <cell r="D25" t="str">
            <v>1 - Sal</v>
          </cell>
          <cell r="F25" t="str">
            <v xml:space="preserve">                        Salaries - Cust Supp FAS</v>
          </cell>
        </row>
        <row r="26">
          <cell r="A26" t="str">
            <v>01-431000-0345-0100</v>
          </cell>
          <cell r="B26" t="str">
            <v>345</v>
          </cell>
          <cell r="C26" t="str">
            <v>cust supp</v>
          </cell>
          <cell r="D26" t="str">
            <v>1 - Sal</v>
          </cell>
          <cell r="F26" t="str">
            <v xml:space="preserve">                        Salaries - Support FAS Consultants</v>
          </cell>
        </row>
        <row r="27">
          <cell r="A27" t="str">
            <v>01-431000-0355-0100</v>
          </cell>
          <cell r="B27" t="str">
            <v>355</v>
          </cell>
          <cell r="C27" t="str">
            <v>cust supp</v>
          </cell>
          <cell r="D27" t="str">
            <v>1 - Sal</v>
          </cell>
          <cell r="F27" t="str">
            <v xml:space="preserve">                        Salaries - Service Operations</v>
          </cell>
        </row>
        <row r="28">
          <cell r="A28" t="str">
            <v>01-431000-0360-0100</v>
          </cell>
          <cell r="B28" t="str">
            <v>360</v>
          </cell>
          <cell r="C28" t="str">
            <v>cust supp</v>
          </cell>
          <cell r="D28" t="str">
            <v>1 - Sal</v>
          </cell>
          <cell r="F28" t="str">
            <v xml:space="preserve">                        Salaries - Support Education</v>
          </cell>
        </row>
        <row r="29">
          <cell r="A29" t="str">
            <v>01-431000-0365-0100</v>
          </cell>
          <cell r="B29" t="str">
            <v>365</v>
          </cell>
          <cell r="C29" t="str">
            <v>cust supp</v>
          </cell>
          <cell r="D29" t="str">
            <v>1 - Sal</v>
          </cell>
          <cell r="F29" t="str">
            <v xml:space="preserve">                        Salaries - Support SAS Consultants</v>
          </cell>
        </row>
        <row r="30">
          <cell r="A30" t="str">
            <v>01-431000-0370-0100</v>
          </cell>
          <cell r="B30" t="str">
            <v>370</v>
          </cell>
          <cell r="C30" t="str">
            <v>cust supp</v>
          </cell>
          <cell r="D30" t="str">
            <v>1 - Sal</v>
          </cell>
          <cell r="F30" t="str">
            <v xml:space="preserve">                        Salaries - Technical Consulting</v>
          </cell>
        </row>
        <row r="31">
          <cell r="A31" t="str">
            <v>01-431000-0385-0100</v>
          </cell>
          <cell r="B31" t="str">
            <v>385</v>
          </cell>
          <cell r="C31" t="str">
            <v>cust supp</v>
          </cell>
          <cell r="D31" t="str">
            <v>1 - Sal</v>
          </cell>
          <cell r="F31" t="str">
            <v xml:space="preserve">                        **Salaries - Customer Support FM</v>
          </cell>
        </row>
        <row r="32">
          <cell r="A32" t="str">
            <v>01-431000-0405-0100</v>
          </cell>
          <cell r="B32" t="str">
            <v>405</v>
          </cell>
          <cell r="C32" t="str">
            <v>prod dev</v>
          </cell>
          <cell r="D32" t="str">
            <v>1 - Sal</v>
          </cell>
          <cell r="F32" t="str">
            <v xml:space="preserve">                        Salaries - Internet Technology</v>
          </cell>
        </row>
        <row r="33">
          <cell r="A33" t="str">
            <v>01-431000-0410-0100</v>
          </cell>
          <cell r="B33" t="str">
            <v>410</v>
          </cell>
          <cell r="C33" t="str">
            <v>prod dev</v>
          </cell>
          <cell r="D33" t="str">
            <v>1 - Sal</v>
          </cell>
          <cell r="F33" t="str">
            <v xml:space="preserve">                        Salaries - Prod Design - FRS</v>
          </cell>
        </row>
        <row r="34">
          <cell r="A34" t="str">
            <v>01-431000-0415-0100</v>
          </cell>
          <cell r="B34" t="str">
            <v>415</v>
          </cell>
          <cell r="C34" t="str">
            <v>prod dev</v>
          </cell>
          <cell r="D34" t="str">
            <v>1 - Sal</v>
          </cell>
          <cell r="F34" t="str">
            <v xml:space="preserve">                        Salaries - Prod Design - SAS</v>
          </cell>
        </row>
        <row r="35">
          <cell r="A35" t="str">
            <v>01-431000-0420-0100</v>
          </cell>
          <cell r="B35" t="str">
            <v>420</v>
          </cell>
          <cell r="C35" t="str">
            <v>prod dev</v>
          </cell>
          <cell r="D35" t="str">
            <v>1 - Sal</v>
          </cell>
          <cell r="F35" t="str">
            <v xml:space="preserve">                        Salaries - Prod Design - FAS</v>
          </cell>
        </row>
        <row r="36">
          <cell r="A36" t="str">
            <v>01-431000-0430-0100</v>
          </cell>
          <cell r="B36" t="str">
            <v>430</v>
          </cell>
          <cell r="C36" t="str">
            <v>prod dev</v>
          </cell>
          <cell r="D36" t="str">
            <v>1 - Sal</v>
          </cell>
          <cell r="F36" t="str">
            <v xml:space="preserve">                        Salaries - Prod Program - FRS</v>
          </cell>
        </row>
        <row r="37">
          <cell r="A37" t="str">
            <v>01-431000-0435-0100</v>
          </cell>
          <cell r="B37" t="str">
            <v>435</v>
          </cell>
          <cell r="C37" t="str">
            <v>prod dev</v>
          </cell>
          <cell r="D37" t="str">
            <v>1 - Sal</v>
          </cell>
          <cell r="F37" t="str">
            <v xml:space="preserve">                        Salaries - Prod Program - SAS</v>
          </cell>
        </row>
        <row r="38">
          <cell r="A38" t="str">
            <v>01-431000-0440-0100</v>
          </cell>
          <cell r="B38" t="str">
            <v>440</v>
          </cell>
          <cell r="C38" t="str">
            <v>prod dev</v>
          </cell>
          <cell r="D38" t="str">
            <v>1 - Sal</v>
          </cell>
          <cell r="F38" t="str">
            <v xml:space="preserve">                        Salaries - Prod Program - FAS</v>
          </cell>
        </row>
        <row r="39">
          <cell r="A39" t="str">
            <v>01-431000-0450-0100</v>
          </cell>
          <cell r="B39" t="str">
            <v>450</v>
          </cell>
          <cell r="C39" t="str">
            <v>prod dev</v>
          </cell>
          <cell r="D39" t="str">
            <v>1 - Sal</v>
          </cell>
          <cell r="F39" t="str">
            <v xml:space="preserve">                        Salaries - QA - FRS</v>
          </cell>
        </row>
        <row r="40">
          <cell r="A40" t="str">
            <v>01-431000-0455-0100</v>
          </cell>
          <cell r="B40" t="str">
            <v>455</v>
          </cell>
          <cell r="C40" t="str">
            <v>prod dev</v>
          </cell>
          <cell r="D40" t="str">
            <v>1 - Sal</v>
          </cell>
          <cell r="F40" t="str">
            <v xml:space="preserve">                        Salaries - QA - SAS</v>
          </cell>
        </row>
        <row r="41">
          <cell r="A41" t="str">
            <v>01-431000-0460-0100</v>
          </cell>
          <cell r="B41" t="str">
            <v>460</v>
          </cell>
          <cell r="C41" t="str">
            <v>prod dev</v>
          </cell>
          <cell r="D41" t="str">
            <v>1 - Sal</v>
          </cell>
          <cell r="F41" t="str">
            <v xml:space="preserve">                        Salaries - QA - FAS</v>
          </cell>
        </row>
        <row r="42">
          <cell r="A42" t="str">
            <v>01-431000-0470-0100</v>
          </cell>
          <cell r="B42" t="str">
            <v>470</v>
          </cell>
          <cell r="C42" t="str">
            <v>prod dev</v>
          </cell>
          <cell r="D42" t="str">
            <v>1 - Sal</v>
          </cell>
          <cell r="F42" t="str">
            <v xml:space="preserve">                        Salaries - Prod Documentation - FRS</v>
          </cell>
        </row>
        <row r="43">
          <cell r="A43" t="str">
            <v>01-431000-0475-0100</v>
          </cell>
          <cell r="B43" t="str">
            <v>475</v>
          </cell>
          <cell r="C43" t="str">
            <v>prod dev</v>
          </cell>
          <cell r="D43" t="str">
            <v>1 - Sal</v>
          </cell>
          <cell r="F43" t="str">
            <v xml:space="preserve">                        Salaries - Prod Documentation - SAS</v>
          </cell>
        </row>
        <row r="44">
          <cell r="A44" t="str">
            <v>01-431000-0480-0100</v>
          </cell>
          <cell r="B44" t="str">
            <v>480</v>
          </cell>
          <cell r="C44" t="str">
            <v>prod dev</v>
          </cell>
          <cell r="D44" t="str">
            <v>1 - Sal</v>
          </cell>
          <cell r="F44" t="str">
            <v xml:space="preserve">                        Salaries - Prod Documentation - FAS</v>
          </cell>
        </row>
        <row r="45">
          <cell r="A45" t="str">
            <v>01-431000-0490-0100</v>
          </cell>
          <cell r="B45" t="str">
            <v>490</v>
          </cell>
          <cell r="C45" t="str">
            <v>prod dev</v>
          </cell>
          <cell r="D45" t="str">
            <v>1 - Sal</v>
          </cell>
          <cell r="F45" t="str">
            <v xml:space="preserve">                        Salaries - Prod Development Mgmt</v>
          </cell>
        </row>
        <row r="46">
          <cell r="A46" t="str">
            <v>01-431000-0495-0100</v>
          </cell>
          <cell r="B46" t="str">
            <v>495</v>
          </cell>
          <cell r="C46" t="str">
            <v>prod dev</v>
          </cell>
          <cell r="D46" t="str">
            <v>1 - Sal</v>
          </cell>
          <cell r="F46" t="str">
            <v xml:space="preserve">                        Salaries - Prod Div Mgmt - FAS</v>
          </cell>
        </row>
        <row r="47">
          <cell r="A47" t="str">
            <v>01-431000-0496-0100</v>
          </cell>
          <cell r="B47" t="str">
            <v>496</v>
          </cell>
          <cell r="C47" t="str">
            <v>prod dev</v>
          </cell>
          <cell r="D47" t="str">
            <v>1 - Sal</v>
          </cell>
          <cell r="F47" t="str">
            <v xml:space="preserve">                        Salaries - Prod Div - CT/R</v>
          </cell>
        </row>
        <row r="48">
          <cell r="A48" t="str">
            <v>01-431000-0497-0100</v>
          </cell>
          <cell r="B48" t="str">
            <v>497</v>
          </cell>
          <cell r="C48" t="str">
            <v>prod dev</v>
          </cell>
          <cell r="D48" t="str">
            <v>1 - Sal</v>
          </cell>
          <cell r="F48" t="str">
            <v xml:space="preserve">                        Salaries - Prod Div - Prod Dir</v>
          </cell>
        </row>
        <row r="49">
          <cell r="A49" t="str">
            <v>01-431000-0498-0100</v>
          </cell>
          <cell r="B49" t="str">
            <v>498</v>
          </cell>
          <cell r="C49" t="str">
            <v>prod dev</v>
          </cell>
          <cell r="D49" t="str">
            <v>1 - Sal</v>
          </cell>
          <cell r="F49" t="str">
            <v xml:space="preserve">                        Salaries - Prod Div Mgmt - FRS</v>
          </cell>
        </row>
        <row r="50">
          <cell r="A50" t="str">
            <v>01-431000-0499-0100</v>
          </cell>
          <cell r="B50" t="str">
            <v>499</v>
          </cell>
          <cell r="C50" t="str">
            <v>prod dev</v>
          </cell>
          <cell r="D50" t="str">
            <v>1 - Sal</v>
          </cell>
          <cell r="F50" t="str">
            <v xml:space="preserve">                        Salaries - Prod Div Mgmt - SAS</v>
          </cell>
        </row>
        <row r="51">
          <cell r="A51" t="str">
            <v>01-431000-0505-0100</v>
          </cell>
          <cell r="B51" t="str">
            <v>505</v>
          </cell>
          <cell r="C51" t="str">
            <v>strategy</v>
          </cell>
          <cell r="D51" t="str">
            <v>1 - Sal</v>
          </cell>
          <cell r="F51" t="str">
            <v xml:space="preserve">                        Salaries - Strategy &amp; Product Mgmt</v>
          </cell>
        </row>
        <row r="52">
          <cell r="A52" t="str">
            <v>01-431000-0510-0100</v>
          </cell>
          <cell r="B52" t="str">
            <v>510</v>
          </cell>
          <cell r="C52" t="str">
            <v>strategy</v>
          </cell>
          <cell r="D52" t="str">
            <v>1 - Sal</v>
          </cell>
          <cell r="F52" t="str">
            <v xml:space="preserve">                        Salaries - Market Research</v>
          </cell>
        </row>
        <row r="53">
          <cell r="A53" t="str">
            <v>01-431000-0515-0100</v>
          </cell>
          <cell r="B53">
            <v>515</v>
          </cell>
          <cell r="C53" t="str">
            <v>strategy</v>
          </cell>
          <cell r="D53" t="str">
            <v>1 - Sal</v>
          </cell>
          <cell r="F53" t="str">
            <v xml:space="preserve">                        Salaries - Product Management</v>
          </cell>
        </row>
        <row r="54">
          <cell r="A54" t="str">
            <v>01-431000-0530-0100</v>
          </cell>
          <cell r="B54" t="str">
            <v>530</v>
          </cell>
          <cell r="C54" t="str">
            <v>cust supp</v>
          </cell>
          <cell r="D54" t="str">
            <v>1 - Sal</v>
          </cell>
          <cell r="F54" t="str">
            <v xml:space="preserve">                        Salaries - Client Relations</v>
          </cell>
        </row>
        <row r="55">
          <cell r="A55" t="str">
            <v>01-431000-0705-0100</v>
          </cell>
          <cell r="B55" t="str">
            <v>705</v>
          </cell>
          <cell r="C55" t="str">
            <v>tech svc</v>
          </cell>
          <cell r="D55" t="str">
            <v>1 - Sal</v>
          </cell>
          <cell r="F55" t="str">
            <v xml:space="preserve">                        Salaries - T.S. Mgmt</v>
          </cell>
        </row>
        <row r="56">
          <cell r="A56" t="str">
            <v>01-431000-0720-0100</v>
          </cell>
          <cell r="B56" t="str">
            <v>720</v>
          </cell>
          <cell r="C56" t="str">
            <v>cust supp</v>
          </cell>
          <cell r="D56" t="str">
            <v>1 - Sal</v>
          </cell>
          <cell r="F56" t="str">
            <v xml:space="preserve">                        Salaries - Conversions</v>
          </cell>
        </row>
        <row r="57">
          <cell r="A57" t="str">
            <v>01-431000-0730-0100</v>
          </cell>
          <cell r="B57" t="str">
            <v>730</v>
          </cell>
          <cell r="C57" t="str">
            <v>tech svc</v>
          </cell>
          <cell r="D57" t="str">
            <v>1 - Sal</v>
          </cell>
          <cell r="F57" t="str">
            <v xml:space="preserve">                        Salaries - Corporate Systems Support</v>
          </cell>
        </row>
        <row r="58">
          <cell r="A58" t="str">
            <v>01-431000-0750-0100</v>
          </cell>
          <cell r="B58" t="str">
            <v>750</v>
          </cell>
          <cell r="C58" t="str">
            <v>tech svc</v>
          </cell>
          <cell r="D58" t="str">
            <v>1 - Sal</v>
          </cell>
          <cell r="F58" t="str">
            <v xml:space="preserve">                        Salaries - Information Systems</v>
          </cell>
        </row>
        <row r="59">
          <cell r="A59" t="str">
            <v>01-431000-0755-0100</v>
          </cell>
          <cell r="B59" t="str">
            <v>755</v>
          </cell>
          <cell r="C59" t="str">
            <v>tech svc</v>
          </cell>
          <cell r="D59" t="str">
            <v>1 - Sal</v>
          </cell>
          <cell r="F59" t="str">
            <v xml:space="preserve">                        Salaries - Information Technology</v>
          </cell>
        </row>
        <row r="60">
          <cell r="A60" t="str">
            <v>01-432000-0105-0200</v>
          </cell>
          <cell r="B60" t="str">
            <v>105</v>
          </cell>
          <cell r="C60" t="str">
            <v>fin</v>
          </cell>
          <cell r="D60" t="str">
            <v>2 - OT</v>
          </cell>
          <cell r="F60" t="str">
            <v xml:space="preserve">                        Overtime - Customer Service</v>
          </cell>
        </row>
        <row r="61">
          <cell r="A61" t="str">
            <v>01-432000-0110-0200</v>
          </cell>
          <cell r="B61" t="str">
            <v>110</v>
          </cell>
          <cell r="C61" t="str">
            <v>fin</v>
          </cell>
          <cell r="D61" t="str">
            <v>2 - OT</v>
          </cell>
          <cell r="F61" t="str">
            <v xml:space="preserve">                        Overtime - Administration</v>
          </cell>
        </row>
        <row r="62">
          <cell r="A62" t="str">
            <v>01-432000-0120-0200</v>
          </cell>
          <cell r="B62" t="str">
            <v>120</v>
          </cell>
          <cell r="C62" t="str">
            <v>fin</v>
          </cell>
          <cell r="D62" t="str">
            <v>2 - OT</v>
          </cell>
          <cell r="F62" t="str">
            <v xml:space="preserve">                        Overtime - Acct &amp; Finance</v>
          </cell>
        </row>
        <row r="63">
          <cell r="A63" t="str">
            <v>01-432000-0135-0200</v>
          </cell>
          <cell r="B63" t="str">
            <v>135</v>
          </cell>
          <cell r="C63" t="str">
            <v>fin</v>
          </cell>
          <cell r="D63" t="str">
            <v>2 - OT</v>
          </cell>
          <cell r="F63" t="str">
            <v xml:space="preserve">                        Overtime - HR</v>
          </cell>
        </row>
        <row r="64">
          <cell r="A64" t="str">
            <v>01-432000-0140-0200</v>
          </cell>
          <cell r="B64" t="str">
            <v>140</v>
          </cell>
          <cell r="C64" t="str">
            <v>fin</v>
          </cell>
          <cell r="D64" t="str">
            <v>2 - OT</v>
          </cell>
          <cell r="F64" t="str">
            <v xml:space="preserve">                        Overtime - Facilities</v>
          </cell>
        </row>
        <row r="65">
          <cell r="A65" t="str">
            <v>01-432000-0210-0200</v>
          </cell>
          <cell r="B65" t="str">
            <v>210</v>
          </cell>
          <cell r="C65" t="str">
            <v>sales</v>
          </cell>
          <cell r="D65" t="str">
            <v>2 - OT</v>
          </cell>
          <cell r="F65" t="str">
            <v xml:space="preserve">                        Overtime - Sales &amp; Mktg Mgt</v>
          </cell>
        </row>
        <row r="66">
          <cell r="A66" t="str">
            <v>01-432000-0220-0200</v>
          </cell>
          <cell r="B66" t="str">
            <v>220</v>
          </cell>
          <cell r="C66" t="str">
            <v>sales</v>
          </cell>
          <cell r="D66" t="str">
            <v>2 - OT</v>
          </cell>
          <cell r="F66" t="str">
            <v xml:space="preserve">                        Overtime - Marketing</v>
          </cell>
        </row>
        <row r="67">
          <cell r="A67" t="str">
            <v>01-432000-0235-0200</v>
          </cell>
          <cell r="B67" t="str">
            <v>235</v>
          </cell>
          <cell r="C67" t="str">
            <v>sales</v>
          </cell>
          <cell r="D67" t="str">
            <v>2 - OT</v>
          </cell>
          <cell r="F67" t="str">
            <v xml:space="preserve">                        Overtime - Sales Operations</v>
          </cell>
        </row>
        <row r="68">
          <cell r="A68" t="str">
            <v>01-432000-0275-0200</v>
          </cell>
          <cell r="B68" t="str">
            <v>275</v>
          </cell>
          <cell r="C68" t="str">
            <v>sales</v>
          </cell>
          <cell r="D68" t="str">
            <v>2 - OT</v>
          </cell>
          <cell r="F68" t="str">
            <v xml:space="preserve">                        Overtime - Sales AFN</v>
          </cell>
        </row>
        <row r="69">
          <cell r="A69" t="str">
            <v>01-432000-0305-0200</v>
          </cell>
          <cell r="B69" t="str">
            <v>305</v>
          </cell>
          <cell r="C69" t="str">
            <v>cust supp</v>
          </cell>
          <cell r="D69" t="str">
            <v>2 - OT</v>
          </cell>
          <cell r="F69" t="str">
            <v xml:space="preserve">                        Overtime - Cust Supp Mgmt</v>
          </cell>
        </row>
        <row r="70">
          <cell r="A70" t="str">
            <v>01-432000-0310-0200</v>
          </cell>
          <cell r="B70" t="str">
            <v>310</v>
          </cell>
          <cell r="C70" t="str">
            <v>cust supp</v>
          </cell>
          <cell r="D70" t="str">
            <v>2 - OT</v>
          </cell>
          <cell r="F70" t="str">
            <v xml:space="preserve">                        Overtime - Support Admin</v>
          </cell>
        </row>
        <row r="71">
          <cell r="A71" t="str">
            <v>01-432000-0320-0200</v>
          </cell>
          <cell r="B71" t="str">
            <v>320</v>
          </cell>
          <cell r="C71" t="str">
            <v>cust supp</v>
          </cell>
          <cell r="D71" t="str">
            <v>2 - OT</v>
          </cell>
          <cell r="F71" t="str">
            <v xml:space="preserve">                        Overtime - Cust Supp SAS</v>
          </cell>
        </row>
        <row r="72">
          <cell r="A72" t="str">
            <v>01-432000-0325-0200</v>
          </cell>
          <cell r="B72" t="str">
            <v>325</v>
          </cell>
          <cell r="C72" t="str">
            <v>cust supp</v>
          </cell>
          <cell r="D72" t="str">
            <v>2 - OT</v>
          </cell>
          <cell r="F72" t="str">
            <v xml:space="preserve">                        Overtime - Tech Support</v>
          </cell>
        </row>
        <row r="73">
          <cell r="A73" t="str">
            <v>01-432000-0330-0200</v>
          </cell>
          <cell r="B73" t="str">
            <v>330</v>
          </cell>
          <cell r="C73" t="str">
            <v>cust supp</v>
          </cell>
          <cell r="D73" t="str">
            <v>2 - OT</v>
          </cell>
          <cell r="F73" t="str">
            <v xml:space="preserve">                        Overtime - Support FRS</v>
          </cell>
        </row>
        <row r="74">
          <cell r="A74" t="str">
            <v>01-432000-0340-0200</v>
          </cell>
          <cell r="B74" t="str">
            <v>340</v>
          </cell>
          <cell r="C74" t="str">
            <v>cust supp</v>
          </cell>
          <cell r="D74" t="str">
            <v>2 - OT</v>
          </cell>
          <cell r="F74" t="str">
            <v xml:space="preserve">                        Overtime - Support FAS</v>
          </cell>
        </row>
        <row r="75">
          <cell r="A75" t="str">
            <v>01-432000-0360-0200</v>
          </cell>
          <cell r="B75" t="str">
            <v>360</v>
          </cell>
          <cell r="C75" t="str">
            <v>cust supp</v>
          </cell>
          <cell r="D75" t="str">
            <v>2 - OT</v>
          </cell>
          <cell r="F75" t="str">
            <v xml:space="preserve">                        Overtime - Support Education</v>
          </cell>
        </row>
        <row r="76">
          <cell r="A76" t="str">
            <v>01-432000-0440-0200</v>
          </cell>
          <cell r="B76" t="str">
            <v>440</v>
          </cell>
          <cell r="C76" t="str">
            <v>prod dev</v>
          </cell>
          <cell r="D76" t="str">
            <v>2 - OT</v>
          </cell>
          <cell r="F76" t="str">
            <v xml:space="preserve">                        Overtime - Prod Program - FAS</v>
          </cell>
        </row>
        <row r="77">
          <cell r="A77" t="str">
            <v>01-432000-0470-0200</v>
          </cell>
          <cell r="B77" t="str">
            <v>470</v>
          </cell>
          <cell r="C77" t="str">
            <v>prod dev</v>
          </cell>
          <cell r="D77" t="str">
            <v>2 - OT</v>
          </cell>
          <cell r="F77" t="str">
            <v xml:space="preserve">                        Overtime - Product Doc - FRS</v>
          </cell>
        </row>
        <row r="78">
          <cell r="A78" t="str">
            <v>01-432000-0490-0200</v>
          </cell>
          <cell r="B78" t="str">
            <v>490</v>
          </cell>
          <cell r="C78" t="str">
            <v>prod dev</v>
          </cell>
          <cell r="D78" t="str">
            <v>2 - OT</v>
          </cell>
          <cell r="F78" t="str">
            <v xml:space="preserve">                        Overtime - Prod Development Mgmt</v>
          </cell>
        </row>
        <row r="79">
          <cell r="A79" t="str">
            <v>01-432000-0505-0200</v>
          </cell>
          <cell r="B79" t="str">
            <v>505</v>
          </cell>
          <cell r="C79" t="str">
            <v>prod dev</v>
          </cell>
          <cell r="D79" t="str">
            <v>2 - OT</v>
          </cell>
          <cell r="F79" t="str">
            <v xml:space="preserve">                        Overtime - Strategy &amp; Product Mgmt</v>
          </cell>
        </row>
        <row r="80">
          <cell r="A80" t="str">
            <v>01-432000-0530-0200</v>
          </cell>
          <cell r="B80" t="str">
            <v>530</v>
          </cell>
          <cell r="C80" t="str">
            <v>cust supp</v>
          </cell>
          <cell r="D80" t="str">
            <v>2 - OT</v>
          </cell>
          <cell r="F80" t="str">
            <v xml:space="preserve">                        Overtime - Client Relations</v>
          </cell>
        </row>
        <row r="81">
          <cell r="A81" t="str">
            <v>01-432000-0750-0200</v>
          </cell>
          <cell r="B81" t="str">
            <v>750</v>
          </cell>
          <cell r="C81" t="str">
            <v>tech svc</v>
          </cell>
          <cell r="D81" t="str">
            <v>2 - OT</v>
          </cell>
          <cell r="F81" t="str">
            <v xml:space="preserve">                        Overtime - Information Systems</v>
          </cell>
        </row>
        <row r="82">
          <cell r="A82" t="str">
            <v>01-432000-0755-0200</v>
          </cell>
          <cell r="B82" t="str">
            <v>755</v>
          </cell>
          <cell r="C82" t="str">
            <v>tech svc</v>
          </cell>
          <cell r="D82" t="str">
            <v>2 - OT</v>
          </cell>
          <cell r="F82" t="str">
            <v xml:space="preserve">                        Overtime - Information Tech</v>
          </cell>
        </row>
        <row r="83">
          <cell r="A83" t="str">
            <v>01-434000-0120-0400</v>
          </cell>
          <cell r="B83" t="str">
            <v>120</v>
          </cell>
          <cell r="C83" t="str">
            <v>fin</v>
          </cell>
          <cell r="D83" t="str">
            <v>3 - Relo</v>
          </cell>
          <cell r="F83" t="str">
            <v xml:space="preserve">                        Relocation - Acct &amp; Finance</v>
          </cell>
        </row>
        <row r="84">
          <cell r="A84" t="str">
            <v>01-434000-0125-0400</v>
          </cell>
          <cell r="B84" t="str">
            <v>125</v>
          </cell>
          <cell r="C84" t="str">
            <v>fin</v>
          </cell>
          <cell r="D84" t="str">
            <v>3 - Relo</v>
          </cell>
          <cell r="F84" t="str">
            <v xml:space="preserve">                        Relocation - Executive Admin</v>
          </cell>
        </row>
        <row r="85">
          <cell r="A85" t="str">
            <v>01-434000-0135-0400</v>
          </cell>
          <cell r="B85" t="str">
            <v>135</v>
          </cell>
          <cell r="C85" t="str">
            <v>fin</v>
          </cell>
          <cell r="D85" t="str">
            <v>3 - Relo</v>
          </cell>
          <cell r="F85" t="str">
            <v xml:space="preserve">                        Relocation - HR</v>
          </cell>
        </row>
        <row r="86">
          <cell r="A86" t="str">
            <v>01-434000-0210-0400</v>
          </cell>
          <cell r="B86" t="str">
            <v>210</v>
          </cell>
          <cell r="C86" t="str">
            <v>sales</v>
          </cell>
          <cell r="D86" t="str">
            <v>3 - Relo</v>
          </cell>
          <cell r="F86" t="str">
            <v xml:space="preserve">                        Relocation - Sales &amp; Mktg Mgt</v>
          </cell>
        </row>
        <row r="87">
          <cell r="A87" t="str">
            <v>01-434000-0235-0400</v>
          </cell>
          <cell r="B87" t="str">
            <v>235</v>
          </cell>
          <cell r="C87" t="str">
            <v>sales</v>
          </cell>
          <cell r="D87" t="str">
            <v>3 - Relo</v>
          </cell>
          <cell r="F87" t="str">
            <v xml:space="preserve">                        Relocation - Sales Operations</v>
          </cell>
        </row>
        <row r="88">
          <cell r="A88" t="str">
            <v>01-434000-0245-0400</v>
          </cell>
          <cell r="B88" t="str">
            <v>245</v>
          </cell>
          <cell r="C88" t="str">
            <v>sales</v>
          </cell>
          <cell r="D88" t="str">
            <v>3 - Relo</v>
          </cell>
          <cell r="F88" t="str">
            <v xml:space="preserve">                        Relocation - Sales Catanzarite</v>
          </cell>
        </row>
        <row r="89">
          <cell r="A89" t="str">
            <v>01-434000-0255-0400</v>
          </cell>
          <cell r="B89" t="str">
            <v>255</v>
          </cell>
          <cell r="C89" t="str">
            <v>sales</v>
          </cell>
          <cell r="D89" t="str">
            <v>3 - Relo</v>
          </cell>
          <cell r="F89" t="str">
            <v xml:space="preserve">                        Relocation - Sales Region 2</v>
          </cell>
        </row>
        <row r="90">
          <cell r="A90" t="str">
            <v>01-434000-0275-0400</v>
          </cell>
          <cell r="B90" t="str">
            <v>275</v>
          </cell>
          <cell r="C90" t="str">
            <v>sales</v>
          </cell>
          <cell r="D90" t="str">
            <v>3 - Relo</v>
          </cell>
          <cell r="F90" t="str">
            <v xml:space="preserve">                        Relocation - Sales AFN</v>
          </cell>
        </row>
        <row r="91">
          <cell r="A91" t="str">
            <v>01-434000-0335-0400</v>
          </cell>
          <cell r="B91" t="str">
            <v>335</v>
          </cell>
          <cell r="C91" t="str">
            <v>cust supp</v>
          </cell>
          <cell r="D91" t="str">
            <v>3 - Relo</v>
          </cell>
          <cell r="F91" t="str">
            <v xml:space="preserve">                        Relocation - Support FRS Consultants</v>
          </cell>
        </row>
        <row r="92">
          <cell r="A92" t="str">
            <v>01-434000-0355-0400</v>
          </cell>
          <cell r="B92" t="str">
            <v>355</v>
          </cell>
          <cell r="C92" t="str">
            <v>cust supp</v>
          </cell>
          <cell r="D92" t="str">
            <v>3 - Relo</v>
          </cell>
          <cell r="F92" t="str">
            <v xml:space="preserve">                        Relocation - Service Operations</v>
          </cell>
        </row>
        <row r="93">
          <cell r="A93" t="str">
            <v>01-434000-0490-0400</v>
          </cell>
          <cell r="B93" t="str">
            <v>490</v>
          </cell>
          <cell r="C93" t="str">
            <v>prod dev</v>
          </cell>
          <cell r="D93" t="str">
            <v>3 - Relo</v>
          </cell>
          <cell r="F93" t="str">
            <v xml:space="preserve">                        Relocation - Prod Development Mgmt</v>
          </cell>
        </row>
        <row r="94">
          <cell r="A94" t="str">
            <v>01-434000-0505-0400</v>
          </cell>
          <cell r="B94" t="str">
            <v>505</v>
          </cell>
          <cell r="C94" t="str">
            <v>strategy</v>
          </cell>
          <cell r="D94" t="str">
            <v>3 - Relo</v>
          </cell>
          <cell r="F94" t="str">
            <v xml:space="preserve">                        Relocation - Strategy &amp; Product Mgmt</v>
          </cell>
        </row>
        <row r="95">
          <cell r="A95" t="str">
            <v>01-434000-0530-0400</v>
          </cell>
          <cell r="B95" t="str">
            <v>530</v>
          </cell>
          <cell r="C95" t="str">
            <v>cust supp</v>
          </cell>
          <cell r="D95" t="str">
            <v>3 - Relo</v>
          </cell>
          <cell r="F95" t="str">
            <v xml:space="preserve">                        Relocation - Client Relations</v>
          </cell>
        </row>
        <row r="96">
          <cell r="A96" t="str">
            <v>01-434000-0705-0400</v>
          </cell>
          <cell r="B96" t="str">
            <v>705</v>
          </cell>
          <cell r="C96" t="str">
            <v>tech svc</v>
          </cell>
          <cell r="D96" t="str">
            <v>3 - Relo</v>
          </cell>
          <cell r="F96" t="str">
            <v xml:space="preserve">                        Relocation - T.S. Management</v>
          </cell>
        </row>
        <row r="97">
          <cell r="A97" t="str">
            <v>01-434000-0750-0400</v>
          </cell>
          <cell r="B97" t="str">
            <v>750</v>
          </cell>
          <cell r="C97" t="str">
            <v>tech svc</v>
          </cell>
          <cell r="D97" t="str">
            <v>3 - Relo</v>
          </cell>
          <cell r="F97" t="str">
            <v xml:space="preserve">                        Relocation - Info Systems</v>
          </cell>
        </row>
        <row r="98">
          <cell r="A98" t="str">
            <v>01-434000-0755-0400</v>
          </cell>
          <cell r="B98" t="str">
            <v>755</v>
          </cell>
          <cell r="C98" t="str">
            <v>tech svc</v>
          </cell>
          <cell r="D98" t="str">
            <v>3 - Relo</v>
          </cell>
          <cell r="F98" t="str">
            <v xml:space="preserve">                        Relocation - Info Tech</v>
          </cell>
        </row>
        <row r="99">
          <cell r="A99" t="str">
            <v>01-435000-0110-0500</v>
          </cell>
          <cell r="B99" t="str">
            <v>110</v>
          </cell>
          <cell r="C99" t="str">
            <v>fin</v>
          </cell>
          <cell r="D99" t="str">
            <v>4 - bonus</v>
          </cell>
          <cell r="F99" t="str">
            <v xml:space="preserve">                        Bonus - Administration</v>
          </cell>
        </row>
        <row r="100">
          <cell r="A100" t="str">
            <v>01-435000-0120-0500</v>
          </cell>
          <cell r="B100" t="str">
            <v>120</v>
          </cell>
          <cell r="C100" t="str">
            <v>fin</v>
          </cell>
          <cell r="D100" t="str">
            <v>4 - bonus</v>
          </cell>
          <cell r="F100" t="str">
            <v xml:space="preserve">                        Bonus - Acct &amp; Finance</v>
          </cell>
        </row>
        <row r="101">
          <cell r="A101" t="str">
            <v>01-435000-0135-0500</v>
          </cell>
          <cell r="B101" t="str">
            <v>135</v>
          </cell>
          <cell r="C101" t="str">
            <v>fin</v>
          </cell>
          <cell r="D101" t="str">
            <v>4 - bonus</v>
          </cell>
          <cell r="F101" t="str">
            <v xml:space="preserve">                        Bonus - HR</v>
          </cell>
        </row>
        <row r="102">
          <cell r="A102" t="str">
            <v>01-435000-0215-0500</v>
          </cell>
          <cell r="B102" t="str">
            <v>215</v>
          </cell>
          <cell r="C102" t="str">
            <v>sales</v>
          </cell>
          <cell r="D102" t="str">
            <v>4 - bonus</v>
          </cell>
          <cell r="F102" t="str">
            <v xml:space="preserve">                        Bonus - Qualifiers</v>
          </cell>
        </row>
        <row r="103">
          <cell r="A103" t="str">
            <v>01-435000-0220-0500</v>
          </cell>
          <cell r="B103" t="str">
            <v>220</v>
          </cell>
          <cell r="C103" t="str">
            <v>sales</v>
          </cell>
          <cell r="D103" t="str">
            <v>4 - bonus</v>
          </cell>
          <cell r="F103" t="str">
            <v xml:space="preserve">                        Bonus - Marketing</v>
          </cell>
        </row>
        <row r="104">
          <cell r="A104" t="str">
            <v>01-435000-0235-0500</v>
          </cell>
          <cell r="B104" t="str">
            <v>235</v>
          </cell>
          <cell r="C104" t="str">
            <v>sales</v>
          </cell>
          <cell r="D104" t="str">
            <v>4 - bonus</v>
          </cell>
          <cell r="F104" t="str">
            <v xml:space="preserve">                        Bonus - Sales Operations</v>
          </cell>
        </row>
        <row r="105">
          <cell r="A105" t="str">
            <v>01-435000-0310-0500</v>
          </cell>
          <cell r="B105" t="str">
            <v>310</v>
          </cell>
          <cell r="C105" t="str">
            <v>cust supp</v>
          </cell>
          <cell r="D105" t="str">
            <v>4 - bonus</v>
          </cell>
          <cell r="F105" t="str">
            <v xml:space="preserve">                        Bonus - Support Admin</v>
          </cell>
        </row>
        <row r="106">
          <cell r="A106" t="str">
            <v>01-435000-0340-0500</v>
          </cell>
          <cell r="B106" t="str">
            <v>340</v>
          </cell>
          <cell r="C106" t="str">
            <v>cust supp</v>
          </cell>
          <cell r="D106" t="str">
            <v>4 - bonus</v>
          </cell>
          <cell r="F106" t="str">
            <v xml:space="preserve">                        Bonus - Cust Supp FAS</v>
          </cell>
        </row>
        <row r="107">
          <cell r="A107" t="str">
            <v>01-435000-0345-0500</v>
          </cell>
          <cell r="B107" t="str">
            <v>345</v>
          </cell>
          <cell r="C107" t="str">
            <v>cust supp</v>
          </cell>
          <cell r="D107" t="str">
            <v>4 - bonus</v>
          </cell>
          <cell r="F107" t="str">
            <v xml:space="preserve">                        Bonus - Support FAS Consultants</v>
          </cell>
        </row>
        <row r="108">
          <cell r="A108" t="str">
            <v>01-435000-0440-0500</v>
          </cell>
          <cell r="B108" t="str">
            <v>440</v>
          </cell>
          <cell r="C108" t="str">
            <v>prod dev</v>
          </cell>
          <cell r="D108" t="str">
            <v>4 - bonus</v>
          </cell>
          <cell r="F108" t="str">
            <v xml:space="preserve">                        Bonus - Prod Program - FAS</v>
          </cell>
        </row>
        <row r="109">
          <cell r="A109" t="str">
            <v>01-435000-0705-0500</v>
          </cell>
          <cell r="B109" t="str">
            <v>705</v>
          </cell>
          <cell r="C109" t="str">
            <v>tech svc</v>
          </cell>
          <cell r="D109" t="str">
            <v>4 - bonus</v>
          </cell>
          <cell r="F109" t="str">
            <v xml:space="preserve">                        Bonus - T.S. Mgmt</v>
          </cell>
        </row>
        <row r="110">
          <cell r="A110" t="str">
            <v>01-435000-0720-0500</v>
          </cell>
          <cell r="B110" t="str">
            <v>720</v>
          </cell>
          <cell r="C110" t="str">
            <v>cust supp</v>
          </cell>
          <cell r="D110" t="str">
            <v>4 - bonus</v>
          </cell>
          <cell r="F110" t="str">
            <v xml:space="preserve">                        Bonus - Conversion</v>
          </cell>
        </row>
        <row r="111">
          <cell r="A111" t="str">
            <v>01-435000-0750-0500</v>
          </cell>
          <cell r="B111" t="str">
            <v>750</v>
          </cell>
          <cell r="C111" t="str">
            <v>tech svc</v>
          </cell>
          <cell r="D111" t="str">
            <v>4 - bonus</v>
          </cell>
          <cell r="F111" t="str">
            <v xml:space="preserve">                        Bonus - Information Systems</v>
          </cell>
        </row>
        <row r="112">
          <cell r="A112" t="str">
            <v>01-435000-0755-0500</v>
          </cell>
          <cell r="B112" t="str">
            <v>755</v>
          </cell>
          <cell r="C112" t="str">
            <v>tech svc</v>
          </cell>
          <cell r="D112" t="str">
            <v>4 - bonus</v>
          </cell>
          <cell r="F112" t="str">
            <v xml:space="preserve">                        Bonus - Info Tech</v>
          </cell>
        </row>
        <row r="113">
          <cell r="A113" t="str">
            <v>01-436104-0130-0110</v>
          </cell>
          <cell r="B113" t="str">
            <v>130</v>
          </cell>
          <cell r="C113" t="str">
            <v>fin</v>
          </cell>
          <cell r="D113" t="str">
            <v>5 - bene</v>
          </cell>
          <cell r="F113" t="str">
            <v xml:space="preserve">                        Employers FICA liability</v>
          </cell>
        </row>
        <row r="114">
          <cell r="A114" t="str">
            <v>01-436205-0130-0110</v>
          </cell>
          <cell r="B114" t="str">
            <v>130</v>
          </cell>
          <cell r="C114" t="str">
            <v>fin</v>
          </cell>
          <cell r="D114" t="str">
            <v>5 - bene</v>
          </cell>
          <cell r="F114" t="str">
            <v xml:space="preserve">                        Medicare Taxes Liability</v>
          </cell>
        </row>
        <row r="115">
          <cell r="A115" t="str">
            <v>01-436410-0130-0110</v>
          </cell>
          <cell r="B115" t="str">
            <v>130</v>
          </cell>
          <cell r="C115" t="str">
            <v>fin</v>
          </cell>
          <cell r="D115" t="str">
            <v>5 - bene</v>
          </cell>
          <cell r="F115" t="str">
            <v xml:space="preserve">                              Federal Unemployment</v>
          </cell>
        </row>
        <row r="116">
          <cell r="A116" t="str">
            <v>01-436415-0130-0110</v>
          </cell>
          <cell r="B116" t="str">
            <v>130</v>
          </cell>
          <cell r="C116" t="str">
            <v>fin</v>
          </cell>
          <cell r="D116" t="str">
            <v>5 - bene</v>
          </cell>
          <cell r="F116" t="str">
            <v xml:space="preserve">                              IL Unemployment</v>
          </cell>
        </row>
        <row r="117">
          <cell r="A117" t="str">
            <v>01-436416-0130-0110</v>
          </cell>
          <cell r="B117" t="str">
            <v>130</v>
          </cell>
          <cell r="C117" t="str">
            <v>fin</v>
          </cell>
          <cell r="D117" t="str">
            <v>5 - bene</v>
          </cell>
          <cell r="F117" t="str">
            <v xml:space="preserve">                              FL Unemployment</v>
          </cell>
        </row>
        <row r="118">
          <cell r="A118" t="str">
            <v>01-436419-0130-0110</v>
          </cell>
          <cell r="B118" t="str">
            <v>130</v>
          </cell>
          <cell r="C118" t="str">
            <v>fin</v>
          </cell>
          <cell r="D118" t="str">
            <v>5 - bene</v>
          </cell>
          <cell r="F118" t="str">
            <v xml:space="preserve">                              OR Unemployment</v>
          </cell>
        </row>
        <row r="119">
          <cell r="A119" t="str">
            <v>01-436420-0130-0110</v>
          </cell>
          <cell r="B119" t="str">
            <v>130</v>
          </cell>
          <cell r="C119" t="str">
            <v>fin</v>
          </cell>
          <cell r="D119" t="str">
            <v>5 - bene</v>
          </cell>
          <cell r="F119" t="str">
            <v xml:space="preserve">                              NY Unemployment</v>
          </cell>
        </row>
        <row r="120">
          <cell r="A120" t="str">
            <v>01-436421-0130-0110</v>
          </cell>
          <cell r="B120" t="str">
            <v>130</v>
          </cell>
          <cell r="C120" t="str">
            <v>fin</v>
          </cell>
          <cell r="D120" t="str">
            <v>5 - bene</v>
          </cell>
          <cell r="F120" t="str">
            <v xml:space="preserve">                              VA Unemployment</v>
          </cell>
        </row>
        <row r="121">
          <cell r="A121" t="str">
            <v>01-436422-0130-0110</v>
          </cell>
          <cell r="B121" t="str">
            <v>130</v>
          </cell>
          <cell r="C121" t="str">
            <v>fin</v>
          </cell>
          <cell r="D121" t="str">
            <v>5 - bene</v>
          </cell>
          <cell r="F121" t="str">
            <v xml:space="preserve">                              TX Unemployment</v>
          </cell>
        </row>
        <row r="122">
          <cell r="A122" t="str">
            <v>01-436423-0130-0110</v>
          </cell>
          <cell r="B122" t="str">
            <v>130</v>
          </cell>
          <cell r="C122" t="str">
            <v>fin</v>
          </cell>
          <cell r="D122" t="str">
            <v>5 - bene</v>
          </cell>
          <cell r="F122" t="str">
            <v xml:space="preserve">                              AL Unemployment</v>
          </cell>
        </row>
        <row r="123">
          <cell r="A123" t="str">
            <v>01-436424-0130-0110</v>
          </cell>
          <cell r="B123" t="str">
            <v>130</v>
          </cell>
          <cell r="C123" t="str">
            <v>fin</v>
          </cell>
          <cell r="D123" t="str">
            <v>5 - bene</v>
          </cell>
          <cell r="F123" t="str">
            <v xml:space="preserve">                              AL-Birmingham Occupational Tax</v>
          </cell>
        </row>
        <row r="124">
          <cell r="A124" t="str">
            <v>01-436425-0130-0110</v>
          </cell>
          <cell r="B124" t="str">
            <v>130</v>
          </cell>
          <cell r="C124" t="str">
            <v>fin</v>
          </cell>
          <cell r="D124" t="str">
            <v>5 - bene</v>
          </cell>
          <cell r="F124" t="str">
            <v xml:space="preserve">                              SC Unemployment</v>
          </cell>
        </row>
        <row r="125">
          <cell r="A125" t="str">
            <v>01-436426-0130-0110</v>
          </cell>
          <cell r="B125" t="str">
            <v>130</v>
          </cell>
          <cell r="C125" t="str">
            <v>fin</v>
          </cell>
          <cell r="D125" t="str">
            <v>5 - bene</v>
          </cell>
          <cell r="F125" t="str">
            <v xml:space="preserve">                              OR Tri-Met Transit Tax</v>
          </cell>
        </row>
        <row r="126">
          <cell r="A126" t="str">
            <v>01-436427-0130-0110</v>
          </cell>
          <cell r="B126" t="str">
            <v>130</v>
          </cell>
          <cell r="C126" t="str">
            <v>fin</v>
          </cell>
          <cell r="D126" t="str">
            <v>5 - bene</v>
          </cell>
          <cell r="F126" t="str">
            <v xml:space="preserve">                              AK Employer Unemployment</v>
          </cell>
        </row>
        <row r="127">
          <cell r="A127" t="str">
            <v>01-436428-0130-0110</v>
          </cell>
          <cell r="B127" t="str">
            <v>130</v>
          </cell>
          <cell r="C127" t="str">
            <v>fin</v>
          </cell>
          <cell r="D127" t="str">
            <v>5 - bene</v>
          </cell>
          <cell r="F127" t="str">
            <v xml:space="preserve">                              TN Unemployment</v>
          </cell>
        </row>
        <row r="128">
          <cell r="A128" t="str">
            <v>01-436429-0130-0110</v>
          </cell>
          <cell r="B128" t="str">
            <v>130</v>
          </cell>
          <cell r="C128" t="str">
            <v>fin</v>
          </cell>
          <cell r="D128" t="str">
            <v>5 - bene</v>
          </cell>
          <cell r="F128" t="str">
            <v xml:space="preserve">                              UT Unemployment</v>
          </cell>
        </row>
        <row r="129">
          <cell r="A129" t="str">
            <v>01-436431-0130-0110</v>
          </cell>
          <cell r="B129" t="str">
            <v>130</v>
          </cell>
          <cell r="C129" t="str">
            <v>fin</v>
          </cell>
          <cell r="D129" t="str">
            <v>5 - bene</v>
          </cell>
          <cell r="F129" t="str">
            <v xml:space="preserve">                              AZ Unemployment</v>
          </cell>
        </row>
        <row r="130">
          <cell r="A130" t="str">
            <v>01-436432-0130-0110</v>
          </cell>
          <cell r="B130" t="str">
            <v>130</v>
          </cell>
          <cell r="C130" t="str">
            <v>fin</v>
          </cell>
          <cell r="D130" t="str">
            <v>5 - bene</v>
          </cell>
          <cell r="F130" t="str">
            <v xml:space="preserve">                              DC Unemployment</v>
          </cell>
        </row>
        <row r="131">
          <cell r="A131" t="str">
            <v>01-436433-0130-0110</v>
          </cell>
          <cell r="B131" t="str">
            <v>130</v>
          </cell>
          <cell r="C131" t="str">
            <v>fin</v>
          </cell>
          <cell r="D131" t="str">
            <v>5 - bene</v>
          </cell>
          <cell r="F131" t="str">
            <v xml:space="preserve">                              CT Unemployment</v>
          </cell>
        </row>
        <row r="132">
          <cell r="A132" t="str">
            <v>01-436434-0130-0110</v>
          </cell>
          <cell r="B132" t="str">
            <v>130</v>
          </cell>
          <cell r="C132" t="str">
            <v>fin</v>
          </cell>
          <cell r="D132" t="str">
            <v>5 - bene</v>
          </cell>
          <cell r="F132" t="str">
            <v xml:space="preserve">                              NC Unemployment</v>
          </cell>
        </row>
        <row r="133">
          <cell r="A133" t="str">
            <v>01-436435-0130-0110</v>
          </cell>
          <cell r="B133" t="str">
            <v>130</v>
          </cell>
          <cell r="C133" t="str">
            <v>fin</v>
          </cell>
          <cell r="D133" t="str">
            <v>5 - bene</v>
          </cell>
          <cell r="F133" t="str">
            <v xml:space="preserve">                              CA Unemployment</v>
          </cell>
        </row>
        <row r="134">
          <cell r="A134" t="str">
            <v>01-436440-0130-0110</v>
          </cell>
          <cell r="B134" t="str">
            <v>130</v>
          </cell>
          <cell r="C134" t="str">
            <v>fin</v>
          </cell>
          <cell r="D134" t="str">
            <v>5 - bene</v>
          </cell>
          <cell r="F134" t="str">
            <v xml:space="preserve">                              IN Unemployment</v>
          </cell>
        </row>
        <row r="135">
          <cell r="A135" t="str">
            <v>01-436441-0130-0110</v>
          </cell>
          <cell r="B135" t="str">
            <v>130</v>
          </cell>
          <cell r="C135" t="str">
            <v>fin</v>
          </cell>
          <cell r="D135" t="str">
            <v>5 - bene</v>
          </cell>
          <cell r="F135" t="str">
            <v xml:space="preserve">                              NJ Unemployment</v>
          </cell>
        </row>
        <row r="136">
          <cell r="A136" t="str">
            <v>01-436442-0130-0110</v>
          </cell>
          <cell r="B136" t="str">
            <v>130</v>
          </cell>
          <cell r="C136" t="str">
            <v>fin</v>
          </cell>
          <cell r="D136" t="str">
            <v>5 - bene</v>
          </cell>
          <cell r="F136" t="str">
            <v xml:space="preserve">                              NJ SDI</v>
          </cell>
        </row>
        <row r="137">
          <cell r="A137" t="str">
            <v>01-436455-0130-0110</v>
          </cell>
          <cell r="B137" t="str">
            <v>130</v>
          </cell>
          <cell r="C137" t="str">
            <v>fin</v>
          </cell>
          <cell r="D137" t="str">
            <v>5 - bene</v>
          </cell>
          <cell r="F137" t="str">
            <v xml:space="preserve">                              PA Unemployment</v>
          </cell>
        </row>
        <row r="138">
          <cell r="A138" t="str">
            <v>01-436495-0130-0110</v>
          </cell>
          <cell r="B138" t="str">
            <v>130</v>
          </cell>
          <cell r="C138" t="str">
            <v>fin</v>
          </cell>
          <cell r="D138" t="str">
            <v>5 - bene</v>
          </cell>
          <cell r="F138" t="str">
            <v xml:space="preserve">                        401(k) Discretionary Match</v>
          </cell>
        </row>
        <row r="139">
          <cell r="A139" t="str">
            <v>01-436500-0130-0110</v>
          </cell>
          <cell r="B139" t="str">
            <v>130</v>
          </cell>
          <cell r="C139" t="str">
            <v>fin</v>
          </cell>
          <cell r="D139" t="str">
            <v>5 - bene</v>
          </cell>
          <cell r="F139" t="str">
            <v xml:space="preserve">                        401(k) Employer Contribution</v>
          </cell>
        </row>
        <row r="140">
          <cell r="A140" t="str">
            <v>01-436600-0130-0110</v>
          </cell>
          <cell r="B140" t="str">
            <v>130</v>
          </cell>
          <cell r="C140" t="str">
            <v>fin</v>
          </cell>
          <cell r="D140" t="str">
            <v>5 - bene</v>
          </cell>
          <cell r="F140" t="str">
            <v xml:space="preserve">                        401(k) Administration</v>
          </cell>
        </row>
        <row r="141">
          <cell r="A141" t="str">
            <v>01-436700-0130-0110</v>
          </cell>
          <cell r="B141" t="str">
            <v>130</v>
          </cell>
          <cell r="C141" t="str">
            <v>fin</v>
          </cell>
          <cell r="D141" t="str">
            <v>5 - bene</v>
          </cell>
          <cell r="F141" t="str">
            <v xml:space="preserve">                              Employee Benefits/Health</v>
          </cell>
        </row>
        <row r="142">
          <cell r="A142" t="str">
            <v>01-436710-0130-0110</v>
          </cell>
          <cell r="B142" t="str">
            <v>130</v>
          </cell>
          <cell r="C142" t="str">
            <v>fin</v>
          </cell>
          <cell r="D142" t="str">
            <v>5 - bene</v>
          </cell>
          <cell r="F142" t="str">
            <v xml:space="preserve">                              Health Benefits-Contributory</v>
          </cell>
        </row>
        <row r="143">
          <cell r="A143" t="str">
            <v>01-436720-0130-0110</v>
          </cell>
          <cell r="B143" t="str">
            <v>130</v>
          </cell>
          <cell r="C143" t="str">
            <v>fin</v>
          </cell>
          <cell r="D143" t="str">
            <v>5 - bene</v>
          </cell>
          <cell r="F143" t="str">
            <v xml:space="preserve">                              Health Benefits -Termed Empl's</v>
          </cell>
        </row>
        <row r="144">
          <cell r="A144" t="str">
            <v>01-436730-0130-0110</v>
          </cell>
          <cell r="B144" t="str">
            <v>130</v>
          </cell>
          <cell r="C144" t="str">
            <v>fin</v>
          </cell>
          <cell r="D144" t="str">
            <v>5 - bene</v>
          </cell>
          <cell r="F144" t="str">
            <v xml:space="preserve">                              Employee Benefits-Disab/Life</v>
          </cell>
        </row>
        <row r="145">
          <cell r="A145" t="str">
            <v>01-436740-0130-0110</v>
          </cell>
          <cell r="B145" t="str">
            <v>130</v>
          </cell>
          <cell r="C145" t="str">
            <v>fin</v>
          </cell>
          <cell r="D145" t="str">
            <v>5 - bene</v>
          </cell>
          <cell r="F145" t="str">
            <v xml:space="preserve">                              Employee Wellness Programs</v>
          </cell>
        </row>
        <row r="146">
          <cell r="A146" t="str">
            <v>01-436741-0140-0100</v>
          </cell>
          <cell r="B146" t="str">
            <v>140</v>
          </cell>
          <cell r="C146" t="str">
            <v>fin</v>
          </cell>
          <cell r="D146" t="str">
            <v>5 - bene</v>
          </cell>
          <cell r="F146" t="str">
            <v xml:space="preserve">                              Supplies for Wellness Center</v>
          </cell>
        </row>
        <row r="147">
          <cell r="A147" t="str">
            <v>01-436750-0130-0110</v>
          </cell>
          <cell r="B147" t="str">
            <v>130</v>
          </cell>
          <cell r="C147" t="str">
            <v>fin</v>
          </cell>
          <cell r="D147" t="str">
            <v>5 - bene</v>
          </cell>
          <cell r="F147" t="str">
            <v xml:space="preserve">                              FSP Administration</v>
          </cell>
        </row>
        <row r="148">
          <cell r="A148" t="str">
            <v>01-436811-0130-0110</v>
          </cell>
          <cell r="B148" t="str">
            <v>130</v>
          </cell>
          <cell r="C148" t="str">
            <v>fin</v>
          </cell>
          <cell r="D148" t="str">
            <v>5 - bene</v>
          </cell>
          <cell r="F148" t="str">
            <v xml:space="preserve">                              Insurance - Worker's Comp</v>
          </cell>
        </row>
        <row r="149">
          <cell r="A149" t="str">
            <v>01-436911-0105-0100</v>
          </cell>
          <cell r="B149" t="str">
            <v>105</v>
          </cell>
          <cell r="C149" t="str">
            <v>fin</v>
          </cell>
          <cell r="D149" t="str">
            <v>5 - bene</v>
          </cell>
          <cell r="E149" t="str">
            <v>bene alloc</v>
          </cell>
          <cell r="F149" t="str">
            <v xml:space="preserve">                              Benefit Alloc - Customer Service</v>
          </cell>
        </row>
        <row r="150">
          <cell r="A150" t="str">
            <v>01-436912-0110-0100</v>
          </cell>
          <cell r="B150" t="str">
            <v>110</v>
          </cell>
          <cell r="C150" t="str">
            <v>fin</v>
          </cell>
          <cell r="D150" t="str">
            <v>5 - bene</v>
          </cell>
          <cell r="E150" t="str">
            <v>bene alloc</v>
          </cell>
          <cell r="F150" t="str">
            <v xml:space="preserve">                              Benefit Alloc - Admin</v>
          </cell>
        </row>
        <row r="151">
          <cell r="A151" t="str">
            <v>01-436913-0120-0100</v>
          </cell>
          <cell r="B151" t="str">
            <v>120</v>
          </cell>
          <cell r="C151" t="str">
            <v>fin</v>
          </cell>
          <cell r="D151" t="str">
            <v>5 - bene</v>
          </cell>
          <cell r="E151" t="str">
            <v>bene alloc</v>
          </cell>
          <cell r="F151" t="str">
            <v xml:space="preserve">                              Benefit Alloc -  Act &amp; Fin</v>
          </cell>
        </row>
        <row r="152">
          <cell r="A152" t="str">
            <v>01-436916-0135-0100</v>
          </cell>
          <cell r="B152" t="str">
            <v>135</v>
          </cell>
          <cell r="C152" t="str">
            <v>fin</v>
          </cell>
          <cell r="D152" t="str">
            <v>5 - bene</v>
          </cell>
          <cell r="E152" t="str">
            <v>bene alloc</v>
          </cell>
          <cell r="F152" t="str">
            <v xml:space="preserve">                              Benefit Alloc - HR</v>
          </cell>
        </row>
        <row r="153">
          <cell r="A153" t="str">
            <v>01-436919-0275-0200</v>
          </cell>
          <cell r="B153" t="str">
            <v>275</v>
          </cell>
          <cell r="C153" t="str">
            <v>sales</v>
          </cell>
          <cell r="D153" t="str">
            <v>5 - bene</v>
          </cell>
          <cell r="E153" t="str">
            <v>bene alloc</v>
          </cell>
          <cell r="F153" t="str">
            <v xml:space="preserve">                              Benefit Alloc - Sales AFN</v>
          </cell>
        </row>
        <row r="154">
          <cell r="A154" t="str">
            <v>01-436920-0210-0200</v>
          </cell>
          <cell r="B154" t="str">
            <v>210</v>
          </cell>
          <cell r="C154" t="str">
            <v>sales</v>
          </cell>
          <cell r="D154" t="str">
            <v>5 - bene</v>
          </cell>
          <cell r="E154" t="str">
            <v>bene alloc</v>
          </cell>
          <cell r="F154" t="str">
            <v xml:space="preserve">                              Benefit Alloc - Sls &amp; Mktg Mgt</v>
          </cell>
        </row>
        <row r="155">
          <cell r="A155" t="str">
            <v>01-436921-0220-0230</v>
          </cell>
          <cell r="B155" t="str">
            <v>220</v>
          </cell>
          <cell r="C155" t="str">
            <v>sales</v>
          </cell>
          <cell r="D155" t="str">
            <v>5 - bene</v>
          </cell>
          <cell r="E155" t="str">
            <v>bene alloc</v>
          </cell>
          <cell r="F155" t="str">
            <v xml:space="preserve">                              Benefit Alloc - Marketing</v>
          </cell>
        </row>
        <row r="156">
          <cell r="A156" t="str">
            <v>01-436922-0225-0200</v>
          </cell>
          <cell r="B156" t="str">
            <v>225</v>
          </cell>
          <cell r="C156" t="str">
            <v>sales</v>
          </cell>
          <cell r="D156" t="str">
            <v>5 - bene</v>
          </cell>
          <cell r="E156" t="str">
            <v>bene alloc</v>
          </cell>
          <cell r="F156" t="str">
            <v xml:space="preserve">                              Benefit Alloc - Inside Sales - Comeau</v>
          </cell>
        </row>
        <row r="157">
          <cell r="A157" t="str">
            <v>01-436923-0235-0200</v>
          </cell>
          <cell r="B157" t="str">
            <v>235</v>
          </cell>
          <cell r="C157" t="str">
            <v>sales</v>
          </cell>
          <cell r="D157" t="str">
            <v>5 - bene</v>
          </cell>
          <cell r="E157" t="str">
            <v>bene alloc</v>
          </cell>
          <cell r="F157" t="str">
            <v xml:space="preserve">                              Benefit Alloc - Sales Operations</v>
          </cell>
        </row>
        <row r="158">
          <cell r="A158" t="str">
            <v>01-436924-0245-0200</v>
          </cell>
          <cell r="B158" t="str">
            <v>245</v>
          </cell>
          <cell r="C158" t="str">
            <v>sales</v>
          </cell>
          <cell r="D158" t="str">
            <v>5 - bene</v>
          </cell>
          <cell r="E158" t="str">
            <v>bene alloc</v>
          </cell>
          <cell r="F158" t="str">
            <v xml:space="preserve">                              Benefit Alloc - Sales Reg 1- Catanzarite</v>
          </cell>
        </row>
        <row r="159">
          <cell r="A159" t="str">
            <v>01-436925-0255-0200</v>
          </cell>
          <cell r="B159" t="str">
            <v>255</v>
          </cell>
          <cell r="C159" t="str">
            <v>sales</v>
          </cell>
          <cell r="D159" t="str">
            <v>5 - bene</v>
          </cell>
          <cell r="E159" t="str">
            <v>bene alloc</v>
          </cell>
          <cell r="F159" t="str">
            <v xml:space="preserve">                              Benefit Alloc - Sales Region 2</v>
          </cell>
        </row>
        <row r="160">
          <cell r="A160" t="str">
            <v>01-436926-0415-0400</v>
          </cell>
          <cell r="B160" t="str">
            <v>415</v>
          </cell>
          <cell r="C160" t="str">
            <v>prod dev</v>
          </cell>
          <cell r="D160" t="str">
            <v>5 - bene</v>
          </cell>
          <cell r="E160" t="str">
            <v>bene alloc</v>
          </cell>
          <cell r="F160" t="str">
            <v xml:space="preserve">                              Benefit Alloc - Prod Design - SAS</v>
          </cell>
        </row>
        <row r="161">
          <cell r="A161" t="str">
            <v>01-436927-0305-0300</v>
          </cell>
          <cell r="B161" t="str">
            <v>305</v>
          </cell>
          <cell r="C161" t="str">
            <v>cust supp</v>
          </cell>
          <cell r="D161" t="str">
            <v>5 - bene</v>
          </cell>
          <cell r="E161" t="str">
            <v>bene alloc</v>
          </cell>
          <cell r="F161" t="str">
            <v xml:space="preserve">                              Benefit Alloc - Cust Supp Mgmt</v>
          </cell>
        </row>
        <row r="162">
          <cell r="A162" t="str">
            <v>01-436930-0310-0300</v>
          </cell>
          <cell r="B162" t="str">
            <v>310</v>
          </cell>
          <cell r="C162" t="str">
            <v>cust supp</v>
          </cell>
          <cell r="D162" t="str">
            <v>5 - bene</v>
          </cell>
          <cell r="E162" t="str">
            <v>bene alloc</v>
          </cell>
          <cell r="F162" t="str">
            <v xml:space="preserve">                              Benefit Alloc - Cust Supp Admin</v>
          </cell>
        </row>
        <row r="163">
          <cell r="A163" t="str">
            <v>01-436931-0315-0300</v>
          </cell>
          <cell r="B163" t="str">
            <v>315</v>
          </cell>
          <cell r="C163" t="str">
            <v>prod dev</v>
          </cell>
          <cell r="D163" t="str">
            <v>5 - bene</v>
          </cell>
          <cell r="E163" t="str">
            <v>bene alloc</v>
          </cell>
          <cell r="F163" t="str">
            <v xml:space="preserve">                              Benefit Alloc - Multimedia Support</v>
          </cell>
        </row>
        <row r="164">
          <cell r="A164" t="str">
            <v>01-436932-0320-0300</v>
          </cell>
          <cell r="B164" t="str">
            <v>320</v>
          </cell>
          <cell r="C164" t="str">
            <v>cust supp</v>
          </cell>
          <cell r="D164" t="str">
            <v>5 - bene</v>
          </cell>
          <cell r="E164" t="str">
            <v>bene alloc</v>
          </cell>
          <cell r="F164" t="str">
            <v xml:space="preserve">                              Benefit Alloc - Support  SAS</v>
          </cell>
        </row>
        <row r="165">
          <cell r="A165" t="str">
            <v>01-436933-0325-0300</v>
          </cell>
          <cell r="B165" t="str">
            <v>325</v>
          </cell>
          <cell r="C165" t="str">
            <v>cust supp</v>
          </cell>
          <cell r="D165" t="str">
            <v>5 - bene</v>
          </cell>
          <cell r="E165" t="str">
            <v>bene alloc</v>
          </cell>
          <cell r="F165" t="str">
            <v xml:space="preserve">                              Benefit Alloc - Tech Support</v>
          </cell>
        </row>
        <row r="166">
          <cell r="A166" t="str">
            <v>01-436934-0330-0300</v>
          </cell>
          <cell r="B166" t="str">
            <v>330</v>
          </cell>
          <cell r="C166" t="str">
            <v>cust supp</v>
          </cell>
          <cell r="D166" t="str">
            <v>5 - bene</v>
          </cell>
          <cell r="E166" t="str">
            <v>bene alloc</v>
          </cell>
          <cell r="F166" t="str">
            <v xml:space="preserve">                              Benefit Alloc - Cust Supp FRS</v>
          </cell>
        </row>
        <row r="167">
          <cell r="A167" t="str">
            <v>01-436935-0340-0300</v>
          </cell>
          <cell r="B167" t="str">
            <v>340</v>
          </cell>
          <cell r="C167" t="str">
            <v>cust supp</v>
          </cell>
          <cell r="D167" t="str">
            <v>5 - bene</v>
          </cell>
          <cell r="E167" t="str">
            <v>bene alloc</v>
          </cell>
          <cell r="F167" t="str">
            <v xml:space="preserve">                              Benefit Alloc - Cust Sup FAS</v>
          </cell>
        </row>
        <row r="168">
          <cell r="A168" t="str">
            <v>01-436936-0360-0300</v>
          </cell>
          <cell r="B168" t="str">
            <v>360</v>
          </cell>
          <cell r="C168" t="str">
            <v>cust supp</v>
          </cell>
          <cell r="D168" t="str">
            <v>5 - bene</v>
          </cell>
          <cell r="E168" t="str">
            <v>bene alloc</v>
          </cell>
          <cell r="F168" t="str">
            <v xml:space="preserve">                              Benefit Alloc - Support Education</v>
          </cell>
        </row>
        <row r="169">
          <cell r="A169" t="str">
            <v>01-436937-0435-0400</v>
          </cell>
          <cell r="B169" t="str">
            <v>435</v>
          </cell>
          <cell r="C169" t="str">
            <v>prod dev</v>
          </cell>
          <cell r="D169" t="str">
            <v>5 - bene</v>
          </cell>
          <cell r="E169" t="str">
            <v>bene alloc</v>
          </cell>
          <cell r="F169" t="str">
            <v xml:space="preserve">                              Benefit Alloc - Prod Program - SAS</v>
          </cell>
        </row>
        <row r="170">
          <cell r="A170" t="str">
            <v>01-436938-0405-0400</v>
          </cell>
          <cell r="B170" t="str">
            <v>405</v>
          </cell>
          <cell r="C170" t="str">
            <v>prod dev</v>
          </cell>
          <cell r="D170" t="str">
            <v>5 - bene</v>
          </cell>
          <cell r="E170" t="str">
            <v>bene alloc</v>
          </cell>
          <cell r="F170" t="str">
            <v xml:space="preserve">                              Benefit Alloc - Internet Technology</v>
          </cell>
        </row>
        <row r="171">
          <cell r="A171" t="str">
            <v>01-436939-0410-0400</v>
          </cell>
          <cell r="B171" t="str">
            <v>410</v>
          </cell>
          <cell r="C171" t="str">
            <v>prod dev</v>
          </cell>
          <cell r="D171" t="str">
            <v>5 - bene</v>
          </cell>
          <cell r="E171" t="str">
            <v>bene alloc</v>
          </cell>
          <cell r="F171" t="str">
            <v xml:space="preserve">                              Benefit Alloc - Prod Design - FRS</v>
          </cell>
        </row>
        <row r="172">
          <cell r="A172" t="str">
            <v>01-436940-0705-0400</v>
          </cell>
          <cell r="B172" t="str">
            <v>705</v>
          </cell>
          <cell r="C172" t="str">
            <v>tech svc</v>
          </cell>
          <cell r="D172" t="str">
            <v>5 - bene</v>
          </cell>
          <cell r="E172" t="str">
            <v>bene alloc</v>
          </cell>
          <cell r="F172" t="str">
            <v xml:space="preserve">                              Benefit Alloc - T.S. Mgmt</v>
          </cell>
        </row>
        <row r="173">
          <cell r="A173" t="str">
            <v>01-436941-0420-0400</v>
          </cell>
          <cell r="B173" t="str">
            <v>420</v>
          </cell>
          <cell r="C173" t="str">
            <v>prod dev</v>
          </cell>
          <cell r="D173" t="str">
            <v>5 - bene</v>
          </cell>
          <cell r="E173" t="str">
            <v>bene alloc</v>
          </cell>
          <cell r="F173" t="str">
            <v xml:space="preserve">                              Benefit Alloc - Product Design - FAS</v>
          </cell>
        </row>
        <row r="174">
          <cell r="A174" t="str">
            <v>01-436942-0430-0400</v>
          </cell>
          <cell r="B174" t="str">
            <v>430</v>
          </cell>
          <cell r="C174" t="str">
            <v>prod dev</v>
          </cell>
          <cell r="D174" t="str">
            <v>5 - bene</v>
          </cell>
          <cell r="E174" t="str">
            <v>bene alloc</v>
          </cell>
          <cell r="F174" t="str">
            <v xml:space="preserve">                              Benefit Alloc - Prod Program - FRS</v>
          </cell>
        </row>
        <row r="175">
          <cell r="A175" t="str">
            <v>01-436943-0440-0400</v>
          </cell>
          <cell r="B175" t="str">
            <v>440</v>
          </cell>
          <cell r="C175" t="str">
            <v>prod dev</v>
          </cell>
          <cell r="D175" t="str">
            <v>5 - bene</v>
          </cell>
          <cell r="E175" t="str">
            <v>bene alloc</v>
          </cell>
          <cell r="F175" t="str">
            <v xml:space="preserve">                              Benefit Alloc - Prod. Programming - FAS</v>
          </cell>
        </row>
        <row r="176">
          <cell r="A176" t="str">
            <v>01-436944-0750-0400</v>
          </cell>
          <cell r="B176" t="str">
            <v>750</v>
          </cell>
          <cell r="C176" t="str">
            <v>tech svc</v>
          </cell>
          <cell r="D176" t="str">
            <v>5 - bene</v>
          </cell>
          <cell r="E176" t="str">
            <v>bene alloc</v>
          </cell>
          <cell r="F176" t="str">
            <v xml:space="preserve">                              Benefit Alloc - Info Systems</v>
          </cell>
        </row>
        <row r="177">
          <cell r="A177" t="str">
            <v>01-436945-0755-0400</v>
          </cell>
          <cell r="B177" t="str">
            <v>755</v>
          </cell>
          <cell r="C177" t="str">
            <v>tech svc</v>
          </cell>
          <cell r="D177" t="str">
            <v>5 - bene</v>
          </cell>
          <cell r="E177" t="str">
            <v>bene alloc</v>
          </cell>
          <cell r="F177" t="str">
            <v xml:space="preserve">                              Benefit Alloc - Info Tech</v>
          </cell>
        </row>
        <row r="178">
          <cell r="A178" t="str">
            <v>01-436946-0460-0400</v>
          </cell>
          <cell r="B178" t="str">
            <v>460</v>
          </cell>
          <cell r="C178" t="str">
            <v>prod dev</v>
          </cell>
          <cell r="D178" t="str">
            <v>5 - bene</v>
          </cell>
          <cell r="E178" t="str">
            <v>bene alloc</v>
          </cell>
          <cell r="F178" t="str">
            <v xml:space="preserve">                              Benefit Alloc - Quality Assurance - FAS</v>
          </cell>
        </row>
        <row r="179">
          <cell r="A179" t="str">
            <v>01-436947-0470-0400</v>
          </cell>
          <cell r="B179" t="str">
            <v>470</v>
          </cell>
          <cell r="C179" t="str">
            <v>prod dev</v>
          </cell>
          <cell r="D179" t="str">
            <v>5 - bene</v>
          </cell>
          <cell r="E179" t="str">
            <v>bene alloc</v>
          </cell>
          <cell r="F179" t="str">
            <v xml:space="preserve">                              Benefit Alloc - Product Doc - FRS</v>
          </cell>
        </row>
        <row r="180">
          <cell r="A180" t="str">
            <v>01-436948-0480-0400</v>
          </cell>
          <cell r="B180" t="str">
            <v>480</v>
          </cell>
          <cell r="C180" t="str">
            <v>prod dev</v>
          </cell>
          <cell r="D180" t="str">
            <v>5 - bene</v>
          </cell>
          <cell r="E180" t="str">
            <v>bene alloc</v>
          </cell>
          <cell r="F180" t="str">
            <v xml:space="preserve">                              Benefit Alloc - Prod. Documentation - FAS</v>
          </cell>
        </row>
        <row r="181">
          <cell r="A181" t="str">
            <v>01-436949-0490-0400</v>
          </cell>
          <cell r="B181" t="str">
            <v>490</v>
          </cell>
          <cell r="C181" t="str">
            <v>prod dev</v>
          </cell>
          <cell r="D181" t="str">
            <v>5 - bene</v>
          </cell>
          <cell r="E181" t="str">
            <v>bene alloc</v>
          </cell>
          <cell r="F181" t="str">
            <v xml:space="preserve">                              Benefit Alloc - Prod. Dev. Mgmt.</v>
          </cell>
        </row>
        <row r="182">
          <cell r="A182" t="str">
            <v>01-436950-0495-0400</v>
          </cell>
          <cell r="B182" t="str">
            <v>495</v>
          </cell>
          <cell r="C182" t="str">
            <v>prod dev</v>
          </cell>
          <cell r="D182" t="str">
            <v>5 - bene</v>
          </cell>
          <cell r="E182" t="str">
            <v>bene alloc</v>
          </cell>
          <cell r="F182" t="str">
            <v xml:space="preserve">                              Benefit Alloc - Prod. Division Mgmt. - FAS</v>
          </cell>
        </row>
        <row r="183">
          <cell r="A183" t="str">
            <v>01-436951-0498-0400</v>
          </cell>
          <cell r="B183" t="str">
            <v>498</v>
          </cell>
          <cell r="C183" t="str">
            <v>prod dev</v>
          </cell>
          <cell r="D183" t="str">
            <v>5 - bene</v>
          </cell>
          <cell r="E183" t="str">
            <v>bene alloc</v>
          </cell>
          <cell r="F183" t="str">
            <v xml:space="preserve">                              Benefit Alloc - Prod Div Mgmt - FRS</v>
          </cell>
        </row>
        <row r="184">
          <cell r="A184" t="str">
            <v>01-436952-0496-0400</v>
          </cell>
          <cell r="B184" t="str">
            <v>496</v>
          </cell>
          <cell r="C184" t="str">
            <v>prod dev</v>
          </cell>
          <cell r="D184" t="str">
            <v>5 - bene</v>
          </cell>
          <cell r="E184" t="str">
            <v>bene alloc</v>
          </cell>
          <cell r="F184" t="str">
            <v xml:space="preserve">                              Benefit Alloc - Prod. Division - CT/R</v>
          </cell>
        </row>
        <row r="185">
          <cell r="A185" t="str">
            <v>01-436953-0497-0400</v>
          </cell>
          <cell r="B185" t="str">
            <v>497</v>
          </cell>
          <cell r="C185" t="str">
            <v>prod dev</v>
          </cell>
          <cell r="D185" t="str">
            <v>5 - bene</v>
          </cell>
          <cell r="E185" t="str">
            <v>bene alloc</v>
          </cell>
          <cell r="F185" t="str">
            <v xml:space="preserve">                              Benefit Alloc - Prod. Division - Prod Dir</v>
          </cell>
        </row>
        <row r="186">
          <cell r="A186" t="str">
            <v>01-436954-0499-0400</v>
          </cell>
          <cell r="B186" t="str">
            <v>499</v>
          </cell>
          <cell r="C186" t="str">
            <v>prod dev</v>
          </cell>
          <cell r="D186" t="str">
            <v>5 - bene</v>
          </cell>
          <cell r="E186" t="str">
            <v>bene alloc</v>
          </cell>
          <cell r="F186" t="str">
            <v xml:space="preserve">                              Benefit Alloc - Prod Div Mgmt - SAS</v>
          </cell>
        </row>
        <row r="187">
          <cell r="A187" t="str">
            <v>01-436955-0450-0400</v>
          </cell>
          <cell r="B187" t="str">
            <v>450</v>
          </cell>
          <cell r="C187" t="str">
            <v>prod dev</v>
          </cell>
          <cell r="D187" t="str">
            <v>5 - bene</v>
          </cell>
          <cell r="E187" t="str">
            <v>bene alloc</v>
          </cell>
          <cell r="F187" t="str">
            <v xml:space="preserve">                              Benefit Alloc - QA - FRS</v>
          </cell>
        </row>
        <row r="188">
          <cell r="A188" t="str">
            <v>01-436956-0455-0400</v>
          </cell>
          <cell r="B188" t="str">
            <v>455</v>
          </cell>
          <cell r="C188" t="str">
            <v>prod dev</v>
          </cell>
          <cell r="D188" t="str">
            <v>5 - bene</v>
          </cell>
          <cell r="E188" t="str">
            <v>bene alloc</v>
          </cell>
          <cell r="F188" t="str">
            <v xml:space="preserve">                              Benefit Alloc - QA - SAS</v>
          </cell>
        </row>
        <row r="189">
          <cell r="A189" t="str">
            <v>01-436957-0475-0400</v>
          </cell>
          <cell r="B189" t="str">
            <v>475</v>
          </cell>
          <cell r="C189" t="str">
            <v>prod dev</v>
          </cell>
          <cell r="D189" t="str">
            <v>5 - bene</v>
          </cell>
          <cell r="E189" t="str">
            <v>bene alloc</v>
          </cell>
          <cell r="F189" t="str">
            <v xml:space="preserve">                              Benefit Alloc - Product Doc - SAS</v>
          </cell>
        </row>
        <row r="190">
          <cell r="A190" t="str">
            <v>01-436959-0505-0500</v>
          </cell>
          <cell r="B190" t="str">
            <v>505</v>
          </cell>
          <cell r="C190" t="str">
            <v>strategy</v>
          </cell>
          <cell r="D190" t="str">
            <v>5 - bene</v>
          </cell>
          <cell r="E190" t="str">
            <v>bene alloc</v>
          </cell>
          <cell r="F190" t="str">
            <v xml:space="preserve">                              Benefit Alloc - Strategy &amp; Product Mgmt</v>
          </cell>
        </row>
        <row r="191">
          <cell r="A191" t="str">
            <v>01-436960-0510-0500</v>
          </cell>
          <cell r="B191" t="str">
            <v>510</v>
          </cell>
          <cell r="C191" t="str">
            <v>strategy</v>
          </cell>
          <cell r="D191" t="str">
            <v>5 - bene</v>
          </cell>
          <cell r="E191" t="str">
            <v>bene alloc</v>
          </cell>
          <cell r="F191" t="str">
            <v xml:space="preserve">                              Benefit Alloc - Market Research</v>
          </cell>
        </row>
        <row r="192">
          <cell r="A192" t="str">
            <v>01-436965-0530-0530</v>
          </cell>
          <cell r="B192" t="str">
            <v>530</v>
          </cell>
          <cell r="C192" t="str">
            <v>cust supp</v>
          </cell>
          <cell r="D192" t="str">
            <v>5 - bene</v>
          </cell>
          <cell r="E192" t="str">
            <v>bene alloc</v>
          </cell>
          <cell r="F192" t="str">
            <v xml:space="preserve">                              Benefit Alloc - Client Relations</v>
          </cell>
        </row>
        <row r="193">
          <cell r="A193" t="str">
            <v>01-436966-0370-0300</v>
          </cell>
          <cell r="B193" t="str">
            <v>370</v>
          </cell>
          <cell r="C193" t="str">
            <v>cust supp</v>
          </cell>
          <cell r="D193" t="str">
            <v>5 - bene</v>
          </cell>
          <cell r="E193" t="str">
            <v>bene alloc</v>
          </cell>
          <cell r="F193" t="str">
            <v xml:space="preserve">                              Benefit Alloc - Tech Consulting</v>
          </cell>
        </row>
        <row r="194">
          <cell r="A194" t="str">
            <v>01-436970-0730-0700</v>
          </cell>
          <cell r="B194" t="str">
            <v>730</v>
          </cell>
          <cell r="C194" t="str">
            <v>tech svc</v>
          </cell>
          <cell r="D194" t="str">
            <v>5 - bene</v>
          </cell>
          <cell r="E194" t="str">
            <v>bene alloc</v>
          </cell>
          <cell r="F194" t="str">
            <v xml:space="preserve">                              Benefit Alloc - Corporate Systems Support</v>
          </cell>
        </row>
        <row r="195">
          <cell r="A195" t="str">
            <v>01-436972-0720-0410</v>
          </cell>
          <cell r="B195" t="str">
            <v>720</v>
          </cell>
          <cell r="C195" t="str">
            <v>cust supp</v>
          </cell>
          <cell r="D195" t="str">
            <v>5 - bene</v>
          </cell>
          <cell r="E195" t="str">
            <v>bene alloc</v>
          </cell>
          <cell r="F195" t="str">
            <v xml:space="preserve">                              Benefit Alloc - Conversion</v>
          </cell>
        </row>
        <row r="196">
          <cell r="A196" t="str">
            <v>01-436974-0335-0300</v>
          </cell>
          <cell r="B196" t="str">
            <v>335</v>
          </cell>
          <cell r="C196" t="str">
            <v>cust supp</v>
          </cell>
          <cell r="D196" t="str">
            <v>5 - bene</v>
          </cell>
          <cell r="E196" t="str">
            <v>bene alloc</v>
          </cell>
          <cell r="F196" t="str">
            <v xml:space="preserve">                              Benefit Alloc - Support FRS Consultants</v>
          </cell>
        </row>
        <row r="197">
          <cell r="A197" t="str">
            <v>01-436975-0345-0300</v>
          </cell>
          <cell r="B197" t="str">
            <v>345</v>
          </cell>
          <cell r="C197" t="str">
            <v>cust supp</v>
          </cell>
          <cell r="D197" t="str">
            <v>5 - bene</v>
          </cell>
          <cell r="E197" t="str">
            <v>bene alloc</v>
          </cell>
          <cell r="F197" t="str">
            <v xml:space="preserve">                              Benefit Alloc - Support AFN Consultants</v>
          </cell>
        </row>
        <row r="198">
          <cell r="A198" t="str">
            <v>01-436977-0385-0300</v>
          </cell>
          <cell r="B198" t="str">
            <v>385</v>
          </cell>
          <cell r="C198" t="str">
            <v>cust supp</v>
          </cell>
          <cell r="D198" t="str">
            <v>5 - bene</v>
          </cell>
          <cell r="E198" t="str">
            <v>bene alloc</v>
          </cell>
          <cell r="F198" t="str">
            <v xml:space="preserve">                              **Benefit Alloc - Cust Support FM</v>
          </cell>
        </row>
        <row r="199">
          <cell r="A199" t="str">
            <v>01-436979-0355-0300</v>
          </cell>
          <cell r="B199" t="str">
            <v>355</v>
          </cell>
          <cell r="C199" t="str">
            <v>cust supp</v>
          </cell>
          <cell r="D199" t="str">
            <v>5 - bene</v>
          </cell>
          <cell r="E199" t="str">
            <v>bene alloc</v>
          </cell>
          <cell r="F199" t="str">
            <v xml:space="preserve">                              Benefit Alloc - Service Operations</v>
          </cell>
        </row>
        <row r="200">
          <cell r="A200" t="str">
            <v>01-436998-0130-0110</v>
          </cell>
          <cell r="B200" t="str">
            <v>130</v>
          </cell>
          <cell r="C200" t="str">
            <v>fin</v>
          </cell>
          <cell r="D200" t="str">
            <v>5 - bene</v>
          </cell>
          <cell r="E200" t="str">
            <v>bene alloc</v>
          </cell>
          <cell r="F200" t="str">
            <v xml:space="preserve">                              Benefit Alloc out to Depts</v>
          </cell>
        </row>
        <row r="201">
          <cell r="A201" t="str">
            <v>01-437150-0150-0110</v>
          </cell>
          <cell r="B201" t="str">
            <v>150</v>
          </cell>
          <cell r="C201" t="str">
            <v>fin</v>
          </cell>
          <cell r="D201" t="str">
            <v>51 - auto</v>
          </cell>
          <cell r="F201" t="str">
            <v xml:space="preserve">                        Car Lease/Taxes/Insurance</v>
          </cell>
        </row>
        <row r="202">
          <cell r="A202" t="str">
            <v>01-437152-0150-0110</v>
          </cell>
          <cell r="B202" t="str">
            <v>150</v>
          </cell>
          <cell r="C202" t="str">
            <v>fin</v>
          </cell>
          <cell r="D202" t="str">
            <v>51 - auto</v>
          </cell>
          <cell r="F202" t="str">
            <v xml:space="preserve">                        Car Lease for W-2</v>
          </cell>
        </row>
        <row r="203">
          <cell r="A203" t="str">
            <v>01-437155-0150-0110</v>
          </cell>
          <cell r="B203" t="str">
            <v>150</v>
          </cell>
          <cell r="C203" t="str">
            <v>fin</v>
          </cell>
          <cell r="D203" t="str">
            <v>51 - auto</v>
          </cell>
          <cell r="F203" t="str">
            <v xml:space="preserve">                        Car repairs/maintenance</v>
          </cell>
        </row>
        <row r="204">
          <cell r="A204" t="str">
            <v>01-437158-0150-0110</v>
          </cell>
          <cell r="B204" t="str">
            <v>150</v>
          </cell>
          <cell r="C204" t="str">
            <v>fin</v>
          </cell>
          <cell r="D204" t="str">
            <v>51 - auto</v>
          </cell>
          <cell r="F204" t="str">
            <v xml:space="preserve">                              Auto Alloc Out to departments</v>
          </cell>
        </row>
        <row r="205">
          <cell r="A205" t="str">
            <v>01-437190-0110-0100</v>
          </cell>
          <cell r="B205" t="str">
            <v>110</v>
          </cell>
          <cell r="C205" t="str">
            <v>fin</v>
          </cell>
          <cell r="D205" t="str">
            <v>51 - auto</v>
          </cell>
          <cell r="F205" t="str">
            <v xml:space="preserve">                              Auto Alloc - Admin</v>
          </cell>
        </row>
        <row r="206">
          <cell r="A206" t="str">
            <v>01-437191-0120-0100</v>
          </cell>
          <cell r="B206" t="str">
            <v>120</v>
          </cell>
          <cell r="C206" t="str">
            <v>fin</v>
          </cell>
          <cell r="D206" t="str">
            <v>51 - auto</v>
          </cell>
          <cell r="F206" t="str">
            <v xml:space="preserve">                              Auto Alloc - Acctg &amp; Fin. Exec</v>
          </cell>
        </row>
        <row r="207">
          <cell r="A207" t="str">
            <v>01-437192-0125-0100</v>
          </cell>
          <cell r="B207" t="str">
            <v>125</v>
          </cell>
          <cell r="C207" t="str">
            <v>fin</v>
          </cell>
          <cell r="D207" t="str">
            <v>51 - auto</v>
          </cell>
          <cell r="F207" t="str">
            <v xml:space="preserve">                              Auto Alloc - Executive Admin</v>
          </cell>
        </row>
        <row r="208">
          <cell r="A208" t="str">
            <v>01-437193-0135-0100</v>
          </cell>
          <cell r="B208" t="str">
            <v>135</v>
          </cell>
          <cell r="C208" t="str">
            <v>fin</v>
          </cell>
          <cell r="D208" t="str">
            <v>51 - auto</v>
          </cell>
          <cell r="F208" t="str">
            <v xml:space="preserve">                              Auto Alloc - HR</v>
          </cell>
        </row>
        <row r="209">
          <cell r="A209" t="str">
            <v>01-437215-0210-0200</v>
          </cell>
          <cell r="B209" t="str">
            <v>210</v>
          </cell>
          <cell r="C209" t="str">
            <v>sales</v>
          </cell>
          <cell r="D209" t="str">
            <v>51 - auto</v>
          </cell>
          <cell r="F209" t="str">
            <v xml:space="preserve">                              Auto Alloc - Sales Mgmt</v>
          </cell>
        </row>
        <row r="210">
          <cell r="A210" t="str">
            <v>01-437218-0245-0200</v>
          </cell>
          <cell r="B210" t="str">
            <v>245</v>
          </cell>
          <cell r="C210" t="str">
            <v>sales</v>
          </cell>
          <cell r="D210" t="str">
            <v>51 - auto</v>
          </cell>
          <cell r="F210" t="str">
            <v xml:space="preserve">                              Auto Alloc - Region 1- Catanzarite</v>
          </cell>
        </row>
        <row r="211">
          <cell r="A211" t="str">
            <v>01-437219-0255-0200</v>
          </cell>
          <cell r="B211" t="str">
            <v>255</v>
          </cell>
          <cell r="C211" t="str">
            <v>sales</v>
          </cell>
          <cell r="D211" t="str">
            <v>51 - auto</v>
          </cell>
          <cell r="F211" t="str">
            <v xml:space="preserve">                              Auto Alloc - Sales Region 2</v>
          </cell>
        </row>
        <row r="212">
          <cell r="A212" t="str">
            <v>01-437275-0275-0200</v>
          </cell>
          <cell r="B212" t="str">
            <v>275</v>
          </cell>
          <cell r="C212" t="str">
            <v>sales</v>
          </cell>
          <cell r="D212" t="str">
            <v>51 - auto</v>
          </cell>
          <cell r="F212" t="str">
            <v xml:space="preserve">                              Auto Alloc - Sales AFN</v>
          </cell>
        </row>
        <row r="213">
          <cell r="A213" t="str">
            <v>01-437290-0290-0200</v>
          </cell>
          <cell r="B213" t="str">
            <v>290</v>
          </cell>
          <cell r="C213" t="str">
            <v>sales</v>
          </cell>
          <cell r="D213" t="str">
            <v>51 - auto</v>
          </cell>
          <cell r="F213" t="str">
            <v xml:space="preserve">                              Auto Alloc - Business Partners</v>
          </cell>
        </row>
        <row r="214">
          <cell r="A214" t="str">
            <v>01-437295-0295-0200</v>
          </cell>
          <cell r="B214" t="str">
            <v>295</v>
          </cell>
          <cell r="C214" t="str">
            <v>sales</v>
          </cell>
          <cell r="D214" t="str">
            <v>51 - auto</v>
          </cell>
          <cell r="F214" t="str">
            <v xml:space="preserve">                              Auto Alloc - Major Accounts</v>
          </cell>
        </row>
        <row r="215">
          <cell r="A215" t="str">
            <v>01-437315-0305-0300</v>
          </cell>
          <cell r="B215" t="str">
            <v>305</v>
          </cell>
          <cell r="C215" t="str">
            <v>cust supp</v>
          </cell>
          <cell r="D215" t="str">
            <v>51 - auto</v>
          </cell>
          <cell r="F215" t="str">
            <v xml:space="preserve">                              Auto Alloc - Cust Support Mgmt</v>
          </cell>
        </row>
        <row r="216">
          <cell r="A216" t="str">
            <v>01-437417-0490-0400</v>
          </cell>
          <cell r="B216" t="str">
            <v>490</v>
          </cell>
          <cell r="C216" t="str">
            <v>prod dev</v>
          </cell>
          <cell r="D216" t="str">
            <v>51 - auto</v>
          </cell>
          <cell r="F216" t="str">
            <v xml:space="preserve">                              Auto Alloc - Product Dev Mgmt</v>
          </cell>
        </row>
        <row r="217">
          <cell r="A217" t="str">
            <v>01-437419-0498-0400</v>
          </cell>
          <cell r="B217" t="str">
            <v>498</v>
          </cell>
          <cell r="C217" t="str">
            <v>prod dev</v>
          </cell>
          <cell r="D217" t="str">
            <v>51 - auto</v>
          </cell>
          <cell r="F217" t="str">
            <v xml:space="preserve">                              Auto Alloc - Product Division Mgmt</v>
          </cell>
        </row>
        <row r="218">
          <cell r="A218" t="str">
            <v>01-437505-0505-0500</v>
          </cell>
          <cell r="B218" t="str">
            <v>505</v>
          </cell>
          <cell r="C218" t="str">
            <v>strategy</v>
          </cell>
          <cell r="D218" t="str">
            <v>51 - auto</v>
          </cell>
          <cell r="F218" t="str">
            <v xml:space="preserve">                              Auto Alloc - Strategy &amp; Product Mgmt</v>
          </cell>
        </row>
        <row r="219">
          <cell r="A219" t="str">
            <v>01-437515-0510-0500</v>
          </cell>
          <cell r="B219" t="str">
            <v>510</v>
          </cell>
          <cell r="C219" t="str">
            <v>strategy</v>
          </cell>
          <cell r="D219" t="str">
            <v>51 - auto</v>
          </cell>
          <cell r="F219" t="str">
            <v xml:space="preserve">                              Auto Alloc - Market Research</v>
          </cell>
        </row>
        <row r="220">
          <cell r="A220" t="str">
            <v>01-437530-0530-0500</v>
          </cell>
          <cell r="B220" t="str">
            <v>530</v>
          </cell>
          <cell r="C220" t="str">
            <v>cust supp</v>
          </cell>
          <cell r="D220" t="str">
            <v>51 - auto</v>
          </cell>
          <cell r="F220" t="str">
            <v xml:space="preserve">                              Auto Alloc - Client Relations</v>
          </cell>
        </row>
        <row r="221">
          <cell r="A221" t="str">
            <v>01-437705-0705-0400</v>
          </cell>
          <cell r="B221" t="str">
            <v>705</v>
          </cell>
          <cell r="C221" t="str">
            <v>tech svc</v>
          </cell>
          <cell r="D221" t="str">
            <v>51 - auto</v>
          </cell>
          <cell r="F221" t="str">
            <v xml:space="preserve">                              Auto Alloc - T.S.  Mgmt</v>
          </cell>
        </row>
        <row r="222">
          <cell r="A222" t="str">
            <v>01-438000-0105-0800</v>
          </cell>
          <cell r="B222" t="str">
            <v>105</v>
          </cell>
          <cell r="C222" t="str">
            <v>fin</v>
          </cell>
          <cell r="D222" t="str">
            <v>6 - Recruiting</v>
          </cell>
          <cell r="F222" t="str">
            <v xml:space="preserve">                        Recruiting - Cust Service</v>
          </cell>
        </row>
        <row r="223">
          <cell r="A223" t="str">
            <v>01-438000-0110-0800</v>
          </cell>
          <cell r="B223" t="str">
            <v>110</v>
          </cell>
          <cell r="C223" t="str">
            <v>fin</v>
          </cell>
          <cell r="D223" t="str">
            <v>6 - Recruiting</v>
          </cell>
          <cell r="F223" t="str">
            <v xml:space="preserve">                        Recruiting - Administration</v>
          </cell>
        </row>
        <row r="224">
          <cell r="A224" t="str">
            <v>01-438000-0120-0800</v>
          </cell>
          <cell r="B224" t="str">
            <v>120</v>
          </cell>
          <cell r="C224" t="str">
            <v>fin</v>
          </cell>
          <cell r="D224" t="str">
            <v>6 - Recruiting</v>
          </cell>
          <cell r="F224" t="str">
            <v xml:space="preserve">                        Recruiting - Acct. &amp; Exec</v>
          </cell>
        </row>
        <row r="225">
          <cell r="A225" t="str">
            <v>01-438000-0125-0800</v>
          </cell>
          <cell r="B225" t="str">
            <v>125</v>
          </cell>
          <cell r="C225" t="str">
            <v>fin</v>
          </cell>
          <cell r="D225" t="str">
            <v>6 - Recruiting</v>
          </cell>
          <cell r="F225" t="str">
            <v xml:space="preserve">                        Recruiting - Executive Admin</v>
          </cell>
        </row>
        <row r="226">
          <cell r="A226" t="str">
            <v>01-438000-0130-0800</v>
          </cell>
          <cell r="B226" t="str">
            <v>130</v>
          </cell>
          <cell r="C226" t="str">
            <v>fin</v>
          </cell>
          <cell r="D226" t="str">
            <v>6 - Recruiting</v>
          </cell>
          <cell r="F226" t="str">
            <v xml:space="preserve">                        Recruiting - Allocable  (HR)</v>
          </cell>
        </row>
        <row r="227">
          <cell r="A227" t="str">
            <v>01-438000-0135-0800</v>
          </cell>
          <cell r="B227" t="str">
            <v>135</v>
          </cell>
          <cell r="C227" t="str">
            <v>fin</v>
          </cell>
          <cell r="D227" t="str">
            <v>6 - Recruiting</v>
          </cell>
          <cell r="F227" t="str">
            <v xml:space="preserve">                        Recruiting - HR</v>
          </cell>
        </row>
        <row r="228">
          <cell r="A228" t="str">
            <v>01-438000-0140-0800</v>
          </cell>
          <cell r="B228" t="str">
            <v>140</v>
          </cell>
          <cell r="C228" t="str">
            <v>fin</v>
          </cell>
          <cell r="D228" t="str">
            <v>6 - Recruiting</v>
          </cell>
          <cell r="F228" t="str">
            <v xml:space="preserve">                        Recruiting - Facilities</v>
          </cell>
        </row>
        <row r="229">
          <cell r="A229" t="str">
            <v>01-438000-0210-0800</v>
          </cell>
          <cell r="B229" t="str">
            <v>210</v>
          </cell>
          <cell r="C229" t="str">
            <v>sales</v>
          </cell>
          <cell r="D229" t="str">
            <v>6 - Recruiting</v>
          </cell>
          <cell r="F229" t="str">
            <v xml:space="preserve">                        Recruiting - Sales &amp; Mktg Mgmt</v>
          </cell>
        </row>
        <row r="230">
          <cell r="A230" t="str">
            <v>01-438000-0220-0800</v>
          </cell>
          <cell r="B230" t="str">
            <v>220</v>
          </cell>
          <cell r="C230" t="str">
            <v>sales</v>
          </cell>
          <cell r="D230" t="str">
            <v>6 - Recruiting</v>
          </cell>
          <cell r="F230" t="str">
            <v xml:space="preserve">                        Recruiting - Marketing</v>
          </cell>
        </row>
        <row r="231">
          <cell r="A231" t="str">
            <v>01-438000-0225-0800</v>
          </cell>
          <cell r="B231" t="str">
            <v>225</v>
          </cell>
          <cell r="C231" t="str">
            <v>sales</v>
          </cell>
          <cell r="D231" t="str">
            <v>6 - Recruiting</v>
          </cell>
          <cell r="F231" t="str">
            <v xml:space="preserve">                        Recruiting - Sales Comeau</v>
          </cell>
        </row>
        <row r="232">
          <cell r="A232" t="str">
            <v>01-438000-0235-0800</v>
          </cell>
          <cell r="B232" t="str">
            <v>235</v>
          </cell>
          <cell r="C232" t="str">
            <v>sales</v>
          </cell>
          <cell r="D232" t="str">
            <v>6 - Recruiting</v>
          </cell>
          <cell r="F232" t="str">
            <v xml:space="preserve">                        Recruiting - Sales Operations</v>
          </cell>
        </row>
        <row r="233">
          <cell r="A233" t="str">
            <v>01-438000-0245-0800</v>
          </cell>
          <cell r="B233" t="str">
            <v>245</v>
          </cell>
          <cell r="C233" t="str">
            <v>sales</v>
          </cell>
          <cell r="D233" t="str">
            <v>6 - Recruiting</v>
          </cell>
          <cell r="F233" t="str">
            <v xml:space="preserve">                        Recruiting - Sales  Catanzarite</v>
          </cell>
        </row>
        <row r="234">
          <cell r="A234" t="str">
            <v>01-438000-0255-0800</v>
          </cell>
          <cell r="B234" t="str">
            <v>255</v>
          </cell>
          <cell r="C234" t="str">
            <v>sales</v>
          </cell>
          <cell r="D234" t="str">
            <v>6 - Recruiting</v>
          </cell>
          <cell r="F234" t="str">
            <v xml:space="preserve">                        Recruiting - Sales Region 2</v>
          </cell>
        </row>
        <row r="235">
          <cell r="A235" t="str">
            <v>01-438000-0275-0800</v>
          </cell>
          <cell r="B235" t="str">
            <v>275</v>
          </cell>
          <cell r="C235" t="str">
            <v>sales</v>
          </cell>
          <cell r="D235" t="str">
            <v>6 - Recruiting</v>
          </cell>
          <cell r="F235" t="str">
            <v xml:space="preserve">                        Recruiting - AFN</v>
          </cell>
        </row>
        <row r="236">
          <cell r="A236" t="str">
            <v>01-438000-0295-0800</v>
          </cell>
          <cell r="B236" t="str">
            <v>295</v>
          </cell>
          <cell r="C236" t="str">
            <v>sales</v>
          </cell>
          <cell r="D236" t="str">
            <v>6 - Recruiting</v>
          </cell>
          <cell r="F236" t="str">
            <v xml:space="preserve">                        Recruiting - Major Accounts</v>
          </cell>
        </row>
        <row r="237">
          <cell r="A237" t="str">
            <v>01-438000-0305-0800</v>
          </cell>
          <cell r="B237" t="str">
            <v>305</v>
          </cell>
          <cell r="C237" t="str">
            <v>cust supp</v>
          </cell>
          <cell r="D237" t="str">
            <v>6 - Recruiting</v>
          </cell>
          <cell r="F237" t="str">
            <v xml:space="preserve">                        Recruiting - Cust Supp Mgmt</v>
          </cell>
        </row>
        <row r="238">
          <cell r="A238" t="str">
            <v>01-438000-0310-0800</v>
          </cell>
          <cell r="B238" t="str">
            <v>310</v>
          </cell>
          <cell r="C238" t="str">
            <v>cust supp</v>
          </cell>
          <cell r="D238" t="str">
            <v>6 - Recruiting</v>
          </cell>
          <cell r="F238" t="str">
            <v xml:space="preserve">                        Recruiting - Cust Supp Admin</v>
          </cell>
        </row>
        <row r="239">
          <cell r="A239" t="str">
            <v>01-438000-0315-0800</v>
          </cell>
          <cell r="B239" t="str">
            <v>315</v>
          </cell>
          <cell r="C239" t="str">
            <v>prod dev</v>
          </cell>
          <cell r="D239" t="str">
            <v>6 - Recruiting</v>
          </cell>
          <cell r="F239" t="str">
            <v xml:space="preserve">                        Recruiting - Cust Supp Multimedia</v>
          </cell>
        </row>
        <row r="240">
          <cell r="A240" t="str">
            <v>01-438000-0320-0800</v>
          </cell>
          <cell r="B240" t="str">
            <v>320</v>
          </cell>
          <cell r="C240" t="str">
            <v>cust supp</v>
          </cell>
          <cell r="D240" t="str">
            <v>6 - Recruiting</v>
          </cell>
          <cell r="F240" t="str">
            <v xml:space="preserve">                        Recruiting - Cust Supp SAS</v>
          </cell>
        </row>
        <row r="241">
          <cell r="A241" t="str">
            <v>01-438000-0325-0800</v>
          </cell>
          <cell r="B241" t="str">
            <v>325</v>
          </cell>
          <cell r="C241" t="str">
            <v>cust supp</v>
          </cell>
          <cell r="D241" t="str">
            <v>6 - Recruiting</v>
          </cell>
          <cell r="F241" t="str">
            <v xml:space="preserve">                        Recruiting - Cust Supp Tech</v>
          </cell>
        </row>
        <row r="242">
          <cell r="A242" t="str">
            <v>01-438000-0330-0800</v>
          </cell>
          <cell r="B242" t="str">
            <v>330</v>
          </cell>
          <cell r="C242" t="str">
            <v>cust supp</v>
          </cell>
          <cell r="D242" t="str">
            <v>6 - Recruiting</v>
          </cell>
          <cell r="F242" t="str">
            <v xml:space="preserve">                        Recruiting - Cust Supp FRS</v>
          </cell>
        </row>
        <row r="243">
          <cell r="A243" t="str">
            <v>01-438000-0335-0800</v>
          </cell>
          <cell r="B243" t="str">
            <v>335</v>
          </cell>
          <cell r="C243" t="str">
            <v>cust supp</v>
          </cell>
          <cell r="D243" t="str">
            <v>6 - Recruiting</v>
          </cell>
          <cell r="F243" t="str">
            <v xml:space="preserve">                        Recruiting - Support FRS Consultants</v>
          </cell>
        </row>
        <row r="244">
          <cell r="A244" t="str">
            <v>01-438000-0340-0800</v>
          </cell>
          <cell r="B244" t="str">
            <v>340</v>
          </cell>
          <cell r="C244" t="str">
            <v>cust supp</v>
          </cell>
          <cell r="D244" t="str">
            <v>6 - Recruiting</v>
          </cell>
          <cell r="F244" t="str">
            <v xml:space="preserve">                        Recruiting - Cust Supp  FAS</v>
          </cell>
        </row>
        <row r="245">
          <cell r="A245" t="str">
            <v>01-438000-0345-0800</v>
          </cell>
          <cell r="B245" t="str">
            <v>345</v>
          </cell>
          <cell r="C245" t="str">
            <v>cust supp</v>
          </cell>
          <cell r="D245" t="str">
            <v>6 - Recruiting</v>
          </cell>
          <cell r="F245" t="str">
            <v xml:space="preserve">                        Recruiting -  Support AFN Consultants</v>
          </cell>
        </row>
        <row r="246">
          <cell r="A246" t="str">
            <v>01-438000-0355-0800</v>
          </cell>
          <cell r="B246" t="str">
            <v>355</v>
          </cell>
          <cell r="C246" t="str">
            <v>cust supp</v>
          </cell>
          <cell r="D246" t="str">
            <v>6 - Recruiting</v>
          </cell>
          <cell r="F246" t="str">
            <v xml:space="preserve">                        Recruiting - Service Operations</v>
          </cell>
        </row>
        <row r="247">
          <cell r="A247" t="str">
            <v>01-438000-0370-0800</v>
          </cell>
          <cell r="B247" t="str">
            <v>370</v>
          </cell>
          <cell r="C247" t="str">
            <v>cust supp</v>
          </cell>
          <cell r="D247" t="str">
            <v>6 - Recruiting</v>
          </cell>
          <cell r="F247" t="str">
            <v xml:space="preserve">                        Recruiting - Tech Consulting</v>
          </cell>
        </row>
        <row r="248">
          <cell r="A248" t="str">
            <v>01-438000-0405-0800</v>
          </cell>
          <cell r="B248" t="str">
            <v>405</v>
          </cell>
          <cell r="C248" t="str">
            <v>prod dev</v>
          </cell>
          <cell r="D248" t="str">
            <v>6 - Recruiting</v>
          </cell>
          <cell r="F248" t="str">
            <v xml:space="preserve">                        Recruiting - Internet Technology</v>
          </cell>
        </row>
        <row r="249">
          <cell r="A249" t="str">
            <v>01-438000-0410-0800</v>
          </cell>
          <cell r="B249" t="str">
            <v>410</v>
          </cell>
          <cell r="C249" t="str">
            <v>prod dev</v>
          </cell>
          <cell r="D249" t="str">
            <v>6 - Recruiting</v>
          </cell>
          <cell r="F249" t="str">
            <v xml:space="preserve">                        Recruiting - Product Design - FRS</v>
          </cell>
        </row>
        <row r="250">
          <cell r="A250" t="str">
            <v>01-438000-0415-0800</v>
          </cell>
          <cell r="B250" t="str">
            <v>415</v>
          </cell>
          <cell r="C250" t="str">
            <v>prod dev</v>
          </cell>
          <cell r="D250" t="str">
            <v>6 - Recruiting</v>
          </cell>
          <cell r="F250" t="str">
            <v xml:space="preserve">                        Recruiting - Product Design - SAS</v>
          </cell>
        </row>
        <row r="251">
          <cell r="A251" t="str">
            <v>01-438000-0420-0800</v>
          </cell>
          <cell r="B251" t="str">
            <v>420</v>
          </cell>
          <cell r="C251" t="str">
            <v>prod dev</v>
          </cell>
          <cell r="D251" t="str">
            <v>6 - Recruiting</v>
          </cell>
          <cell r="F251" t="str">
            <v xml:space="preserve">                        Recruiting - Product Design - FAS</v>
          </cell>
        </row>
        <row r="252">
          <cell r="A252" t="str">
            <v>01-438000-0430-0800</v>
          </cell>
          <cell r="B252" t="str">
            <v>430</v>
          </cell>
          <cell r="C252" t="str">
            <v>prod dev</v>
          </cell>
          <cell r="D252" t="str">
            <v>6 - Recruiting</v>
          </cell>
          <cell r="F252" t="str">
            <v xml:space="preserve">                        Recruiting - Prod Programming - FRS</v>
          </cell>
        </row>
        <row r="253">
          <cell r="A253" t="str">
            <v>01-438000-0435-0800</v>
          </cell>
          <cell r="B253" t="str">
            <v>435</v>
          </cell>
          <cell r="C253" t="str">
            <v>prod dev</v>
          </cell>
          <cell r="D253" t="str">
            <v>6 - Recruiting</v>
          </cell>
          <cell r="F253" t="str">
            <v xml:space="preserve">                        Recruiting - Prod Programming - SAS</v>
          </cell>
        </row>
        <row r="254">
          <cell r="A254" t="str">
            <v>01-438000-0440-0800</v>
          </cell>
          <cell r="B254" t="str">
            <v>440</v>
          </cell>
          <cell r="C254" t="str">
            <v>prod dev</v>
          </cell>
          <cell r="D254" t="str">
            <v>6 - Recruiting</v>
          </cell>
          <cell r="F254" t="str">
            <v xml:space="preserve">                        Recruiting - Prod. Programming - FAS</v>
          </cell>
        </row>
        <row r="255">
          <cell r="A255" t="str">
            <v>01-438000-0450-0800</v>
          </cell>
          <cell r="B255" t="str">
            <v>450</v>
          </cell>
          <cell r="C255" t="str">
            <v>prod dev</v>
          </cell>
          <cell r="D255" t="str">
            <v>6 - Recruiting</v>
          </cell>
          <cell r="F255" t="str">
            <v xml:space="preserve">                        Recruiting - QA - FRS</v>
          </cell>
        </row>
        <row r="256">
          <cell r="A256" t="str">
            <v>01-438000-0455-0800</v>
          </cell>
          <cell r="B256" t="str">
            <v>455</v>
          </cell>
          <cell r="C256" t="str">
            <v>prod dev</v>
          </cell>
          <cell r="D256" t="str">
            <v>6 - Recruiting</v>
          </cell>
          <cell r="F256" t="str">
            <v xml:space="preserve">                        Recruiting - QA - SAS</v>
          </cell>
        </row>
        <row r="257">
          <cell r="A257" t="str">
            <v>01-438000-0460-0800</v>
          </cell>
          <cell r="B257" t="str">
            <v>460</v>
          </cell>
          <cell r="C257" t="str">
            <v>prod dev</v>
          </cell>
          <cell r="D257" t="str">
            <v>6 - Recruiting</v>
          </cell>
          <cell r="F257" t="str">
            <v xml:space="preserve">                        Recruiting - QA - FAS</v>
          </cell>
        </row>
        <row r="258">
          <cell r="A258" t="str">
            <v>01-438000-0480-0800</v>
          </cell>
          <cell r="B258" t="str">
            <v>480</v>
          </cell>
          <cell r="C258" t="str">
            <v>prod dev</v>
          </cell>
          <cell r="D258" t="str">
            <v>6 - Recruiting</v>
          </cell>
          <cell r="F258" t="str">
            <v xml:space="preserve">                        Recruiting - Prod. Documentation - FAS</v>
          </cell>
        </row>
        <row r="259">
          <cell r="A259" t="str">
            <v>01-438000-0490-0800</v>
          </cell>
          <cell r="B259" t="str">
            <v>490</v>
          </cell>
          <cell r="C259" t="str">
            <v>prod dev</v>
          </cell>
          <cell r="D259" t="str">
            <v>6 - Recruiting</v>
          </cell>
          <cell r="F259" t="str">
            <v xml:space="preserve">                        Recruiting - Prod Dev Mgmt</v>
          </cell>
        </row>
        <row r="260">
          <cell r="A260" t="str">
            <v>01-438000-0495-0800</v>
          </cell>
          <cell r="B260" t="str">
            <v>495</v>
          </cell>
          <cell r="C260" t="str">
            <v>prod dev</v>
          </cell>
          <cell r="D260" t="str">
            <v>6 - Recruiting</v>
          </cell>
          <cell r="F260" t="str">
            <v xml:space="preserve">                        Recruiting - Prod. Division Mgmt. - FAS</v>
          </cell>
        </row>
        <row r="261">
          <cell r="A261" t="str">
            <v>01-438000-0496-0800</v>
          </cell>
          <cell r="B261" t="str">
            <v>496</v>
          </cell>
          <cell r="C261" t="str">
            <v>prod dev</v>
          </cell>
          <cell r="D261" t="str">
            <v>6 - Recruiting</v>
          </cell>
          <cell r="F261" t="str">
            <v xml:space="preserve">                        Recruiting - Product Division - CT/R</v>
          </cell>
        </row>
        <row r="262">
          <cell r="A262" t="str">
            <v>01-438000-0498-0800</v>
          </cell>
          <cell r="B262" t="str">
            <v>498</v>
          </cell>
          <cell r="C262" t="str">
            <v>prod dev</v>
          </cell>
          <cell r="D262" t="str">
            <v>6 - Recruiting</v>
          </cell>
          <cell r="F262" t="str">
            <v xml:space="preserve">                        Recruiting - Prod Div Mgmt - FRS</v>
          </cell>
        </row>
        <row r="263">
          <cell r="A263" t="str">
            <v>01-438000-0499-0800</v>
          </cell>
          <cell r="B263" t="str">
            <v>499</v>
          </cell>
          <cell r="C263" t="str">
            <v>prod dev</v>
          </cell>
          <cell r="D263" t="str">
            <v>6 - Recruiting</v>
          </cell>
          <cell r="F263" t="str">
            <v xml:space="preserve">                        Recruiting - Prod Div Mgmt - SAS</v>
          </cell>
        </row>
        <row r="264">
          <cell r="A264" t="str">
            <v>01-438000-0505-0800</v>
          </cell>
          <cell r="B264" t="str">
            <v>505</v>
          </cell>
          <cell r="C264" t="str">
            <v>strategy</v>
          </cell>
          <cell r="D264" t="str">
            <v>6 - Recruiting</v>
          </cell>
          <cell r="F264" t="str">
            <v xml:space="preserve">                        Recruiting - Strategy &amp; Product Mgmt</v>
          </cell>
        </row>
        <row r="265">
          <cell r="A265" t="str">
            <v>01-438000-0510-0800</v>
          </cell>
          <cell r="B265" t="str">
            <v>510</v>
          </cell>
          <cell r="C265" t="str">
            <v>strategy</v>
          </cell>
          <cell r="D265" t="str">
            <v>6 - Recruiting</v>
          </cell>
          <cell r="F265" t="str">
            <v xml:space="preserve">                        Recruiting - Market Research</v>
          </cell>
        </row>
        <row r="266">
          <cell r="A266" t="str">
            <v>01-438000-0530-0800</v>
          </cell>
          <cell r="B266" t="str">
            <v>530</v>
          </cell>
          <cell r="C266" t="str">
            <v>cust supp</v>
          </cell>
          <cell r="D266" t="str">
            <v>6 - Recruiting</v>
          </cell>
          <cell r="F266" t="str">
            <v xml:space="preserve">                        Recruiting - Client Relations</v>
          </cell>
        </row>
        <row r="267">
          <cell r="A267" t="str">
            <v>01-438000-0720-0800</v>
          </cell>
          <cell r="B267" t="str">
            <v>720</v>
          </cell>
          <cell r="C267" t="str">
            <v>cust supp</v>
          </cell>
          <cell r="D267" t="str">
            <v>6 - Recruiting</v>
          </cell>
          <cell r="F267" t="str">
            <v xml:space="preserve">                        Recruiting - Conversions</v>
          </cell>
        </row>
        <row r="268">
          <cell r="A268" t="str">
            <v>01-438000-0730-0800</v>
          </cell>
          <cell r="B268" t="str">
            <v>730</v>
          </cell>
          <cell r="C268" t="str">
            <v>tech svc</v>
          </cell>
          <cell r="D268" t="str">
            <v>6 - Recruiting</v>
          </cell>
          <cell r="F268" t="str">
            <v xml:space="preserve">                        Recruiting - Corporate Systems Support</v>
          </cell>
        </row>
        <row r="269">
          <cell r="A269" t="str">
            <v>01-438000-0750-0800</v>
          </cell>
          <cell r="B269" t="str">
            <v>750</v>
          </cell>
          <cell r="C269" t="str">
            <v>tech svc</v>
          </cell>
          <cell r="D269" t="str">
            <v>6 - Recruiting</v>
          </cell>
          <cell r="F269" t="str">
            <v xml:space="preserve">                        Recruiting - Info. Systems</v>
          </cell>
        </row>
        <row r="270">
          <cell r="A270" t="str">
            <v>01-438000-0755-0800</v>
          </cell>
          <cell r="B270" t="str">
            <v>755</v>
          </cell>
          <cell r="C270" t="str">
            <v>tech svc</v>
          </cell>
          <cell r="D270" t="str">
            <v>6 - Recruiting</v>
          </cell>
          <cell r="F270" t="str">
            <v xml:space="preserve">                        Recruiting - Info Tech</v>
          </cell>
        </row>
        <row r="271">
          <cell r="A271" t="str">
            <v>01-439105-0105-0100</v>
          </cell>
          <cell r="B271" t="str">
            <v>105</v>
          </cell>
          <cell r="C271" t="str">
            <v>fin</v>
          </cell>
          <cell r="D271" t="str">
            <v>7 - edu</v>
          </cell>
          <cell r="F271" t="str">
            <v xml:space="preserve">                        Educ/Train - Cust Service</v>
          </cell>
        </row>
        <row r="272">
          <cell r="A272" t="str">
            <v>01-439106-0105-0100</v>
          </cell>
          <cell r="B272" t="str">
            <v>105</v>
          </cell>
          <cell r="C272" t="str">
            <v>fin</v>
          </cell>
          <cell r="D272" t="str">
            <v>7 - edu</v>
          </cell>
          <cell r="F272" t="str">
            <v xml:space="preserve">                        Dues/Subscription - Cust Service</v>
          </cell>
        </row>
        <row r="273">
          <cell r="A273" t="str">
            <v>01-439110-0110-0100</v>
          </cell>
          <cell r="B273" t="str">
            <v>110</v>
          </cell>
          <cell r="C273" t="str">
            <v>fin</v>
          </cell>
          <cell r="D273" t="str">
            <v>7 - edu</v>
          </cell>
          <cell r="F273" t="str">
            <v xml:space="preserve">                        Educ/Train - Admin</v>
          </cell>
        </row>
        <row r="274">
          <cell r="A274" t="str">
            <v>01-439110-0140-0100</v>
          </cell>
          <cell r="B274" t="str">
            <v>140</v>
          </cell>
          <cell r="C274" t="str">
            <v>fin</v>
          </cell>
          <cell r="D274" t="str">
            <v>7 - edu</v>
          </cell>
          <cell r="F274" t="str">
            <v xml:space="preserve">                        Educ/Train - Facilities</v>
          </cell>
        </row>
        <row r="275">
          <cell r="A275" t="str">
            <v>01-439111-0110-0100</v>
          </cell>
          <cell r="B275" t="str">
            <v>110</v>
          </cell>
          <cell r="C275" t="str">
            <v>fin</v>
          </cell>
          <cell r="D275" t="str">
            <v>7 - edu</v>
          </cell>
          <cell r="F275" t="str">
            <v xml:space="preserve">                        Dues/Subscriptions - Admin</v>
          </cell>
        </row>
        <row r="276">
          <cell r="A276" t="str">
            <v>01-439111-0140-0100</v>
          </cell>
          <cell r="B276" t="str">
            <v>140</v>
          </cell>
          <cell r="C276" t="str">
            <v>fin</v>
          </cell>
          <cell r="D276" t="str">
            <v>7 - edu</v>
          </cell>
          <cell r="F276" t="str">
            <v xml:space="preserve">                        Dues/Subscriptions - Facilities</v>
          </cell>
        </row>
        <row r="277">
          <cell r="A277" t="str">
            <v>01-439120-0120-0100</v>
          </cell>
          <cell r="B277" t="str">
            <v>120</v>
          </cell>
          <cell r="C277" t="str">
            <v>fin</v>
          </cell>
          <cell r="D277" t="str">
            <v>7 - edu</v>
          </cell>
          <cell r="F277" t="str">
            <v xml:space="preserve">                        Educ/Train - Acct - Fin - Exec</v>
          </cell>
        </row>
        <row r="278">
          <cell r="A278" t="str">
            <v>01-439121-0120-0100</v>
          </cell>
          <cell r="B278" t="str">
            <v>120</v>
          </cell>
          <cell r="C278" t="str">
            <v>fin</v>
          </cell>
          <cell r="D278" t="str">
            <v>7 - edu</v>
          </cell>
          <cell r="F278" t="str">
            <v xml:space="preserve">                        Dues/Subscriptions - Acct/Fin/Exec</v>
          </cell>
        </row>
        <row r="279">
          <cell r="A279" t="str">
            <v>01-439130-0130-0110</v>
          </cell>
          <cell r="B279" t="str">
            <v>130</v>
          </cell>
          <cell r="C279" t="str">
            <v>fin</v>
          </cell>
          <cell r="D279" t="str">
            <v>7 - edu</v>
          </cell>
          <cell r="F279" t="str">
            <v xml:space="preserve">                        Training / Library - allocable</v>
          </cell>
        </row>
        <row r="280">
          <cell r="A280" t="str">
            <v>01-439135-0135-0100</v>
          </cell>
          <cell r="B280" t="str">
            <v>135</v>
          </cell>
          <cell r="C280" t="str">
            <v>fin</v>
          </cell>
          <cell r="D280" t="str">
            <v>7 - edu</v>
          </cell>
          <cell r="F280" t="str">
            <v xml:space="preserve">                        Educ/Train - HR</v>
          </cell>
        </row>
        <row r="281">
          <cell r="A281" t="str">
            <v>01-439136-0135-0100</v>
          </cell>
          <cell r="B281" t="str">
            <v>135</v>
          </cell>
          <cell r="C281" t="str">
            <v>fin</v>
          </cell>
          <cell r="D281" t="str">
            <v>7 - edu</v>
          </cell>
          <cell r="F281" t="str">
            <v xml:space="preserve">                        Dues &amp; Subscriptions - HR</v>
          </cell>
        </row>
        <row r="282">
          <cell r="A282" t="str">
            <v>01-439211-0210-0200</v>
          </cell>
          <cell r="B282" t="str">
            <v>210</v>
          </cell>
          <cell r="C282" t="str">
            <v>sales</v>
          </cell>
          <cell r="D282" t="str">
            <v>7 - edu</v>
          </cell>
          <cell r="F282" t="str">
            <v xml:space="preserve">                        Educ/Train - Sls/Mktg Mgmt</v>
          </cell>
        </row>
        <row r="283">
          <cell r="A283" t="str">
            <v>01-439212-0235-0200</v>
          </cell>
          <cell r="B283" t="str">
            <v>235</v>
          </cell>
          <cell r="C283" t="str">
            <v>sales</v>
          </cell>
          <cell r="D283" t="str">
            <v>7 - edu</v>
          </cell>
          <cell r="F283" t="str">
            <v xml:space="preserve">                        Dues/Subscriptions - Sales Operations</v>
          </cell>
        </row>
        <row r="284">
          <cell r="A284" t="str">
            <v>01-439220-0220-0200</v>
          </cell>
          <cell r="B284" t="str">
            <v>220</v>
          </cell>
          <cell r="C284" t="str">
            <v>sales</v>
          </cell>
          <cell r="D284" t="str">
            <v>7 - edu</v>
          </cell>
          <cell r="F284" t="str">
            <v xml:space="preserve">                        Conferences &amp; Seminars - Mktg</v>
          </cell>
        </row>
        <row r="285">
          <cell r="A285" t="str">
            <v>01-439221-0220-0200</v>
          </cell>
          <cell r="B285" t="str">
            <v>220</v>
          </cell>
          <cell r="C285" t="str">
            <v>sales</v>
          </cell>
          <cell r="D285" t="str">
            <v>7 - edu</v>
          </cell>
          <cell r="F285" t="str">
            <v xml:space="preserve">                        Educ/Train - Marketing</v>
          </cell>
        </row>
        <row r="286">
          <cell r="A286" t="str">
            <v>01-439225-0225-0200</v>
          </cell>
          <cell r="B286" t="str">
            <v>225</v>
          </cell>
          <cell r="C286" t="str">
            <v>sales</v>
          </cell>
          <cell r="D286" t="str">
            <v>7 - edu</v>
          </cell>
          <cell r="F286" t="str">
            <v xml:space="preserve">                        Educ/Train - Inside Sales - Comeau</v>
          </cell>
        </row>
        <row r="287">
          <cell r="A287" t="str">
            <v>01-439235-0235-0200</v>
          </cell>
          <cell r="B287" t="str">
            <v>235</v>
          </cell>
          <cell r="C287" t="str">
            <v>sales</v>
          </cell>
          <cell r="D287" t="str">
            <v>7 - edu</v>
          </cell>
          <cell r="F287" t="str">
            <v xml:space="preserve">                        Educ/Train - Sales Operations</v>
          </cell>
        </row>
        <row r="288">
          <cell r="A288" t="str">
            <v>01-439245-0245-0200</v>
          </cell>
          <cell r="B288" t="str">
            <v>245</v>
          </cell>
          <cell r="C288" t="str">
            <v>sales</v>
          </cell>
          <cell r="D288" t="str">
            <v>7 - edu</v>
          </cell>
          <cell r="F288" t="str">
            <v xml:space="preserve">                        Educ/Train - Sales Reg 1- Catanzarite</v>
          </cell>
        </row>
        <row r="289">
          <cell r="A289" t="str">
            <v>01-439255-0255-0200</v>
          </cell>
          <cell r="B289" t="str">
            <v>255</v>
          </cell>
          <cell r="C289" t="str">
            <v>sales</v>
          </cell>
          <cell r="D289" t="str">
            <v>7 - edu</v>
          </cell>
          <cell r="F289" t="str">
            <v xml:space="preserve">                        Educ/Train - Sales Region 2</v>
          </cell>
        </row>
        <row r="290">
          <cell r="A290" t="str">
            <v>01-439275-0275-0200</v>
          </cell>
          <cell r="B290" t="str">
            <v>275</v>
          </cell>
          <cell r="C290" t="str">
            <v>sales</v>
          </cell>
          <cell r="D290" t="str">
            <v>7 - edu</v>
          </cell>
          <cell r="F290" t="str">
            <v xml:space="preserve">                        Educ/Train - AFN</v>
          </cell>
        </row>
        <row r="291">
          <cell r="A291" t="str">
            <v>01-439290-0290-0800</v>
          </cell>
          <cell r="B291" t="str">
            <v>290</v>
          </cell>
          <cell r="C291" t="str">
            <v>sales</v>
          </cell>
          <cell r="D291" t="str">
            <v>7 - edu</v>
          </cell>
          <cell r="F291" t="str">
            <v xml:space="preserve">                        Educ/Train - Business Partners</v>
          </cell>
        </row>
        <row r="292">
          <cell r="A292" t="str">
            <v>01-439305-0305-0300</v>
          </cell>
          <cell r="B292" t="str">
            <v>305</v>
          </cell>
          <cell r="C292" t="str">
            <v>cust supp</v>
          </cell>
          <cell r="D292" t="str">
            <v>7 - edu</v>
          </cell>
          <cell r="F292" t="str">
            <v xml:space="preserve">                        Educ/Train - Cust Supp Mgmt</v>
          </cell>
        </row>
        <row r="293">
          <cell r="A293" t="str">
            <v>01-439310-0310-0300</v>
          </cell>
          <cell r="B293" t="str">
            <v>310</v>
          </cell>
          <cell r="C293" t="str">
            <v>cust supp</v>
          </cell>
          <cell r="D293" t="str">
            <v>7 - edu</v>
          </cell>
          <cell r="F293" t="str">
            <v xml:space="preserve">                        Educ/Train - Support Admin</v>
          </cell>
        </row>
        <row r="294">
          <cell r="A294" t="str">
            <v>01-439311-0310-0300</v>
          </cell>
          <cell r="B294" t="str">
            <v>310</v>
          </cell>
          <cell r="C294" t="str">
            <v>cust supp</v>
          </cell>
          <cell r="D294" t="str">
            <v>7 - edu</v>
          </cell>
          <cell r="F294" t="str">
            <v xml:space="preserve">                        Dues/Subscriptions - Cust Supp Admin</v>
          </cell>
        </row>
        <row r="295">
          <cell r="A295" t="str">
            <v>01-439315-0315-0300</v>
          </cell>
          <cell r="B295" t="str">
            <v>315</v>
          </cell>
          <cell r="C295" t="str">
            <v>prod dev</v>
          </cell>
          <cell r="D295" t="str">
            <v>7 - edu</v>
          </cell>
          <cell r="F295" t="str">
            <v xml:space="preserve">                        Educ/Train - Multimedia Support</v>
          </cell>
        </row>
        <row r="296">
          <cell r="A296" t="str">
            <v>01-439316-0315-0300</v>
          </cell>
          <cell r="B296" t="str">
            <v>315</v>
          </cell>
          <cell r="C296" t="str">
            <v>prod dev</v>
          </cell>
          <cell r="D296" t="str">
            <v>7 - edu</v>
          </cell>
          <cell r="F296" t="str">
            <v xml:space="preserve">                        Dues/Subscriptions - Multimedia Support</v>
          </cell>
        </row>
        <row r="297">
          <cell r="A297" t="str">
            <v>01-439317-0315-0300</v>
          </cell>
          <cell r="B297" t="str">
            <v>315</v>
          </cell>
          <cell r="C297" t="str">
            <v>prod dev</v>
          </cell>
          <cell r="D297" t="str">
            <v>7 - edu</v>
          </cell>
          <cell r="F297" t="str">
            <v xml:space="preserve">                        Conferences/Seminars - Multimedia Support</v>
          </cell>
        </row>
        <row r="298">
          <cell r="A298" t="str">
            <v>01-439320-0320-0300</v>
          </cell>
          <cell r="B298" t="str">
            <v>320</v>
          </cell>
          <cell r="C298" t="str">
            <v>cust supp</v>
          </cell>
          <cell r="D298" t="str">
            <v>7 - edu</v>
          </cell>
          <cell r="F298" t="str">
            <v xml:space="preserve">                        Educ/Train - Cust Supp SAS</v>
          </cell>
        </row>
        <row r="299">
          <cell r="A299" t="str">
            <v>01-439325-0325-0300</v>
          </cell>
          <cell r="B299" t="str">
            <v>325</v>
          </cell>
          <cell r="C299" t="str">
            <v>cust supp</v>
          </cell>
          <cell r="D299" t="str">
            <v>7 - edu</v>
          </cell>
          <cell r="F299" t="str">
            <v xml:space="preserve">                        Educ/Train - CSupp/Tech Supp</v>
          </cell>
        </row>
        <row r="300">
          <cell r="A300" t="str">
            <v>01-439326-0325-0300</v>
          </cell>
          <cell r="B300" t="str">
            <v>325</v>
          </cell>
          <cell r="C300" t="str">
            <v>cust supp</v>
          </cell>
          <cell r="D300" t="str">
            <v>7 - edu</v>
          </cell>
          <cell r="F300" t="str">
            <v xml:space="preserve">                        Conferences/Seminars - Tech Support</v>
          </cell>
        </row>
        <row r="301">
          <cell r="A301" t="str">
            <v>01-439330-0330-0300</v>
          </cell>
          <cell r="B301" t="str">
            <v>330</v>
          </cell>
          <cell r="C301" t="str">
            <v>cust supp</v>
          </cell>
          <cell r="D301" t="str">
            <v>7 - edu</v>
          </cell>
          <cell r="F301" t="str">
            <v xml:space="preserve">                        Educ/Train - Support FRS</v>
          </cell>
        </row>
        <row r="302">
          <cell r="A302" t="str">
            <v>01-439331-0330-0300</v>
          </cell>
          <cell r="B302" t="str">
            <v>330</v>
          </cell>
          <cell r="C302" t="str">
            <v>cust supp</v>
          </cell>
          <cell r="D302" t="str">
            <v>7 - edu</v>
          </cell>
          <cell r="F302" t="str">
            <v xml:space="preserve">                        Conferences/Seminars - FRS</v>
          </cell>
        </row>
        <row r="303">
          <cell r="A303" t="str">
            <v>01-439335-0335-0300</v>
          </cell>
          <cell r="B303" t="str">
            <v>335</v>
          </cell>
          <cell r="C303" t="str">
            <v>cust supp</v>
          </cell>
          <cell r="D303" t="str">
            <v>7 - edu</v>
          </cell>
          <cell r="F303" t="str">
            <v xml:space="preserve">                        Educ/Train - Support FRS Consultants</v>
          </cell>
        </row>
        <row r="304">
          <cell r="A304" t="str">
            <v>01-439336-0335-0300</v>
          </cell>
          <cell r="B304" t="str">
            <v>335</v>
          </cell>
          <cell r="C304" t="str">
            <v>cust supp</v>
          </cell>
          <cell r="D304" t="str">
            <v>7 - edu</v>
          </cell>
          <cell r="F304" t="str">
            <v xml:space="preserve">                        Conf/Seminars - FRS Consultants</v>
          </cell>
        </row>
        <row r="305">
          <cell r="A305" t="str">
            <v>01-439340-0340-0300</v>
          </cell>
          <cell r="B305" t="str">
            <v>340</v>
          </cell>
          <cell r="C305" t="str">
            <v>cust supp</v>
          </cell>
          <cell r="D305" t="str">
            <v>7 - edu</v>
          </cell>
          <cell r="F305" t="str">
            <v xml:space="preserve">                        Educ/Train - Support  FAS</v>
          </cell>
        </row>
        <row r="306">
          <cell r="A306" t="str">
            <v>01-439345-0345-0300</v>
          </cell>
          <cell r="B306" t="str">
            <v>345</v>
          </cell>
          <cell r="C306" t="str">
            <v>cust supp</v>
          </cell>
          <cell r="D306" t="str">
            <v>7 - edu</v>
          </cell>
          <cell r="F306" t="str">
            <v xml:space="preserve">                        Educ/Train - Support AFN Consultants</v>
          </cell>
        </row>
        <row r="307">
          <cell r="A307" t="str">
            <v>01-439355-0355-0300</v>
          </cell>
          <cell r="B307" t="str">
            <v>355</v>
          </cell>
          <cell r="C307" t="str">
            <v>cust supp</v>
          </cell>
          <cell r="D307" t="str">
            <v>7 - edu</v>
          </cell>
          <cell r="F307" t="str">
            <v xml:space="preserve">                        Educ/Train - Service Operations</v>
          </cell>
        </row>
        <row r="308">
          <cell r="A308" t="str">
            <v>01-439356-0355-0300</v>
          </cell>
          <cell r="B308" t="str">
            <v>355</v>
          </cell>
          <cell r="C308" t="str">
            <v>cust supp</v>
          </cell>
          <cell r="D308" t="str">
            <v>7 - edu</v>
          </cell>
          <cell r="F308" t="str">
            <v xml:space="preserve">                        Conf/Seminars - Service Operations</v>
          </cell>
        </row>
        <row r="309">
          <cell r="A309" t="str">
            <v>01-439360-0360-0300</v>
          </cell>
          <cell r="B309" t="str">
            <v>360</v>
          </cell>
          <cell r="C309" t="str">
            <v>cust supp</v>
          </cell>
          <cell r="D309" t="str">
            <v>7 - edu</v>
          </cell>
          <cell r="F309" t="str">
            <v xml:space="preserve">                        Educ/Train - Support Education</v>
          </cell>
        </row>
        <row r="310">
          <cell r="A310" t="str">
            <v>01-439365-0365-0300</v>
          </cell>
          <cell r="B310" t="str">
            <v>365</v>
          </cell>
          <cell r="C310" t="str">
            <v>cust supp</v>
          </cell>
          <cell r="D310" t="str">
            <v>7 - edu</v>
          </cell>
          <cell r="F310" t="str">
            <v xml:space="preserve">                        Educ/Train - Support SAS Consultants</v>
          </cell>
        </row>
        <row r="311">
          <cell r="A311" t="str">
            <v>01-439405-0405-0400</v>
          </cell>
          <cell r="B311" t="str">
            <v>405</v>
          </cell>
          <cell r="C311" t="str">
            <v>prod dev</v>
          </cell>
          <cell r="D311" t="str">
            <v>7 - edu</v>
          </cell>
          <cell r="F311" t="str">
            <v xml:space="preserve">                        Educ/Train - Internet Technology</v>
          </cell>
        </row>
        <row r="312">
          <cell r="A312" t="str">
            <v>01-439406-0405-0400</v>
          </cell>
          <cell r="B312" t="str">
            <v>405</v>
          </cell>
          <cell r="C312" t="str">
            <v>prod dev</v>
          </cell>
          <cell r="D312" t="str">
            <v>7 - edu</v>
          </cell>
          <cell r="F312" t="str">
            <v xml:space="preserve">                        Conferences/Seminars - Internet Technology</v>
          </cell>
        </row>
        <row r="313">
          <cell r="A313" t="str">
            <v>01-439410-0410-0400</v>
          </cell>
          <cell r="B313" t="str">
            <v>410</v>
          </cell>
          <cell r="C313" t="str">
            <v>prod dev</v>
          </cell>
          <cell r="D313" t="str">
            <v>7 - edu</v>
          </cell>
          <cell r="F313" t="str">
            <v xml:space="preserve">                        Educ/Train - Product Design - FRS</v>
          </cell>
        </row>
        <row r="314">
          <cell r="A314" t="str">
            <v>01-439411-0410-0400</v>
          </cell>
          <cell r="B314" t="str">
            <v>410</v>
          </cell>
          <cell r="C314" t="str">
            <v>prod dev</v>
          </cell>
          <cell r="D314" t="str">
            <v>7 - edu</v>
          </cell>
          <cell r="F314" t="str">
            <v xml:space="preserve">                        Conf/Seminars - Product Design - FRS</v>
          </cell>
        </row>
        <row r="315">
          <cell r="A315" t="str">
            <v>01-439415-0415-0400</v>
          </cell>
          <cell r="B315" t="str">
            <v>415</v>
          </cell>
          <cell r="C315" t="str">
            <v>prod dev</v>
          </cell>
          <cell r="D315" t="str">
            <v>7 - edu</v>
          </cell>
          <cell r="F315" t="str">
            <v xml:space="preserve">                        Educ/Train - Product Design - SAS</v>
          </cell>
        </row>
        <row r="316">
          <cell r="A316" t="str">
            <v>01-439420-0420-0400</v>
          </cell>
          <cell r="B316" t="str">
            <v>420</v>
          </cell>
          <cell r="C316" t="str">
            <v>prod dev</v>
          </cell>
          <cell r="D316" t="str">
            <v>7 - edu</v>
          </cell>
          <cell r="F316" t="str">
            <v xml:space="preserve">                        Educ/Train - Product Design - FAS</v>
          </cell>
        </row>
        <row r="317">
          <cell r="A317" t="str">
            <v>01-439425-0420-0400</v>
          </cell>
          <cell r="B317" t="str">
            <v>420</v>
          </cell>
          <cell r="C317" t="str">
            <v>prod dev</v>
          </cell>
          <cell r="D317" t="str">
            <v>7 - edu</v>
          </cell>
          <cell r="F317" t="str">
            <v xml:space="preserve">                        Conferences/Seminars - Prod. Design - FAS</v>
          </cell>
        </row>
        <row r="318">
          <cell r="A318" t="str">
            <v>01-439430-0430-0400</v>
          </cell>
          <cell r="B318" t="str">
            <v>430</v>
          </cell>
          <cell r="C318" t="str">
            <v>prod dev</v>
          </cell>
          <cell r="D318" t="str">
            <v>7 - edu</v>
          </cell>
          <cell r="F318" t="str">
            <v xml:space="preserve">                        Educ/Train - Prod Programming - FRS</v>
          </cell>
        </row>
        <row r="319">
          <cell r="A319" t="str">
            <v>01-439431-0430-0400</v>
          </cell>
          <cell r="B319" t="str">
            <v>430</v>
          </cell>
          <cell r="C319" t="str">
            <v>prod dev</v>
          </cell>
          <cell r="D319" t="str">
            <v>7 - edu</v>
          </cell>
          <cell r="F319" t="str">
            <v xml:space="preserve">                        Conf/Seminars - Prod Program - FRS</v>
          </cell>
        </row>
        <row r="320">
          <cell r="A320" t="str">
            <v>01-439435-0435-0400</v>
          </cell>
          <cell r="B320" t="str">
            <v>435</v>
          </cell>
          <cell r="C320" t="str">
            <v>prod dev</v>
          </cell>
          <cell r="D320" t="str">
            <v>7 - edu</v>
          </cell>
          <cell r="F320" t="str">
            <v xml:space="preserve">                        Educ/Train - Prod Programming - SAS</v>
          </cell>
        </row>
        <row r="321">
          <cell r="A321" t="str">
            <v>01-439440-0440-0400</v>
          </cell>
          <cell r="B321" t="str">
            <v>440</v>
          </cell>
          <cell r="C321" t="str">
            <v>prod dev</v>
          </cell>
          <cell r="D321" t="str">
            <v>7 - edu</v>
          </cell>
          <cell r="F321" t="str">
            <v xml:space="preserve">                        Educ/Train - Prod. Programming - FAS</v>
          </cell>
        </row>
        <row r="322">
          <cell r="A322" t="str">
            <v>01-439441-0440-0400</v>
          </cell>
          <cell r="B322" t="str">
            <v>440</v>
          </cell>
          <cell r="C322" t="str">
            <v>prod dev</v>
          </cell>
          <cell r="D322" t="str">
            <v>7 - edu</v>
          </cell>
          <cell r="F322" t="str">
            <v xml:space="preserve">                        Conf/Seminars - Prod Program - FAS</v>
          </cell>
        </row>
        <row r="323">
          <cell r="A323" t="str">
            <v>01-439460-0460-0400</v>
          </cell>
          <cell r="B323" t="str">
            <v>460</v>
          </cell>
          <cell r="C323" t="str">
            <v>prod dev</v>
          </cell>
          <cell r="D323" t="str">
            <v>7 - edu</v>
          </cell>
          <cell r="F323" t="str">
            <v xml:space="preserve">                        Educ/Train - Quality Assurance - FAS</v>
          </cell>
        </row>
        <row r="324">
          <cell r="A324" t="str">
            <v>01-439461-0460-0400</v>
          </cell>
          <cell r="B324" t="str">
            <v>460</v>
          </cell>
          <cell r="C324" t="str">
            <v>prod dev</v>
          </cell>
          <cell r="D324" t="str">
            <v>7 - edu</v>
          </cell>
          <cell r="F324" t="str">
            <v xml:space="preserve">                        Conferences/Seminars - Quality Assurance - FAS</v>
          </cell>
        </row>
        <row r="325">
          <cell r="A325" t="str">
            <v>01-439462-0460-0400</v>
          </cell>
          <cell r="B325" t="str">
            <v>460</v>
          </cell>
          <cell r="C325" t="str">
            <v>prod dev</v>
          </cell>
          <cell r="D325" t="str">
            <v>7 - edu</v>
          </cell>
          <cell r="F325" t="str">
            <v xml:space="preserve">                        Dues/Subscriptions - Quality Assurance - FAS</v>
          </cell>
        </row>
        <row r="326">
          <cell r="A326" t="str">
            <v>01-439470-0470-0400</v>
          </cell>
          <cell r="B326" t="str">
            <v>470</v>
          </cell>
          <cell r="C326" t="str">
            <v>prod dev</v>
          </cell>
          <cell r="D326" t="str">
            <v>7 - edu</v>
          </cell>
          <cell r="F326" t="str">
            <v xml:space="preserve">                        Educ/Train - Product Doc - FRS</v>
          </cell>
        </row>
        <row r="327">
          <cell r="A327" t="str">
            <v>01-439471-0470-0400</v>
          </cell>
          <cell r="B327" t="str">
            <v>470</v>
          </cell>
          <cell r="C327" t="str">
            <v>prod dev</v>
          </cell>
          <cell r="D327" t="str">
            <v>7 - edu</v>
          </cell>
          <cell r="F327" t="str">
            <v xml:space="preserve">                        Dues/Subs - Product Doc - FRS</v>
          </cell>
        </row>
        <row r="328">
          <cell r="A328" t="str">
            <v>01-439472-0470-0400</v>
          </cell>
          <cell r="B328" t="str">
            <v>470</v>
          </cell>
          <cell r="C328" t="str">
            <v>prod dev</v>
          </cell>
          <cell r="D328" t="str">
            <v>7 - edu</v>
          </cell>
          <cell r="F328" t="str">
            <v xml:space="preserve">                        Conf/Seminars - Product Doc - FRS</v>
          </cell>
        </row>
        <row r="329">
          <cell r="A329" t="str">
            <v>01-439476-0475-0400</v>
          </cell>
          <cell r="B329" t="str">
            <v>475</v>
          </cell>
          <cell r="C329" t="str">
            <v>prod dev</v>
          </cell>
          <cell r="D329" t="str">
            <v>7 - edu</v>
          </cell>
          <cell r="F329" t="str">
            <v xml:space="preserve">                        Dues/Subs - Product Doc - SAS</v>
          </cell>
        </row>
        <row r="330">
          <cell r="A330" t="str">
            <v>01-439480-0480-0400</v>
          </cell>
          <cell r="B330" t="str">
            <v>480</v>
          </cell>
          <cell r="C330" t="str">
            <v>prod dev</v>
          </cell>
          <cell r="D330" t="str">
            <v>7 - edu</v>
          </cell>
          <cell r="F330" t="str">
            <v xml:space="preserve">                        Educ/Train - Prod. Documentation - FAS</v>
          </cell>
        </row>
        <row r="331">
          <cell r="A331" t="str">
            <v>01-439481-0480-0400</v>
          </cell>
          <cell r="B331" t="str">
            <v>480</v>
          </cell>
          <cell r="C331" t="str">
            <v>prod dev</v>
          </cell>
          <cell r="D331" t="str">
            <v>7 - edu</v>
          </cell>
          <cell r="F331" t="str">
            <v xml:space="preserve">                        Dues/Subscriptions - Prod. Doc FAS</v>
          </cell>
        </row>
        <row r="332">
          <cell r="A332" t="str">
            <v>01-439490-0490-0400</v>
          </cell>
          <cell r="B332" t="str">
            <v>490</v>
          </cell>
          <cell r="C332" t="str">
            <v>prod dev</v>
          </cell>
          <cell r="D332" t="str">
            <v>7 - edu</v>
          </cell>
          <cell r="F332" t="str">
            <v xml:space="preserve">                        Educ/Train - Prod. Dev. Mgmt</v>
          </cell>
        </row>
        <row r="333">
          <cell r="A333" t="str">
            <v>01-439491-0490-0400</v>
          </cell>
          <cell r="B333" t="str">
            <v>490</v>
          </cell>
          <cell r="C333" t="str">
            <v>prod dev</v>
          </cell>
          <cell r="D333" t="str">
            <v>7 - edu</v>
          </cell>
          <cell r="F333" t="str">
            <v xml:space="preserve">                        Dues/Subscriptions - Prod. Dev. Mgmt</v>
          </cell>
        </row>
        <row r="334">
          <cell r="A334" t="str">
            <v>01-439492-0490-0400</v>
          </cell>
          <cell r="B334" t="str">
            <v>490</v>
          </cell>
          <cell r="C334" t="str">
            <v>prod dev</v>
          </cell>
          <cell r="D334" t="str">
            <v>7 - edu</v>
          </cell>
          <cell r="F334" t="str">
            <v xml:space="preserve">                        Conferences/Seminars - Prod Dev Mgmt</v>
          </cell>
        </row>
        <row r="335">
          <cell r="A335" t="str">
            <v>01-439494-0495-0400</v>
          </cell>
          <cell r="B335" t="str">
            <v>495</v>
          </cell>
          <cell r="C335" t="str">
            <v>prod dev</v>
          </cell>
          <cell r="D335" t="str">
            <v>7 - edu</v>
          </cell>
          <cell r="F335" t="str">
            <v xml:space="preserve">                        Conferences/Seminars - Prod. Div Mgmt. - FAS</v>
          </cell>
        </row>
        <row r="336">
          <cell r="A336" t="str">
            <v>01-439495-0495-0400</v>
          </cell>
          <cell r="B336" t="str">
            <v>495</v>
          </cell>
          <cell r="C336" t="str">
            <v>prod dev</v>
          </cell>
          <cell r="D336" t="str">
            <v>7 - edu</v>
          </cell>
          <cell r="F336" t="str">
            <v xml:space="preserve">                        Educ/Train - Prod. Division Mgmt. - FAS</v>
          </cell>
        </row>
        <row r="337">
          <cell r="A337" t="str">
            <v>01-439496-0496-0400</v>
          </cell>
          <cell r="B337" t="str">
            <v>496</v>
          </cell>
          <cell r="C337" t="str">
            <v>prod dev</v>
          </cell>
          <cell r="D337" t="str">
            <v>7 - edu</v>
          </cell>
          <cell r="F337" t="str">
            <v xml:space="preserve">                        Educ/Train - Prod Division - CT/R</v>
          </cell>
        </row>
        <row r="338">
          <cell r="A338" t="str">
            <v>01-439497-0496-0400</v>
          </cell>
          <cell r="B338" t="str">
            <v>496</v>
          </cell>
          <cell r="C338" t="str">
            <v>prod dev</v>
          </cell>
          <cell r="D338" t="str">
            <v>7 - edu</v>
          </cell>
          <cell r="F338" t="str">
            <v xml:space="preserve">                        Conferences/Seminars - Prod Division - CT/R</v>
          </cell>
        </row>
        <row r="339">
          <cell r="A339" t="str">
            <v>01-439498-0498-0400</v>
          </cell>
          <cell r="B339" t="str">
            <v>498</v>
          </cell>
          <cell r="C339" t="str">
            <v>prod dev</v>
          </cell>
          <cell r="D339" t="str">
            <v>7 - edu</v>
          </cell>
          <cell r="F339" t="str">
            <v xml:space="preserve">                        Educ/Train - Prod Div Mgmt - FRS</v>
          </cell>
        </row>
        <row r="340">
          <cell r="A340" t="str">
            <v>01-439499-0498-0400</v>
          </cell>
          <cell r="B340" t="str">
            <v>498</v>
          </cell>
          <cell r="C340" t="str">
            <v>prod dev</v>
          </cell>
          <cell r="D340" t="str">
            <v>7 - edu</v>
          </cell>
          <cell r="F340" t="str">
            <v xml:space="preserve">                        Conf/Seminars - Prod Div Mgmt - FRS</v>
          </cell>
        </row>
        <row r="341">
          <cell r="A341" t="str">
            <v>01-439500-0495-0400</v>
          </cell>
          <cell r="B341" t="str">
            <v>495</v>
          </cell>
          <cell r="C341" t="str">
            <v>prod dev</v>
          </cell>
          <cell r="D341" t="str">
            <v>7 - edu</v>
          </cell>
          <cell r="F341" t="str">
            <v xml:space="preserve">                        Dues/Subscriptions - Prod. Division Mgmt. - FAS</v>
          </cell>
        </row>
        <row r="342">
          <cell r="A342" t="str">
            <v>01-439502-0498-0400</v>
          </cell>
          <cell r="B342" t="str">
            <v>498</v>
          </cell>
          <cell r="C342" t="str">
            <v>prod dev</v>
          </cell>
          <cell r="D342" t="str">
            <v>7 - edu</v>
          </cell>
          <cell r="F342" t="str">
            <v xml:space="preserve">                        Dues/Subs - Prod Div Mgmt - FRS</v>
          </cell>
        </row>
        <row r="343">
          <cell r="A343" t="str">
            <v>01-439503-0497-0400</v>
          </cell>
          <cell r="B343" t="str">
            <v>497</v>
          </cell>
          <cell r="C343" t="str">
            <v>prod dev</v>
          </cell>
          <cell r="D343" t="str">
            <v>7 - edu</v>
          </cell>
          <cell r="F343" t="str">
            <v xml:space="preserve">                        Educ/Train - Product Division - Prod Dir</v>
          </cell>
        </row>
        <row r="344">
          <cell r="A344" t="str">
            <v>01-439504-0497-0400</v>
          </cell>
          <cell r="B344" t="str">
            <v>497</v>
          </cell>
          <cell r="C344" t="str">
            <v>prod dev</v>
          </cell>
          <cell r="D344" t="str">
            <v>7 - edu</v>
          </cell>
          <cell r="F344" t="str">
            <v xml:space="preserve">                        Conferences/Seminars - Product Div - Prod Dir</v>
          </cell>
        </row>
        <row r="345">
          <cell r="A345" t="str">
            <v>01-439505-0497-0400</v>
          </cell>
          <cell r="B345" t="str">
            <v>497</v>
          </cell>
          <cell r="C345" t="str">
            <v>prod dev</v>
          </cell>
          <cell r="D345" t="str">
            <v>7 - edu</v>
          </cell>
          <cell r="F345" t="str">
            <v xml:space="preserve">                        Dues/Subscriptions - Product Div - Prod Dir</v>
          </cell>
        </row>
        <row r="346">
          <cell r="A346" t="str">
            <v>01-439506-0370-0300</v>
          </cell>
          <cell r="B346" t="str">
            <v>370</v>
          </cell>
          <cell r="C346" t="str">
            <v>cust supp</v>
          </cell>
          <cell r="D346" t="str">
            <v>7 - edu</v>
          </cell>
          <cell r="F346" t="str">
            <v xml:space="preserve">                        Educ/Train - Tech Consulting</v>
          </cell>
        </row>
        <row r="347">
          <cell r="A347" t="str">
            <v>01-439508-0370-0300</v>
          </cell>
          <cell r="B347" t="str">
            <v>370</v>
          </cell>
          <cell r="C347" t="str">
            <v>cust supp</v>
          </cell>
          <cell r="D347" t="str">
            <v>7 - edu</v>
          </cell>
          <cell r="F347" t="str">
            <v xml:space="preserve">                        Conferences/Seminars - Tech Consulting</v>
          </cell>
        </row>
        <row r="348">
          <cell r="A348" t="str">
            <v>01-439509-0510-0500</v>
          </cell>
          <cell r="B348" t="str">
            <v>510</v>
          </cell>
          <cell r="C348" t="str">
            <v>strategy</v>
          </cell>
          <cell r="D348" t="str">
            <v>7 - edu</v>
          </cell>
          <cell r="F348" t="str">
            <v xml:space="preserve">                        Conferences/Seminars - Market Research</v>
          </cell>
        </row>
        <row r="349">
          <cell r="A349" t="str">
            <v>01-439510-0510-0500</v>
          </cell>
          <cell r="B349" t="str">
            <v>510</v>
          </cell>
          <cell r="C349" t="str">
            <v>strategy</v>
          </cell>
          <cell r="D349" t="str">
            <v>7 - edu</v>
          </cell>
          <cell r="F349" t="str">
            <v xml:space="preserve">                        Educ/Train - Market Research</v>
          </cell>
        </row>
        <row r="350">
          <cell r="A350" t="str">
            <v>01-439511-0510-0500</v>
          </cell>
          <cell r="B350" t="str">
            <v>510</v>
          </cell>
          <cell r="C350" t="str">
            <v>strategy</v>
          </cell>
          <cell r="D350" t="str">
            <v>7 - edu</v>
          </cell>
          <cell r="F350" t="str">
            <v xml:space="preserve">                        Dues/Subscriptions - Market Research</v>
          </cell>
        </row>
        <row r="351">
          <cell r="A351" t="str">
            <v>01-439512-0530-0530</v>
          </cell>
          <cell r="B351" t="str">
            <v>530</v>
          </cell>
          <cell r="C351" t="str">
            <v>cust supp</v>
          </cell>
          <cell r="D351" t="str">
            <v>7 - edu</v>
          </cell>
          <cell r="F351" t="str">
            <v xml:space="preserve">                        Conf/Seminars - Client Relations</v>
          </cell>
        </row>
        <row r="352">
          <cell r="A352" t="str">
            <v>01-439513-0499-0400</v>
          </cell>
          <cell r="B352" t="str">
            <v>499</v>
          </cell>
          <cell r="C352" t="str">
            <v>prod dev</v>
          </cell>
          <cell r="D352" t="str">
            <v>7 - edu</v>
          </cell>
          <cell r="F352" t="str">
            <v xml:space="preserve">                        Educ/Train - Prod Div Mgmt - SAS</v>
          </cell>
        </row>
        <row r="353">
          <cell r="A353" t="str">
            <v>01-439514-0499-0400</v>
          </cell>
          <cell r="B353" t="str">
            <v>499</v>
          </cell>
          <cell r="C353" t="str">
            <v>prod dev</v>
          </cell>
          <cell r="D353" t="str">
            <v>7 - edu</v>
          </cell>
          <cell r="F353" t="str">
            <v xml:space="preserve">                        Conf/Seminars - Prod Div Mgmt - SAS</v>
          </cell>
        </row>
        <row r="354">
          <cell r="A354" t="str">
            <v>01-439515-0499-0400</v>
          </cell>
          <cell r="B354" t="str">
            <v>499</v>
          </cell>
          <cell r="C354" t="str">
            <v>prod dev</v>
          </cell>
          <cell r="D354" t="str">
            <v>7 - edu</v>
          </cell>
          <cell r="F354" t="str">
            <v xml:space="preserve">                        Dues/Subs - Prod Div Mgmt - SAS</v>
          </cell>
        </row>
        <row r="355">
          <cell r="A355" t="str">
            <v>01-439527-0505-0500</v>
          </cell>
          <cell r="B355" t="str">
            <v>505</v>
          </cell>
          <cell r="C355" t="str">
            <v>strategy</v>
          </cell>
          <cell r="D355" t="str">
            <v>7 - edu</v>
          </cell>
          <cell r="F355" t="str">
            <v xml:space="preserve">                        Conf/Seminars - Strategy &amp; Product Mgmt</v>
          </cell>
        </row>
        <row r="356">
          <cell r="A356" t="str">
            <v>01-439528-0505-0500</v>
          </cell>
          <cell r="B356" t="str">
            <v>505</v>
          </cell>
          <cell r="C356" t="str">
            <v>strategy</v>
          </cell>
          <cell r="D356" t="str">
            <v>7 - edu</v>
          </cell>
          <cell r="F356" t="str">
            <v xml:space="preserve">                        Educ/Train - Strategy &amp; Product Mgmt</v>
          </cell>
        </row>
        <row r="357">
          <cell r="A357" t="str">
            <v>01-439529-0505-0500</v>
          </cell>
          <cell r="B357" t="str">
            <v>505</v>
          </cell>
          <cell r="C357" t="str">
            <v>strategy</v>
          </cell>
          <cell r="D357" t="str">
            <v>7 - edu</v>
          </cell>
          <cell r="F357" t="str">
            <v xml:space="preserve">                        Dues/Subscriptions - Strategy &amp; Product Mgmt</v>
          </cell>
        </row>
        <row r="358">
          <cell r="A358" t="str">
            <v>01-439530-0530-0530</v>
          </cell>
          <cell r="B358" t="str">
            <v>530</v>
          </cell>
          <cell r="C358" t="str">
            <v>cust supp</v>
          </cell>
          <cell r="D358" t="str">
            <v>7 - edu</v>
          </cell>
          <cell r="F358" t="str">
            <v xml:space="preserve">                        Educ/Train - Client Relations</v>
          </cell>
        </row>
        <row r="359">
          <cell r="A359" t="str">
            <v>01-439531-0530-0530</v>
          </cell>
          <cell r="B359" t="str">
            <v>530</v>
          </cell>
          <cell r="C359" t="str">
            <v>cust supp</v>
          </cell>
          <cell r="D359" t="str">
            <v>7 - edu</v>
          </cell>
          <cell r="F359" t="str">
            <v xml:space="preserve">                        Dues/Subscriptions - Client Relations</v>
          </cell>
        </row>
        <row r="360">
          <cell r="A360" t="str">
            <v>01-439705-0705-0400</v>
          </cell>
          <cell r="B360" t="str">
            <v>705</v>
          </cell>
          <cell r="C360" t="str">
            <v>tech svc</v>
          </cell>
          <cell r="D360" t="str">
            <v>7 - edu</v>
          </cell>
          <cell r="F360" t="str">
            <v xml:space="preserve">                        Educ/Train - T.S. Mgmt</v>
          </cell>
        </row>
        <row r="361">
          <cell r="A361" t="str">
            <v>01-439706-0705-0400</v>
          </cell>
          <cell r="B361" t="str">
            <v>705</v>
          </cell>
          <cell r="C361" t="str">
            <v>tech svc</v>
          </cell>
          <cell r="D361" t="str">
            <v>7 - edu</v>
          </cell>
          <cell r="F361" t="str">
            <v xml:space="preserve">                        Dues/Subscriptions - T.S. General</v>
          </cell>
        </row>
        <row r="362">
          <cell r="A362" t="str">
            <v>01-439707-0705-0400</v>
          </cell>
          <cell r="B362" t="str">
            <v>705</v>
          </cell>
          <cell r="C362" t="str">
            <v>tech svc</v>
          </cell>
          <cell r="D362" t="str">
            <v>7 - edu</v>
          </cell>
          <cell r="F362" t="str">
            <v xml:space="preserve">                        Conferences/Seminars - T.S. Mgmt</v>
          </cell>
        </row>
        <row r="363">
          <cell r="A363" t="str">
            <v>01-439710-0130-0110</v>
          </cell>
          <cell r="B363" t="str">
            <v>130</v>
          </cell>
          <cell r="C363" t="str">
            <v>fin</v>
          </cell>
          <cell r="D363" t="str">
            <v>7 - edu</v>
          </cell>
          <cell r="F363" t="str">
            <v xml:space="preserve">                        Dues/Subscripts - General</v>
          </cell>
        </row>
        <row r="364">
          <cell r="A364" t="str">
            <v>01-439711-0130-0110</v>
          </cell>
          <cell r="B364" t="str">
            <v>130</v>
          </cell>
          <cell r="C364" t="str">
            <v>fin</v>
          </cell>
          <cell r="D364" t="str">
            <v>7 - edu</v>
          </cell>
          <cell r="F364" t="str">
            <v xml:space="preserve">                        Company Functions</v>
          </cell>
        </row>
        <row r="365">
          <cell r="A365" t="str">
            <v>01-439712-0130-0110</v>
          </cell>
          <cell r="B365" t="str">
            <v>130</v>
          </cell>
          <cell r="C365" t="str">
            <v>fin</v>
          </cell>
          <cell r="D365" t="str">
            <v>7 - edu</v>
          </cell>
          <cell r="F365" t="str">
            <v xml:space="preserve">                        Prizes and awards</v>
          </cell>
        </row>
        <row r="366">
          <cell r="A366" t="str">
            <v>01-439713-0130-0110</v>
          </cell>
          <cell r="B366" t="str">
            <v>130</v>
          </cell>
          <cell r="C366" t="str">
            <v>fin</v>
          </cell>
          <cell r="D366" t="str">
            <v>7 - edu</v>
          </cell>
          <cell r="F366" t="str">
            <v xml:space="preserve">                        Employee Equipment Subsidy</v>
          </cell>
        </row>
        <row r="367">
          <cell r="A367" t="str">
            <v>01-439715-0130-0110</v>
          </cell>
          <cell r="B367" t="str">
            <v>130</v>
          </cell>
          <cell r="C367" t="str">
            <v>fin</v>
          </cell>
          <cell r="D367" t="str">
            <v>7 - edu</v>
          </cell>
          <cell r="F367" t="str">
            <v xml:space="preserve">                        Employee Orientation Meals</v>
          </cell>
        </row>
        <row r="368">
          <cell r="A368" t="str">
            <v>01-439716-0130-0110</v>
          </cell>
          <cell r="B368" t="str">
            <v>130</v>
          </cell>
          <cell r="C368" t="str">
            <v>fin</v>
          </cell>
          <cell r="D368" t="str">
            <v>7 - edu</v>
          </cell>
          <cell r="F368" t="str">
            <v xml:space="preserve">                        Employee Tuition Reimbursement</v>
          </cell>
        </row>
        <row r="369">
          <cell r="A369" t="str">
            <v>01-439720-0720-0410</v>
          </cell>
          <cell r="B369" t="str">
            <v>720</v>
          </cell>
          <cell r="C369" t="str">
            <v>cust supp</v>
          </cell>
          <cell r="D369" t="str">
            <v>7 - edu</v>
          </cell>
          <cell r="F369" t="str">
            <v xml:space="preserve">                        Educ/Train - Conversions</v>
          </cell>
        </row>
        <row r="370">
          <cell r="A370" t="str">
            <v>01-439721-0720-0410</v>
          </cell>
          <cell r="B370" t="str">
            <v>720</v>
          </cell>
          <cell r="C370" t="str">
            <v>cust supp</v>
          </cell>
          <cell r="D370" t="str">
            <v>7 - edu</v>
          </cell>
          <cell r="F370" t="str">
            <v xml:space="preserve">                        Conference/Seminars - Conversions</v>
          </cell>
        </row>
        <row r="371">
          <cell r="A371" t="str">
            <v>01-439730-0730-0700</v>
          </cell>
          <cell r="B371" t="str">
            <v>730</v>
          </cell>
          <cell r="C371" t="str">
            <v>tech svc</v>
          </cell>
          <cell r="D371" t="str">
            <v>7 - edu</v>
          </cell>
          <cell r="F371" t="str">
            <v xml:space="preserve">                        Educ/Train - Corporate Systems Support</v>
          </cell>
        </row>
        <row r="372">
          <cell r="A372" t="str">
            <v>01-439750-0750-0400</v>
          </cell>
          <cell r="B372" t="str">
            <v>750</v>
          </cell>
          <cell r="C372" t="str">
            <v>tech svc</v>
          </cell>
          <cell r="D372" t="str">
            <v>7 - edu</v>
          </cell>
          <cell r="F372" t="str">
            <v xml:space="preserve">                        Educ/Train - Information Systems</v>
          </cell>
        </row>
        <row r="373">
          <cell r="A373" t="str">
            <v>01-439755-0755-0400</v>
          </cell>
          <cell r="B373" t="str">
            <v>755</v>
          </cell>
          <cell r="C373" t="str">
            <v>tech svc</v>
          </cell>
          <cell r="D373" t="str">
            <v>7 - edu</v>
          </cell>
          <cell r="F373" t="str">
            <v xml:space="preserve">                        Educ/Train - Info Tech</v>
          </cell>
        </row>
        <row r="374">
          <cell r="A374" t="str">
            <v>01-439756-0755-0700</v>
          </cell>
          <cell r="B374" t="str">
            <v>755</v>
          </cell>
          <cell r="C374" t="str">
            <v>tech svc</v>
          </cell>
          <cell r="D374" t="str">
            <v>7 - edu</v>
          </cell>
          <cell r="F374" t="str">
            <v xml:space="preserve">                        Conferences/Seminars - Info. Tech.</v>
          </cell>
        </row>
        <row r="375">
          <cell r="A375" t="str">
            <v>01-441210-0210-0200</v>
          </cell>
          <cell r="B375" t="str">
            <v>210</v>
          </cell>
          <cell r="C375" t="str">
            <v>sales</v>
          </cell>
          <cell r="D375" t="str">
            <v>8 - sales/mktg</v>
          </cell>
          <cell r="F375" t="str">
            <v xml:space="preserve">                        Internal Promotions</v>
          </cell>
        </row>
        <row r="376">
          <cell r="A376" t="str">
            <v>01-441211-0235-0200</v>
          </cell>
          <cell r="B376" t="str">
            <v>235</v>
          </cell>
          <cell r="C376" t="str">
            <v>sales</v>
          </cell>
          <cell r="D376" t="str">
            <v>8 - sales/mktg</v>
          </cell>
          <cell r="F376" t="str">
            <v xml:space="preserve">                        Sales Meeting Expense</v>
          </cell>
        </row>
        <row r="377">
          <cell r="A377" t="str">
            <v>01-442264-0260-0240</v>
          </cell>
          <cell r="B377" t="str">
            <v>260</v>
          </cell>
          <cell r="C377" t="str">
            <v>sales</v>
          </cell>
          <cell r="D377" t="str">
            <v>8 - sales/mktg</v>
          </cell>
          <cell r="F377" t="str">
            <v xml:space="preserve">                        Art Services/Prod - Misc. - BBE</v>
          </cell>
        </row>
        <row r="378">
          <cell r="A378" t="str">
            <v>01-442310-0310-0300</v>
          </cell>
          <cell r="B378" t="str">
            <v>310</v>
          </cell>
          <cell r="C378" t="str">
            <v>cust supp</v>
          </cell>
          <cell r="D378" t="str">
            <v>8 - sales/mktg</v>
          </cell>
          <cell r="F378" t="str">
            <v xml:space="preserve">                        User Groups</v>
          </cell>
        </row>
        <row r="379">
          <cell r="A379" t="str">
            <v>01-442311-0220-0200</v>
          </cell>
          <cell r="B379" t="str">
            <v>220</v>
          </cell>
          <cell r="C379" t="str">
            <v>sales</v>
          </cell>
          <cell r="D379" t="str">
            <v>8 - sales/mktg</v>
          </cell>
          <cell r="F379" t="str">
            <v xml:space="preserve">                        Bulletin Baud-Printing/Postage</v>
          </cell>
        </row>
        <row r="380">
          <cell r="A380" t="str">
            <v>01-442420-0420-0400</v>
          </cell>
          <cell r="B380" t="str">
            <v>420</v>
          </cell>
          <cell r="C380" t="str">
            <v>prod dev</v>
          </cell>
          <cell r="D380" t="str">
            <v>8 - sales/mktg</v>
          </cell>
          <cell r="F380" t="str">
            <v xml:space="preserve">                        Advisory Boards - Product Design - FAS</v>
          </cell>
        </row>
        <row r="381">
          <cell r="A381" t="str">
            <v>01-442510-0510-0500</v>
          </cell>
          <cell r="B381" t="str">
            <v>510</v>
          </cell>
          <cell r="C381" t="str">
            <v>strategy</v>
          </cell>
          <cell r="D381" t="str">
            <v>8 - sales/mktg</v>
          </cell>
          <cell r="F381" t="str">
            <v xml:space="preserve">                        Client Mailings - Market Research</v>
          </cell>
        </row>
        <row r="382">
          <cell r="A382" t="str">
            <v>01-442530-0530-0530</v>
          </cell>
          <cell r="B382" t="str">
            <v>530</v>
          </cell>
          <cell r="C382" t="str">
            <v>cust supp</v>
          </cell>
          <cell r="D382" t="str">
            <v>8 - sales/mktg</v>
          </cell>
          <cell r="F382" t="str">
            <v xml:space="preserve">                        Client Mailings - Client Relations</v>
          </cell>
        </row>
        <row r="383">
          <cell r="A383" t="str">
            <v>01-442535-0530-0500</v>
          </cell>
          <cell r="B383" t="str">
            <v>530</v>
          </cell>
          <cell r="C383" t="str">
            <v>cust supp</v>
          </cell>
          <cell r="D383" t="str">
            <v>8 - sales/mktg</v>
          </cell>
          <cell r="F383" t="str">
            <v xml:space="preserve">                        Advisory Groups - Client Relations</v>
          </cell>
        </row>
        <row r="384">
          <cell r="A384" t="str">
            <v>01-442600-0120-0840</v>
          </cell>
          <cell r="B384" t="str">
            <v>120</v>
          </cell>
          <cell r="C384" t="str">
            <v>fin</v>
          </cell>
          <cell r="D384" t="str">
            <v>8 - sales/mktg</v>
          </cell>
          <cell r="F384" t="str">
            <v xml:space="preserve">                        Corporate Sponsorship</v>
          </cell>
        </row>
        <row r="385">
          <cell r="A385" t="str">
            <v>01-442705-0705-0400</v>
          </cell>
          <cell r="B385" t="str">
            <v>705</v>
          </cell>
          <cell r="C385" t="str">
            <v>tech svc</v>
          </cell>
          <cell r="D385" t="str">
            <v>8 - sales/mktg</v>
          </cell>
          <cell r="F385" t="str">
            <v xml:space="preserve">                        Advisory Boards - TS Mgmt</v>
          </cell>
        </row>
        <row r="386">
          <cell r="A386" t="str">
            <v>01-442755-0755-0700</v>
          </cell>
          <cell r="B386" t="str">
            <v>755</v>
          </cell>
          <cell r="C386" t="str">
            <v>tech svc</v>
          </cell>
          <cell r="D386" t="str">
            <v>8 - sales/mktg</v>
          </cell>
          <cell r="F386" t="str">
            <v xml:space="preserve">                        Advisory Boards - Info. Technology</v>
          </cell>
        </row>
        <row r="387">
          <cell r="A387" t="str">
            <v>01-442806-0220-0200</v>
          </cell>
          <cell r="B387" t="str">
            <v>220</v>
          </cell>
          <cell r="C387" t="str">
            <v>sales</v>
          </cell>
          <cell r="D387" t="str">
            <v>8 - sales/mktg</v>
          </cell>
          <cell r="F387" t="str">
            <v xml:space="preserve">                        Memberships &amp; Sponsorships</v>
          </cell>
        </row>
        <row r="388">
          <cell r="A388" t="str">
            <v>01-442807-0275-0200</v>
          </cell>
          <cell r="B388" t="str">
            <v>275</v>
          </cell>
          <cell r="C388" t="str">
            <v>sales</v>
          </cell>
          <cell r="D388" t="str">
            <v>8 - sales/mktg</v>
          </cell>
          <cell r="F388" t="str">
            <v xml:space="preserve">                        Conference and  Seminars-Sales AFN</v>
          </cell>
        </row>
        <row r="389">
          <cell r="A389" t="str">
            <v>01-442808-0220-0230</v>
          </cell>
          <cell r="B389" t="str">
            <v>220</v>
          </cell>
          <cell r="C389" t="str">
            <v>sales</v>
          </cell>
          <cell r="D389" t="str">
            <v>8 - sales/mktg</v>
          </cell>
          <cell r="F389" t="str">
            <v xml:space="preserve">                        Seminars - FRS</v>
          </cell>
        </row>
        <row r="390">
          <cell r="A390" t="str">
            <v>01-442810-0220-0230</v>
          </cell>
          <cell r="B390" t="str">
            <v>220</v>
          </cell>
          <cell r="C390" t="str">
            <v>sales</v>
          </cell>
          <cell r="D390" t="str">
            <v>8 - sales/mktg</v>
          </cell>
          <cell r="F390" t="str">
            <v xml:space="preserve">                        Conferences - FRS</v>
          </cell>
        </row>
        <row r="391">
          <cell r="A391" t="str">
            <v>01-442811-0220-0230</v>
          </cell>
          <cell r="B391" t="str">
            <v>220</v>
          </cell>
          <cell r="C391" t="str">
            <v>sales</v>
          </cell>
          <cell r="D391" t="str">
            <v>8 - sales/mktg</v>
          </cell>
          <cell r="F391" t="str">
            <v xml:space="preserve">                        Conferences  - FA</v>
          </cell>
        </row>
        <row r="392">
          <cell r="A392" t="str">
            <v>01-442812-0220-0230</v>
          </cell>
          <cell r="B392" t="str">
            <v>220</v>
          </cell>
          <cell r="C392" t="str">
            <v>sales</v>
          </cell>
          <cell r="D392" t="str">
            <v>8 - sales/mktg</v>
          </cell>
          <cell r="F392" t="str">
            <v xml:space="preserve">                        Conferences - SAS</v>
          </cell>
        </row>
        <row r="393">
          <cell r="A393" t="str">
            <v>01-442813-0220-0230</v>
          </cell>
          <cell r="B393" t="str">
            <v>220</v>
          </cell>
          <cell r="C393" t="str">
            <v>sales</v>
          </cell>
          <cell r="D393" t="str">
            <v>8 - sales/mktg</v>
          </cell>
          <cell r="F393" t="str">
            <v xml:space="preserve">                        Seminars - FA</v>
          </cell>
        </row>
        <row r="394">
          <cell r="A394" t="str">
            <v>01-442814-0220-0230</v>
          </cell>
          <cell r="B394" t="str">
            <v>220</v>
          </cell>
          <cell r="C394" t="str">
            <v>sales</v>
          </cell>
          <cell r="D394" t="str">
            <v>8 - sales/mktg</v>
          </cell>
          <cell r="F394" t="str">
            <v xml:space="preserve">                        Seminars - SAS</v>
          </cell>
        </row>
        <row r="395">
          <cell r="A395" t="str">
            <v>01-442815-0220-0230</v>
          </cell>
          <cell r="B395" t="str">
            <v>220</v>
          </cell>
          <cell r="C395" t="str">
            <v>sales</v>
          </cell>
          <cell r="D395" t="str">
            <v>8 - sales/mktg</v>
          </cell>
          <cell r="F395" t="str">
            <v xml:space="preserve">                        Advertising - FRS</v>
          </cell>
        </row>
        <row r="396">
          <cell r="A396" t="str">
            <v>01-442816-0220-0230</v>
          </cell>
          <cell r="B396" t="str">
            <v>220</v>
          </cell>
          <cell r="C396" t="str">
            <v>sales</v>
          </cell>
          <cell r="D396" t="str">
            <v>8 - sales/mktg</v>
          </cell>
          <cell r="F396" t="str">
            <v xml:space="preserve">                        Advertising - FA</v>
          </cell>
        </row>
        <row r="397">
          <cell r="A397" t="str">
            <v>01-442817-0220-0230</v>
          </cell>
          <cell r="B397" t="str">
            <v>220</v>
          </cell>
          <cell r="C397" t="str">
            <v>sales</v>
          </cell>
          <cell r="D397" t="str">
            <v>8 - sales/mktg</v>
          </cell>
          <cell r="F397" t="str">
            <v xml:space="preserve">                        Advertising - SAS</v>
          </cell>
        </row>
        <row r="398">
          <cell r="A398" t="str">
            <v>01-442818-0220-0230</v>
          </cell>
          <cell r="B398" t="str">
            <v>220</v>
          </cell>
          <cell r="C398" t="str">
            <v>sales</v>
          </cell>
          <cell r="D398" t="str">
            <v>8 - sales/mktg</v>
          </cell>
          <cell r="F398" t="str">
            <v xml:space="preserve">                        Advertising - Prof. Services</v>
          </cell>
        </row>
        <row r="399">
          <cell r="A399" t="str">
            <v>01-442820-0220-0230</v>
          </cell>
          <cell r="B399" t="str">
            <v>220</v>
          </cell>
          <cell r="C399" t="str">
            <v>sales</v>
          </cell>
          <cell r="D399" t="str">
            <v>8 - sales/mktg</v>
          </cell>
          <cell r="F399" t="str">
            <v xml:space="preserve">                        Art Services and Production-FRS</v>
          </cell>
        </row>
        <row r="400">
          <cell r="A400" t="str">
            <v>01-442821-0220-0230</v>
          </cell>
          <cell r="B400" t="str">
            <v>220</v>
          </cell>
          <cell r="C400" t="str">
            <v>sales</v>
          </cell>
          <cell r="D400" t="str">
            <v>8 - sales/mktg</v>
          </cell>
          <cell r="F400" t="str">
            <v xml:space="preserve">                        Art Services &amp; Production-FAS</v>
          </cell>
        </row>
        <row r="401">
          <cell r="A401" t="str">
            <v>01-442822-0220-0230</v>
          </cell>
          <cell r="B401" t="str">
            <v>220</v>
          </cell>
          <cell r="C401" t="str">
            <v>sales</v>
          </cell>
          <cell r="D401" t="str">
            <v>8 - sales/mktg</v>
          </cell>
          <cell r="F401" t="str">
            <v xml:space="preserve">                        Art Services &amp; Prod.-SAS</v>
          </cell>
        </row>
        <row r="402">
          <cell r="A402" t="str">
            <v>01-442823-0220-0230</v>
          </cell>
          <cell r="B402" t="str">
            <v>220</v>
          </cell>
          <cell r="C402" t="str">
            <v>sales</v>
          </cell>
          <cell r="D402" t="str">
            <v>8 - sales/mktg</v>
          </cell>
          <cell r="F402" t="str">
            <v xml:space="preserve">                        Art Services - Prof. Services</v>
          </cell>
        </row>
        <row r="403">
          <cell r="A403" t="str">
            <v>01-442824-0220-0230</v>
          </cell>
          <cell r="B403" t="str">
            <v>220</v>
          </cell>
          <cell r="C403" t="str">
            <v>sales</v>
          </cell>
          <cell r="D403" t="str">
            <v>8 - sales/mktg</v>
          </cell>
          <cell r="F403" t="str">
            <v xml:space="preserve">                        Training Solutions</v>
          </cell>
        </row>
        <row r="404">
          <cell r="A404" t="str">
            <v>01-442825-0220-0230</v>
          </cell>
          <cell r="B404" t="str">
            <v>220</v>
          </cell>
          <cell r="C404" t="str">
            <v>sales</v>
          </cell>
          <cell r="D404" t="str">
            <v>8 - sales/mktg</v>
          </cell>
          <cell r="F404" t="str">
            <v xml:space="preserve">                        Promotions</v>
          </cell>
        </row>
        <row r="405">
          <cell r="A405" t="str">
            <v>01-442826-0520-0230</v>
          </cell>
          <cell r="B405" t="str">
            <v>520</v>
          </cell>
          <cell r="C405" t="str">
            <v>bbp</v>
          </cell>
          <cell r="D405" t="str">
            <v>8 - sales/mktg</v>
          </cell>
          <cell r="F405" t="str">
            <v xml:space="preserve">                        Art Services &amp; Prod. - BBP</v>
          </cell>
        </row>
        <row r="406">
          <cell r="A406" t="str">
            <v>01-442831-0220-0200</v>
          </cell>
          <cell r="B406" t="str">
            <v>220</v>
          </cell>
          <cell r="C406" t="str">
            <v>sales</v>
          </cell>
          <cell r="D406" t="str">
            <v>8 - sales/mktg</v>
          </cell>
          <cell r="F406" t="str">
            <v xml:space="preserve">                        Public Relations</v>
          </cell>
        </row>
        <row r="407">
          <cell r="A407" t="str">
            <v>01-442835-0220-0230</v>
          </cell>
          <cell r="B407" t="str">
            <v>220</v>
          </cell>
          <cell r="C407" t="str">
            <v>sales</v>
          </cell>
          <cell r="D407" t="str">
            <v>8 - sales/mktg</v>
          </cell>
          <cell r="F407" t="str">
            <v xml:space="preserve">                        Direct Mail - FRS</v>
          </cell>
        </row>
        <row r="408">
          <cell r="A408" t="str">
            <v>01-442836-0220-0230</v>
          </cell>
          <cell r="B408" t="str">
            <v>220</v>
          </cell>
          <cell r="C408" t="str">
            <v>sales</v>
          </cell>
          <cell r="D408" t="str">
            <v>8 - sales/mktg</v>
          </cell>
          <cell r="F408" t="str">
            <v xml:space="preserve">                        Direct Mail - FA</v>
          </cell>
        </row>
        <row r="409">
          <cell r="A409" t="str">
            <v>01-442837-0220-0230</v>
          </cell>
          <cell r="B409" t="str">
            <v>220</v>
          </cell>
          <cell r="C409" t="str">
            <v>sales</v>
          </cell>
          <cell r="D409" t="str">
            <v>8 - sales/mktg</v>
          </cell>
          <cell r="F409" t="str">
            <v xml:space="preserve">                        Direct Mail - SAS</v>
          </cell>
        </row>
        <row r="410">
          <cell r="A410" t="str">
            <v>01-442838-0220-0230</v>
          </cell>
          <cell r="B410" t="str">
            <v>220</v>
          </cell>
          <cell r="C410" t="str">
            <v>sales</v>
          </cell>
          <cell r="D410" t="str">
            <v>8 - sales/mktg</v>
          </cell>
          <cell r="F410" t="str">
            <v xml:space="preserve">                        Direct Mail - Prof. Services</v>
          </cell>
        </row>
        <row r="411">
          <cell r="A411" t="str">
            <v>01-442840-0220-0230</v>
          </cell>
          <cell r="B411" t="str">
            <v>220</v>
          </cell>
          <cell r="C411" t="str">
            <v>sales</v>
          </cell>
          <cell r="D411" t="str">
            <v>8 - sales/mktg</v>
          </cell>
          <cell r="F411" t="str">
            <v xml:space="preserve">                        Brochures/Overviews etc.-FRS</v>
          </cell>
        </row>
        <row r="412">
          <cell r="A412" t="str">
            <v>01-442841-0220-0230</v>
          </cell>
          <cell r="B412" t="str">
            <v>220</v>
          </cell>
          <cell r="C412" t="str">
            <v>sales</v>
          </cell>
          <cell r="D412" t="str">
            <v>8 - sales/mktg</v>
          </cell>
          <cell r="F412" t="str">
            <v xml:space="preserve">                        Brochures/Overviews etc.-FAS</v>
          </cell>
        </row>
        <row r="413">
          <cell r="A413" t="str">
            <v>01-442842-0220-0230</v>
          </cell>
          <cell r="B413" t="str">
            <v>220</v>
          </cell>
          <cell r="C413" t="str">
            <v>sales</v>
          </cell>
          <cell r="D413" t="str">
            <v>8 - sales/mktg</v>
          </cell>
          <cell r="F413" t="str">
            <v xml:space="preserve">                        Brochures/Overviews etc.-SAS</v>
          </cell>
        </row>
        <row r="414">
          <cell r="A414" t="str">
            <v>01-442843-0220-0230</v>
          </cell>
          <cell r="B414" t="str">
            <v>220</v>
          </cell>
          <cell r="C414" t="str">
            <v>sales</v>
          </cell>
          <cell r="D414" t="str">
            <v>8 - sales/mktg</v>
          </cell>
          <cell r="F414" t="str">
            <v xml:space="preserve">                        Brochures - Prof. Services</v>
          </cell>
        </row>
        <row r="415">
          <cell r="A415" t="str">
            <v>01-442844-0220-0230</v>
          </cell>
          <cell r="B415" t="str">
            <v>220</v>
          </cell>
          <cell r="C415" t="str">
            <v>sales</v>
          </cell>
          <cell r="D415" t="str">
            <v>8 - sales/mktg</v>
          </cell>
          <cell r="F415" t="str">
            <v xml:space="preserve">                        Brochures - Other Departments</v>
          </cell>
        </row>
        <row r="416">
          <cell r="A416" t="str">
            <v>01-442845-0220-0230</v>
          </cell>
          <cell r="B416" t="str">
            <v>220</v>
          </cell>
          <cell r="C416" t="str">
            <v>sales</v>
          </cell>
          <cell r="D416" t="str">
            <v>8 - sales/mktg</v>
          </cell>
          <cell r="F416" t="str">
            <v xml:space="preserve">                        Publications/Reference books</v>
          </cell>
        </row>
        <row r="417">
          <cell r="A417" t="str">
            <v>01-443100-0120-0100</v>
          </cell>
          <cell r="B417" t="str">
            <v>120</v>
          </cell>
          <cell r="C417" t="str">
            <v>fin</v>
          </cell>
          <cell r="D417" t="str">
            <v>9 - t&amp;e</v>
          </cell>
          <cell r="F417" t="str">
            <v xml:space="preserve">                        Travel - Board of Directors</v>
          </cell>
        </row>
        <row r="418">
          <cell r="A418" t="str">
            <v>01-443100-0125-0100</v>
          </cell>
          <cell r="B418" t="str">
            <v>125</v>
          </cell>
          <cell r="C418" t="str">
            <v>fin</v>
          </cell>
          <cell r="D418" t="str">
            <v>9 - t&amp;e</v>
          </cell>
          <cell r="F418" t="str">
            <v xml:space="preserve">                        Travel - Board of Directors</v>
          </cell>
        </row>
        <row r="419">
          <cell r="A419" t="str">
            <v>01-443105-0105-0100</v>
          </cell>
          <cell r="B419" t="str">
            <v>105</v>
          </cell>
          <cell r="C419" t="str">
            <v>fin</v>
          </cell>
          <cell r="D419" t="str">
            <v>9 - t&amp;e</v>
          </cell>
          <cell r="F419" t="str">
            <v xml:space="preserve">                        Travel - Customer Service</v>
          </cell>
        </row>
        <row r="420">
          <cell r="A420" t="str">
            <v>01-443106-0105-0100</v>
          </cell>
          <cell r="B420" t="str">
            <v>105</v>
          </cell>
          <cell r="C420" t="str">
            <v>fin</v>
          </cell>
          <cell r="D420" t="str">
            <v>9 - t&amp;e</v>
          </cell>
          <cell r="F420" t="str">
            <v xml:space="preserve">                        Accoms &amp; Meals - Customer Service</v>
          </cell>
        </row>
        <row r="421">
          <cell r="A421" t="str">
            <v>01-443107-0105-0100</v>
          </cell>
          <cell r="B421" t="str">
            <v>105</v>
          </cell>
          <cell r="C421" t="str">
            <v>fin</v>
          </cell>
          <cell r="D421" t="str">
            <v>9 - t&amp;e</v>
          </cell>
          <cell r="F421" t="str">
            <v xml:space="preserve">                        Entertainment - Customer Service</v>
          </cell>
        </row>
        <row r="422">
          <cell r="A422" t="str">
            <v>01-443108-0105-0100</v>
          </cell>
          <cell r="B422" t="str">
            <v>105</v>
          </cell>
          <cell r="C422" t="str">
            <v>fin</v>
          </cell>
          <cell r="D422" t="str">
            <v>9 - t&amp;e</v>
          </cell>
          <cell r="F422" t="str">
            <v xml:space="preserve">                        Telephone - Customer Service</v>
          </cell>
        </row>
        <row r="423">
          <cell r="A423" t="str">
            <v>01-443109-0105-0100</v>
          </cell>
          <cell r="B423" t="str">
            <v>105</v>
          </cell>
          <cell r="C423" t="str">
            <v>fin</v>
          </cell>
          <cell r="D423" t="str">
            <v>9 - t&amp;e</v>
          </cell>
          <cell r="F423" t="str">
            <v xml:space="preserve">                        Misc - Customer Service</v>
          </cell>
        </row>
        <row r="424">
          <cell r="A424" t="str">
            <v>01-443110-0110-0100</v>
          </cell>
          <cell r="B424" t="str">
            <v>110</v>
          </cell>
          <cell r="C424" t="str">
            <v>fin</v>
          </cell>
          <cell r="D424" t="str">
            <v>9 - t&amp;e</v>
          </cell>
          <cell r="F424" t="str">
            <v xml:space="preserve">                        Travel - Admin</v>
          </cell>
        </row>
        <row r="425">
          <cell r="A425" t="str">
            <v>01-443111-0110-0100</v>
          </cell>
          <cell r="B425" t="str">
            <v>110</v>
          </cell>
          <cell r="C425" t="str">
            <v>fin</v>
          </cell>
          <cell r="D425" t="str">
            <v>9 - t&amp;e</v>
          </cell>
          <cell r="F425" t="str">
            <v xml:space="preserve">                        Accoms and Mls - Admin</v>
          </cell>
        </row>
        <row r="426">
          <cell r="A426" t="str">
            <v>01-443112-0110-0100</v>
          </cell>
          <cell r="B426" t="str">
            <v>110</v>
          </cell>
          <cell r="C426" t="str">
            <v>fin</v>
          </cell>
          <cell r="D426" t="str">
            <v>9 - t&amp;e</v>
          </cell>
          <cell r="F426" t="str">
            <v xml:space="preserve">                        Entertainment - Admin</v>
          </cell>
        </row>
        <row r="427">
          <cell r="A427" t="str">
            <v>01-443113-0110-0100</v>
          </cell>
          <cell r="B427" t="str">
            <v>110</v>
          </cell>
          <cell r="C427" t="str">
            <v>fin</v>
          </cell>
          <cell r="D427" t="str">
            <v>9 - t&amp;e</v>
          </cell>
          <cell r="F427" t="str">
            <v xml:space="preserve">                        Telephone - Admin</v>
          </cell>
        </row>
        <row r="428">
          <cell r="A428" t="str">
            <v>01-443120-0120-0100</v>
          </cell>
          <cell r="B428" t="str">
            <v>120</v>
          </cell>
          <cell r="C428" t="str">
            <v>fin</v>
          </cell>
          <cell r="D428" t="str">
            <v>9 - t&amp;e</v>
          </cell>
          <cell r="F428" t="str">
            <v xml:space="preserve">                        Travel - Acctg &amp; Exec</v>
          </cell>
        </row>
        <row r="429">
          <cell r="A429" t="str">
            <v>01-443121-0120-0100</v>
          </cell>
          <cell r="B429" t="str">
            <v>120</v>
          </cell>
          <cell r="C429" t="str">
            <v>fin</v>
          </cell>
          <cell r="D429" t="str">
            <v>9 - t&amp;e</v>
          </cell>
          <cell r="F429" t="str">
            <v xml:space="preserve">                        Accoms &amp; Meals - Acctg &amp; Exec</v>
          </cell>
        </row>
        <row r="430">
          <cell r="A430" t="str">
            <v>01-443122-0120-0100</v>
          </cell>
          <cell r="B430" t="str">
            <v>120</v>
          </cell>
          <cell r="C430" t="str">
            <v>fin</v>
          </cell>
          <cell r="D430" t="str">
            <v>9 - t&amp;e</v>
          </cell>
          <cell r="F430" t="str">
            <v xml:space="preserve">                        Entertainment - Acctg &amp; Exec</v>
          </cell>
        </row>
        <row r="431">
          <cell r="A431" t="str">
            <v>01-443123-0120-0100</v>
          </cell>
          <cell r="B431" t="str">
            <v>120</v>
          </cell>
          <cell r="C431" t="str">
            <v>fin</v>
          </cell>
          <cell r="D431" t="str">
            <v>9 - t&amp;e</v>
          </cell>
          <cell r="F431" t="str">
            <v xml:space="preserve">                        Telephone - Acctg &amp; Exec</v>
          </cell>
        </row>
        <row r="432">
          <cell r="A432" t="str">
            <v>01-443124-0120-0100</v>
          </cell>
          <cell r="B432" t="str">
            <v>120</v>
          </cell>
          <cell r="C432" t="str">
            <v>fin</v>
          </cell>
          <cell r="D432" t="str">
            <v>9 - t&amp;e</v>
          </cell>
          <cell r="F432" t="str">
            <v xml:space="preserve">                        Misc - Acctg &amp; Exec</v>
          </cell>
        </row>
        <row r="433">
          <cell r="A433" t="str">
            <v>01-443125-0125-0100</v>
          </cell>
          <cell r="B433" t="str">
            <v>125</v>
          </cell>
          <cell r="C433" t="str">
            <v>fin</v>
          </cell>
          <cell r="D433" t="str">
            <v>9 - t&amp;e</v>
          </cell>
          <cell r="F433" t="str">
            <v xml:space="preserve">                        Travel - Executive Admin</v>
          </cell>
        </row>
        <row r="434">
          <cell r="A434" t="str">
            <v>01-443126-0125-0100</v>
          </cell>
          <cell r="B434" t="str">
            <v>125</v>
          </cell>
          <cell r="C434" t="str">
            <v>fin</v>
          </cell>
          <cell r="D434" t="str">
            <v>9 - t&amp;e</v>
          </cell>
          <cell r="F434" t="str">
            <v xml:space="preserve">                        Accoms &amp; Meals - Executive Admin</v>
          </cell>
        </row>
        <row r="435">
          <cell r="A435" t="str">
            <v>01-443127-0125-0100</v>
          </cell>
          <cell r="B435" t="str">
            <v>125</v>
          </cell>
          <cell r="C435" t="str">
            <v>fin</v>
          </cell>
          <cell r="D435" t="str">
            <v>9 - t&amp;e</v>
          </cell>
          <cell r="F435" t="str">
            <v xml:space="preserve">                        Entertainment - Executive Admin</v>
          </cell>
        </row>
        <row r="436">
          <cell r="A436" t="str">
            <v>01-443128-0125-0100</v>
          </cell>
          <cell r="B436" t="str">
            <v>125</v>
          </cell>
          <cell r="C436" t="str">
            <v>fin</v>
          </cell>
          <cell r="D436" t="str">
            <v>9 - t&amp;e</v>
          </cell>
          <cell r="F436" t="str">
            <v xml:space="preserve">                        Telephone - Executive Admin</v>
          </cell>
        </row>
        <row r="437">
          <cell r="A437" t="str">
            <v>01-443135-0135-0100</v>
          </cell>
          <cell r="B437" t="str">
            <v>135</v>
          </cell>
          <cell r="C437" t="str">
            <v>fin</v>
          </cell>
          <cell r="D437" t="str">
            <v>9 - t&amp;e</v>
          </cell>
          <cell r="F437" t="str">
            <v xml:space="preserve">                        Travel - HR</v>
          </cell>
        </row>
        <row r="438">
          <cell r="A438" t="str">
            <v>01-443136-0135-0100</v>
          </cell>
          <cell r="B438" t="str">
            <v>135</v>
          </cell>
          <cell r="C438" t="str">
            <v>fin</v>
          </cell>
          <cell r="D438" t="str">
            <v>9 - t&amp;e</v>
          </cell>
          <cell r="F438" t="str">
            <v xml:space="preserve">                        Accoms &amp; Meals - HR</v>
          </cell>
        </row>
        <row r="439">
          <cell r="A439" t="str">
            <v>01-443137-0135-0100</v>
          </cell>
          <cell r="B439" t="str">
            <v>135</v>
          </cell>
          <cell r="C439" t="str">
            <v>fin</v>
          </cell>
          <cell r="D439" t="str">
            <v>9 - t&amp;e</v>
          </cell>
          <cell r="F439" t="str">
            <v xml:space="preserve">                        Entertainment - HR</v>
          </cell>
        </row>
        <row r="440">
          <cell r="A440" t="str">
            <v>01-443138-0135-0100</v>
          </cell>
          <cell r="B440" t="str">
            <v>135</v>
          </cell>
          <cell r="C440" t="str">
            <v>fin</v>
          </cell>
          <cell r="D440" t="str">
            <v>9 - t&amp;e</v>
          </cell>
          <cell r="F440" t="str">
            <v xml:space="preserve">                        Telephone - HR</v>
          </cell>
        </row>
        <row r="441">
          <cell r="A441" t="str">
            <v>01-443140-0140-0100</v>
          </cell>
          <cell r="B441" t="str">
            <v>140</v>
          </cell>
          <cell r="C441" t="str">
            <v>fin</v>
          </cell>
          <cell r="D441" t="str">
            <v>9 - t&amp;e</v>
          </cell>
          <cell r="F441" t="str">
            <v xml:space="preserve">                        Travel - Facilities</v>
          </cell>
        </row>
        <row r="442">
          <cell r="A442" t="str">
            <v>01-443141-0140-0100</v>
          </cell>
          <cell r="B442" t="str">
            <v>140</v>
          </cell>
          <cell r="C442" t="str">
            <v>fin</v>
          </cell>
          <cell r="D442" t="str">
            <v>9 - t&amp;e</v>
          </cell>
          <cell r="F442" t="str">
            <v xml:space="preserve">                        Accoms &amp; Meals - Facilities</v>
          </cell>
        </row>
        <row r="443">
          <cell r="A443" t="str">
            <v>01-443142-0140-0100</v>
          </cell>
          <cell r="B443" t="str">
            <v>140</v>
          </cell>
          <cell r="C443" t="str">
            <v>fin</v>
          </cell>
          <cell r="D443" t="str">
            <v>9 - t&amp;e</v>
          </cell>
          <cell r="F443" t="str">
            <v xml:space="preserve">                        Entertainment - Facilities</v>
          </cell>
        </row>
        <row r="444">
          <cell r="A444" t="str">
            <v>01-443190-0210-0200</v>
          </cell>
          <cell r="B444" t="str">
            <v>210</v>
          </cell>
          <cell r="C444" t="str">
            <v>sales</v>
          </cell>
          <cell r="D444" t="str">
            <v>9 - t&amp;e</v>
          </cell>
          <cell r="F444" t="str">
            <v xml:space="preserve">                        Travel - Wezwick</v>
          </cell>
        </row>
        <row r="445">
          <cell r="A445" t="str">
            <v>01-443191-0210-0200</v>
          </cell>
          <cell r="B445" t="str">
            <v>210</v>
          </cell>
          <cell r="C445" t="str">
            <v>sales</v>
          </cell>
          <cell r="D445" t="str">
            <v>9 - t&amp;e</v>
          </cell>
          <cell r="F445" t="str">
            <v xml:space="preserve">                        Accoms &amp; Meals - Wezwick</v>
          </cell>
        </row>
        <row r="446">
          <cell r="A446" t="str">
            <v>01-443192-0210-0200</v>
          </cell>
          <cell r="B446" t="str">
            <v>210</v>
          </cell>
          <cell r="C446" t="str">
            <v>sales</v>
          </cell>
          <cell r="D446" t="str">
            <v>9 - t&amp;e</v>
          </cell>
          <cell r="F446" t="str">
            <v xml:space="preserve">                        Entertainment - Wezwick</v>
          </cell>
        </row>
        <row r="447">
          <cell r="A447" t="str">
            <v>01-443193-0210-0200</v>
          </cell>
          <cell r="B447" t="str">
            <v>210</v>
          </cell>
          <cell r="C447" t="str">
            <v>sales</v>
          </cell>
          <cell r="D447" t="str">
            <v>9 - t&amp;e</v>
          </cell>
          <cell r="F447" t="str">
            <v xml:space="preserve">                        Telephone - Wezwick</v>
          </cell>
        </row>
        <row r="448">
          <cell r="A448" t="str">
            <v>01-443194-0210-0200</v>
          </cell>
          <cell r="B448" t="str">
            <v>210</v>
          </cell>
          <cell r="C448" t="str">
            <v>sales</v>
          </cell>
          <cell r="D448" t="str">
            <v>9 - t&amp;e</v>
          </cell>
          <cell r="F448" t="str">
            <v xml:space="preserve">                        Miscellaneous - Wezwick</v>
          </cell>
        </row>
        <row r="449">
          <cell r="A449" t="str">
            <v>01-443210-0210-0200</v>
          </cell>
          <cell r="B449" t="str">
            <v>210</v>
          </cell>
          <cell r="C449" t="str">
            <v>sales</v>
          </cell>
          <cell r="D449" t="str">
            <v>9 - t&amp;e</v>
          </cell>
          <cell r="F449" t="str">
            <v xml:space="preserve">                        Travel - Sales/Mktg Mgt</v>
          </cell>
        </row>
        <row r="450">
          <cell r="A450" t="str">
            <v>01-443211-0210-0200</v>
          </cell>
          <cell r="B450" t="str">
            <v>210</v>
          </cell>
          <cell r="C450" t="str">
            <v>sales</v>
          </cell>
          <cell r="D450" t="str">
            <v>9 - t&amp;e</v>
          </cell>
          <cell r="F450" t="str">
            <v xml:space="preserve">                        Accoms &amp; Meals - Sls/Mktg Mgt</v>
          </cell>
        </row>
        <row r="451">
          <cell r="A451" t="str">
            <v>01-443212-0210-0200</v>
          </cell>
          <cell r="B451" t="str">
            <v>210</v>
          </cell>
          <cell r="C451" t="str">
            <v>sales</v>
          </cell>
          <cell r="D451" t="str">
            <v>9 - t&amp;e</v>
          </cell>
          <cell r="F451" t="str">
            <v xml:space="preserve">                        Entertainment - Sls/Mktg Mgt</v>
          </cell>
        </row>
        <row r="452">
          <cell r="A452" t="str">
            <v>01-443213-0210-0200</v>
          </cell>
          <cell r="B452" t="str">
            <v>210</v>
          </cell>
          <cell r="C452" t="str">
            <v>sales</v>
          </cell>
          <cell r="D452" t="str">
            <v>9 - t&amp;e</v>
          </cell>
          <cell r="F452" t="str">
            <v xml:space="preserve">                        Telephone - Sales/Mktg Mgt</v>
          </cell>
        </row>
        <row r="453">
          <cell r="A453" t="str">
            <v>01-443214-0210-0200</v>
          </cell>
          <cell r="B453" t="str">
            <v>210</v>
          </cell>
          <cell r="C453" t="str">
            <v>sales</v>
          </cell>
          <cell r="D453" t="str">
            <v>9 - t&amp;e</v>
          </cell>
          <cell r="F453" t="str">
            <v xml:space="preserve">                        Miscellaneous - Sales/Mkg Mgt</v>
          </cell>
        </row>
        <row r="454">
          <cell r="A454" t="str">
            <v>01-443215-0210-0200</v>
          </cell>
          <cell r="B454" t="str">
            <v>210</v>
          </cell>
          <cell r="C454" t="str">
            <v>sales</v>
          </cell>
          <cell r="D454" t="str">
            <v>9 - t&amp;e</v>
          </cell>
          <cell r="F454" t="str">
            <v xml:space="preserve">                        Travel - Wezwick</v>
          </cell>
        </row>
        <row r="455">
          <cell r="A455" t="str">
            <v>01-443216-0210-0200</v>
          </cell>
          <cell r="B455" t="str">
            <v>210</v>
          </cell>
          <cell r="C455" t="str">
            <v>sales</v>
          </cell>
          <cell r="D455" t="str">
            <v>9 - t&amp;e</v>
          </cell>
          <cell r="F455" t="str">
            <v xml:space="preserve">                        Accoms &amp; Meals - Wezwick</v>
          </cell>
        </row>
        <row r="456">
          <cell r="A456" t="str">
            <v>01-443217-0210-0200</v>
          </cell>
          <cell r="B456" t="str">
            <v>210</v>
          </cell>
          <cell r="C456" t="str">
            <v>sales</v>
          </cell>
          <cell r="D456" t="str">
            <v>9 - t&amp;e</v>
          </cell>
          <cell r="F456" t="str">
            <v xml:space="preserve">                        Entertainment - Wezwick</v>
          </cell>
        </row>
        <row r="457">
          <cell r="A457" t="str">
            <v>01-443218-0210-0200</v>
          </cell>
          <cell r="B457" t="str">
            <v>210</v>
          </cell>
          <cell r="C457" t="str">
            <v>sales</v>
          </cell>
          <cell r="D457" t="str">
            <v>9 - t&amp;e</v>
          </cell>
          <cell r="F457" t="str">
            <v xml:space="preserve">                        Telephone - Wezwick</v>
          </cell>
        </row>
        <row r="458">
          <cell r="A458" t="str">
            <v>01-443219-0210-0200</v>
          </cell>
          <cell r="B458" t="str">
            <v>210</v>
          </cell>
          <cell r="C458" t="str">
            <v>sales</v>
          </cell>
          <cell r="D458" t="str">
            <v>9 - t&amp;e</v>
          </cell>
          <cell r="F458" t="str">
            <v xml:space="preserve">                        Miscellaneous - Wezwick</v>
          </cell>
        </row>
        <row r="459">
          <cell r="A459" t="str">
            <v>01-443220-0220-0230</v>
          </cell>
          <cell r="B459" t="str">
            <v>220</v>
          </cell>
          <cell r="C459" t="str">
            <v>sales</v>
          </cell>
          <cell r="D459" t="str">
            <v>9 - t&amp;e</v>
          </cell>
          <cell r="F459" t="str">
            <v xml:space="preserve">                        Travel - Marketing</v>
          </cell>
        </row>
        <row r="460">
          <cell r="A460" t="str">
            <v>01-443221-0220-0230</v>
          </cell>
          <cell r="B460" t="str">
            <v>220</v>
          </cell>
          <cell r="C460" t="str">
            <v>sales</v>
          </cell>
          <cell r="D460" t="str">
            <v>9 - t&amp;e</v>
          </cell>
          <cell r="F460" t="str">
            <v xml:space="preserve">                        Accoms &amp; Meals - Marketing</v>
          </cell>
        </row>
        <row r="461">
          <cell r="A461" t="str">
            <v>01-443222-0220-0230</v>
          </cell>
          <cell r="B461" t="str">
            <v>220</v>
          </cell>
          <cell r="C461" t="str">
            <v>sales</v>
          </cell>
          <cell r="D461" t="str">
            <v>9 - t&amp;e</v>
          </cell>
          <cell r="F461" t="str">
            <v xml:space="preserve">                        Entertainment - Marketing</v>
          </cell>
        </row>
        <row r="462">
          <cell r="A462" t="str">
            <v>01-443223-0220-0230</v>
          </cell>
          <cell r="B462" t="str">
            <v>220</v>
          </cell>
          <cell r="C462" t="str">
            <v>sales</v>
          </cell>
          <cell r="D462" t="str">
            <v>9 - t&amp;e</v>
          </cell>
          <cell r="F462" t="str">
            <v xml:space="preserve">                        Telephone - Marketing</v>
          </cell>
        </row>
        <row r="463">
          <cell r="A463" t="str">
            <v>01-443224-0220-0230</v>
          </cell>
          <cell r="B463" t="str">
            <v>220</v>
          </cell>
          <cell r="C463" t="str">
            <v>sales</v>
          </cell>
          <cell r="D463" t="str">
            <v>9 - t&amp;e</v>
          </cell>
          <cell r="F463" t="str">
            <v xml:space="preserve">                        Miscellaneous - Marketing</v>
          </cell>
        </row>
        <row r="464">
          <cell r="A464" t="str">
            <v>01-443225-0225-0200</v>
          </cell>
          <cell r="B464" t="str">
            <v>225</v>
          </cell>
          <cell r="C464" t="str">
            <v>sales</v>
          </cell>
          <cell r="D464" t="str">
            <v>9 - t&amp;e</v>
          </cell>
          <cell r="F464" t="str">
            <v xml:space="preserve">                        Travel - Inside Sales - Comeau</v>
          </cell>
        </row>
        <row r="465">
          <cell r="A465" t="str">
            <v>01-443226-0225-0200</v>
          </cell>
          <cell r="B465" t="str">
            <v>225</v>
          </cell>
          <cell r="C465" t="str">
            <v>sales</v>
          </cell>
          <cell r="D465" t="str">
            <v>9 - t&amp;e</v>
          </cell>
          <cell r="F465" t="str">
            <v xml:space="preserve">                        Accoms &amp; Meals - Inside Sales - Comeau</v>
          </cell>
        </row>
        <row r="466">
          <cell r="A466" t="str">
            <v>01-443227-0225-0200</v>
          </cell>
          <cell r="B466" t="str">
            <v>225</v>
          </cell>
          <cell r="C466" t="str">
            <v>sales</v>
          </cell>
          <cell r="D466" t="str">
            <v>9 - t&amp;e</v>
          </cell>
          <cell r="F466" t="str">
            <v xml:space="preserve">                        Entertainment - Inside Sales - Comeau</v>
          </cell>
        </row>
        <row r="467">
          <cell r="A467" t="str">
            <v>01-443228-0225-0200</v>
          </cell>
          <cell r="B467" t="str">
            <v>225</v>
          </cell>
          <cell r="C467" t="str">
            <v>sales</v>
          </cell>
          <cell r="D467" t="str">
            <v>9 - t&amp;e</v>
          </cell>
          <cell r="F467" t="str">
            <v xml:space="preserve">                        Telephone - Inside Sales - Comeau</v>
          </cell>
        </row>
        <row r="468">
          <cell r="A468" t="str">
            <v>01-443229-0225-0200</v>
          </cell>
          <cell r="B468" t="str">
            <v>225</v>
          </cell>
          <cell r="C468" t="str">
            <v>sales</v>
          </cell>
          <cell r="D468" t="str">
            <v>9 - t&amp;e</v>
          </cell>
          <cell r="F468" t="str">
            <v xml:space="preserve">                        Miscellaneous - Inside Sales - Comeau</v>
          </cell>
        </row>
        <row r="469">
          <cell r="A469" t="str">
            <v>01-443235-0235-0200</v>
          </cell>
          <cell r="B469" t="str">
            <v>235</v>
          </cell>
          <cell r="C469" t="str">
            <v>sales</v>
          </cell>
          <cell r="D469" t="str">
            <v>9 - t&amp;e</v>
          </cell>
          <cell r="F469" t="str">
            <v xml:space="preserve">                        Travel - Sales Operations</v>
          </cell>
        </row>
        <row r="470">
          <cell r="A470" t="str">
            <v>01-443236-0235-0200</v>
          </cell>
          <cell r="B470" t="str">
            <v>235</v>
          </cell>
          <cell r="C470" t="str">
            <v>sales</v>
          </cell>
          <cell r="D470" t="str">
            <v>9 - t&amp;e</v>
          </cell>
          <cell r="F470" t="str">
            <v xml:space="preserve">                        Accoms &amp; Mls - Sales Operations</v>
          </cell>
        </row>
        <row r="471">
          <cell r="A471" t="str">
            <v>01-443237-0235-0200</v>
          </cell>
          <cell r="B471" t="str">
            <v>235</v>
          </cell>
          <cell r="C471" t="str">
            <v>sales</v>
          </cell>
          <cell r="D471" t="str">
            <v>9 - t&amp;e</v>
          </cell>
          <cell r="F471" t="str">
            <v xml:space="preserve">                        Entertainment - Sales Operations</v>
          </cell>
        </row>
        <row r="472">
          <cell r="A472" t="str">
            <v>01-443238-0235-0200</v>
          </cell>
          <cell r="B472" t="str">
            <v>235</v>
          </cell>
          <cell r="C472" t="str">
            <v>sales</v>
          </cell>
          <cell r="D472" t="str">
            <v>9 - t&amp;e</v>
          </cell>
          <cell r="F472" t="str">
            <v xml:space="preserve">                        Telephone - Sales Operations</v>
          </cell>
        </row>
        <row r="473">
          <cell r="A473" t="str">
            <v>01-443239-0235-0200</v>
          </cell>
          <cell r="B473" t="str">
            <v>235</v>
          </cell>
          <cell r="C473" t="str">
            <v>sales</v>
          </cell>
          <cell r="D473" t="str">
            <v>9 - t&amp;e</v>
          </cell>
          <cell r="F473" t="str">
            <v xml:space="preserve">                        Miscellaneous - Sales Operations</v>
          </cell>
        </row>
        <row r="474">
          <cell r="A474" t="str">
            <v>01-443245-0245-0200</v>
          </cell>
          <cell r="B474" t="str">
            <v>245</v>
          </cell>
          <cell r="C474" t="str">
            <v>sales</v>
          </cell>
          <cell r="D474" t="str">
            <v>9 - t&amp;e</v>
          </cell>
          <cell r="F474" t="str">
            <v xml:space="preserve">                        Travel - Sales Reg 1- Catanzarite</v>
          </cell>
        </row>
        <row r="475">
          <cell r="A475" t="str">
            <v>01-443246-0245-0200</v>
          </cell>
          <cell r="B475" t="str">
            <v>245</v>
          </cell>
          <cell r="C475" t="str">
            <v>sales</v>
          </cell>
          <cell r="D475" t="str">
            <v>9 - t&amp;e</v>
          </cell>
          <cell r="F475" t="str">
            <v xml:space="preserve">                        Accoms  &amp; Mls -Sales Reg 1- Catanzarite</v>
          </cell>
        </row>
        <row r="476">
          <cell r="A476" t="str">
            <v>01-443247-0245-0200</v>
          </cell>
          <cell r="B476" t="str">
            <v>245</v>
          </cell>
          <cell r="C476" t="str">
            <v>sales</v>
          </cell>
          <cell r="D476" t="str">
            <v>9 - t&amp;e</v>
          </cell>
          <cell r="F476" t="str">
            <v xml:space="preserve">                        Entertainment-Sales Reg 1- Catanzarite</v>
          </cell>
        </row>
        <row r="477">
          <cell r="A477" t="str">
            <v>01-443248-0245-0200</v>
          </cell>
          <cell r="B477" t="str">
            <v>245</v>
          </cell>
          <cell r="C477" t="str">
            <v>sales</v>
          </cell>
          <cell r="D477" t="str">
            <v>9 - t&amp;e</v>
          </cell>
          <cell r="F477" t="str">
            <v xml:space="preserve">                        Telephone-Sales Reg 1- Catanzarite</v>
          </cell>
        </row>
        <row r="478">
          <cell r="A478" t="str">
            <v>01-443249-0245-0200</v>
          </cell>
          <cell r="B478" t="str">
            <v>245</v>
          </cell>
          <cell r="C478" t="str">
            <v>sales</v>
          </cell>
          <cell r="D478" t="str">
            <v>9 - t&amp;e</v>
          </cell>
          <cell r="F478" t="str">
            <v xml:space="preserve">                        Misc-Sales Reg 1- Catanzarite</v>
          </cell>
        </row>
        <row r="479">
          <cell r="A479" t="str">
            <v>01-443255-0255-0200</v>
          </cell>
          <cell r="B479" t="str">
            <v>255</v>
          </cell>
          <cell r="C479" t="str">
            <v>sales</v>
          </cell>
          <cell r="D479" t="str">
            <v>9 - t&amp;e</v>
          </cell>
          <cell r="F479" t="str">
            <v xml:space="preserve">                        Travel - Sales Region 2</v>
          </cell>
        </row>
        <row r="480">
          <cell r="A480" t="str">
            <v>01-443256-0255-0200</v>
          </cell>
          <cell r="B480" t="str">
            <v>255</v>
          </cell>
          <cell r="C480" t="str">
            <v>sales</v>
          </cell>
          <cell r="D480" t="str">
            <v>9 - t&amp;e</v>
          </cell>
          <cell r="F480" t="str">
            <v xml:space="preserve">                        Accoms &amp; Meals - Sales Region 2</v>
          </cell>
        </row>
        <row r="481">
          <cell r="A481" t="str">
            <v>01-443257-0255-0200</v>
          </cell>
          <cell r="B481" t="str">
            <v>255</v>
          </cell>
          <cell r="C481" t="str">
            <v>sales</v>
          </cell>
          <cell r="D481" t="str">
            <v>9 - t&amp;e</v>
          </cell>
          <cell r="F481" t="str">
            <v xml:space="preserve">                        Entertainment - Sales Region 2</v>
          </cell>
        </row>
        <row r="482">
          <cell r="A482" t="str">
            <v>01-443258-0255-0200</v>
          </cell>
          <cell r="B482" t="str">
            <v>255</v>
          </cell>
          <cell r="C482" t="str">
            <v>sales</v>
          </cell>
          <cell r="D482" t="str">
            <v>9 - t&amp;e</v>
          </cell>
          <cell r="F482" t="str">
            <v xml:space="preserve">                        Telephone - Sales Region 2</v>
          </cell>
        </row>
        <row r="483">
          <cell r="A483" t="str">
            <v>01-443259-0255-0200</v>
          </cell>
          <cell r="B483" t="str">
            <v>255</v>
          </cell>
          <cell r="C483" t="str">
            <v>sales</v>
          </cell>
          <cell r="D483" t="str">
            <v>9 - t&amp;e</v>
          </cell>
          <cell r="F483" t="str">
            <v xml:space="preserve">                        Miscellaneous - Sales Region 2</v>
          </cell>
        </row>
        <row r="484">
          <cell r="A484" t="str">
            <v>01-443275-0275-0200</v>
          </cell>
          <cell r="B484" t="str">
            <v>275</v>
          </cell>
          <cell r="C484" t="str">
            <v>sales</v>
          </cell>
          <cell r="D484" t="str">
            <v>9 - t&amp;e</v>
          </cell>
          <cell r="F484" t="str">
            <v xml:space="preserve">                        Travel - Sales AFN</v>
          </cell>
        </row>
        <row r="485">
          <cell r="A485" t="str">
            <v>01-443276-0275-0200</v>
          </cell>
          <cell r="B485" t="str">
            <v>275</v>
          </cell>
          <cell r="C485" t="str">
            <v>sales</v>
          </cell>
          <cell r="D485" t="str">
            <v>9 - t&amp;e</v>
          </cell>
          <cell r="F485" t="str">
            <v xml:space="preserve">                        Accoms &amp; Meals - Sales AFN</v>
          </cell>
        </row>
        <row r="486">
          <cell r="A486" t="str">
            <v>01-443277-0275-0200</v>
          </cell>
          <cell r="B486" t="str">
            <v>275</v>
          </cell>
          <cell r="C486" t="str">
            <v>sales</v>
          </cell>
          <cell r="D486" t="str">
            <v>9 - t&amp;e</v>
          </cell>
          <cell r="F486" t="str">
            <v xml:space="preserve">                        Entertainment - Sales AFN</v>
          </cell>
        </row>
        <row r="487">
          <cell r="A487" t="str">
            <v>01-443278-0275-0200</v>
          </cell>
          <cell r="B487" t="str">
            <v>275</v>
          </cell>
          <cell r="C487" t="str">
            <v>sales</v>
          </cell>
          <cell r="D487" t="str">
            <v>9 - t&amp;e</v>
          </cell>
          <cell r="F487" t="str">
            <v xml:space="preserve">                        Telephone - Sales AFN</v>
          </cell>
        </row>
        <row r="488">
          <cell r="A488" t="str">
            <v>01-443279-0275-0200</v>
          </cell>
          <cell r="B488" t="str">
            <v>275</v>
          </cell>
          <cell r="C488" t="str">
            <v>sales</v>
          </cell>
          <cell r="D488" t="str">
            <v>9 - t&amp;e</v>
          </cell>
          <cell r="F488" t="str">
            <v xml:space="preserve">                        Miscellaneous - Sales AFN</v>
          </cell>
        </row>
        <row r="489">
          <cell r="A489" t="str">
            <v>01-443290-0290-0200</v>
          </cell>
          <cell r="B489" t="str">
            <v>290</v>
          </cell>
          <cell r="C489" t="str">
            <v>sales</v>
          </cell>
          <cell r="D489" t="str">
            <v>9 - t&amp;e</v>
          </cell>
          <cell r="F489" t="str">
            <v xml:space="preserve">                        Travel - Business Partners</v>
          </cell>
        </row>
        <row r="490">
          <cell r="A490" t="str">
            <v>01-443291-0290-0200</v>
          </cell>
          <cell r="B490" t="str">
            <v>290</v>
          </cell>
          <cell r="C490" t="str">
            <v>sales</v>
          </cell>
          <cell r="D490" t="str">
            <v>9 - t&amp;e</v>
          </cell>
          <cell r="F490" t="str">
            <v xml:space="preserve">                        Accoms &amp; Meals - Business Partners</v>
          </cell>
        </row>
        <row r="491">
          <cell r="A491" t="str">
            <v>01-443292-0290-0200</v>
          </cell>
          <cell r="B491" t="str">
            <v>290</v>
          </cell>
          <cell r="C491" t="str">
            <v>sales</v>
          </cell>
          <cell r="D491" t="str">
            <v>9 - t&amp;e</v>
          </cell>
          <cell r="F491" t="str">
            <v xml:space="preserve">                        Entertainment - Business Partners</v>
          </cell>
        </row>
        <row r="492">
          <cell r="A492" t="str">
            <v>01-443293-0290-0200</v>
          </cell>
          <cell r="B492" t="str">
            <v>290</v>
          </cell>
          <cell r="C492" t="str">
            <v>sales</v>
          </cell>
          <cell r="D492" t="str">
            <v>9 - t&amp;e</v>
          </cell>
          <cell r="F492" t="str">
            <v xml:space="preserve">                        Telephone - Business Partners</v>
          </cell>
        </row>
        <row r="493">
          <cell r="A493" t="str">
            <v>01-443294-0290-0200</v>
          </cell>
          <cell r="B493" t="str">
            <v>290</v>
          </cell>
          <cell r="C493" t="str">
            <v>sales</v>
          </cell>
          <cell r="D493" t="str">
            <v>9 - t&amp;e</v>
          </cell>
          <cell r="F493" t="str">
            <v xml:space="preserve">                        Miscellaneous - Business Partners</v>
          </cell>
        </row>
        <row r="494">
          <cell r="A494" t="str">
            <v>01-443295-0295-0200</v>
          </cell>
          <cell r="B494" t="str">
            <v>295</v>
          </cell>
          <cell r="C494" t="str">
            <v>sales</v>
          </cell>
          <cell r="D494" t="str">
            <v>9 - t&amp;e</v>
          </cell>
          <cell r="F494" t="str">
            <v xml:space="preserve">                        Travel - Major Accounts</v>
          </cell>
        </row>
        <row r="495">
          <cell r="A495" t="str">
            <v>01-443296-0295-0200</v>
          </cell>
          <cell r="B495" t="str">
            <v>295</v>
          </cell>
          <cell r="C495" t="str">
            <v>sales</v>
          </cell>
          <cell r="D495" t="str">
            <v>9 - t&amp;e</v>
          </cell>
          <cell r="F495" t="str">
            <v xml:space="preserve">                        Accoms &amp; Meals - Major Accounts</v>
          </cell>
        </row>
        <row r="496">
          <cell r="A496" t="str">
            <v>01-443297-0295-0200</v>
          </cell>
          <cell r="B496" t="str">
            <v>295</v>
          </cell>
          <cell r="C496" t="str">
            <v>sales</v>
          </cell>
          <cell r="D496" t="str">
            <v>9 - t&amp;e</v>
          </cell>
          <cell r="F496" t="str">
            <v xml:space="preserve">                        Entertainment - Major Accounts</v>
          </cell>
        </row>
        <row r="497">
          <cell r="A497" t="str">
            <v>01-443298-0295-0200</v>
          </cell>
          <cell r="B497" t="str">
            <v>295</v>
          </cell>
          <cell r="C497" t="str">
            <v>sales</v>
          </cell>
          <cell r="D497" t="str">
            <v>9 - t&amp;e</v>
          </cell>
          <cell r="F497" t="str">
            <v xml:space="preserve">                        Telephone - Major Accounts</v>
          </cell>
        </row>
        <row r="498">
          <cell r="A498" t="str">
            <v>01-443305-0305-0300</v>
          </cell>
          <cell r="B498" t="str">
            <v>305</v>
          </cell>
          <cell r="C498" t="str">
            <v>cust supp</v>
          </cell>
          <cell r="D498" t="str">
            <v>9 - t&amp;e</v>
          </cell>
          <cell r="F498" t="str">
            <v xml:space="preserve">                        Travel - Supp Mgmt</v>
          </cell>
        </row>
        <row r="499">
          <cell r="A499" t="str">
            <v>01-443306-0305-0300</v>
          </cell>
          <cell r="B499" t="str">
            <v>305</v>
          </cell>
          <cell r="C499" t="str">
            <v>cust supp</v>
          </cell>
          <cell r="D499" t="str">
            <v>9 - t&amp;e</v>
          </cell>
          <cell r="F499" t="str">
            <v xml:space="preserve">                        Accom &amp; Meals - Supp Mgmt</v>
          </cell>
        </row>
        <row r="500">
          <cell r="A500" t="str">
            <v>01-443307-0305-0300</v>
          </cell>
          <cell r="B500" t="str">
            <v>305</v>
          </cell>
          <cell r="C500" t="str">
            <v>cust supp</v>
          </cell>
          <cell r="D500" t="str">
            <v>9 - t&amp;e</v>
          </cell>
          <cell r="F500" t="str">
            <v xml:space="preserve">                        Entertainment - Cust Supp Mgmt</v>
          </cell>
        </row>
        <row r="501">
          <cell r="A501" t="str">
            <v>01-443308-0305-0300</v>
          </cell>
          <cell r="B501" t="str">
            <v>305</v>
          </cell>
          <cell r="C501" t="str">
            <v>cust supp</v>
          </cell>
          <cell r="D501" t="str">
            <v>9 - t&amp;e</v>
          </cell>
          <cell r="F501" t="str">
            <v xml:space="preserve">                        Telephone - Supp Mgmt</v>
          </cell>
        </row>
        <row r="502">
          <cell r="A502" t="str">
            <v>01-443309-0305-0300</v>
          </cell>
          <cell r="B502" t="str">
            <v>305</v>
          </cell>
          <cell r="C502" t="str">
            <v>cust supp</v>
          </cell>
          <cell r="D502" t="str">
            <v>9 - t&amp;e</v>
          </cell>
          <cell r="F502" t="str">
            <v xml:space="preserve">                        Misc - Supp Mgmt</v>
          </cell>
        </row>
        <row r="503">
          <cell r="A503" t="str">
            <v>01-443310-0310-0300</v>
          </cell>
          <cell r="B503" t="str">
            <v>310</v>
          </cell>
          <cell r="C503" t="str">
            <v>cust supp</v>
          </cell>
          <cell r="D503" t="str">
            <v>9 - t&amp;e</v>
          </cell>
          <cell r="F503" t="str">
            <v xml:space="preserve">                        Travel - Support Admin</v>
          </cell>
        </row>
        <row r="504">
          <cell r="A504" t="str">
            <v>01-443311-0310-0300</v>
          </cell>
          <cell r="B504" t="str">
            <v>310</v>
          </cell>
          <cell r="C504" t="str">
            <v>cust supp</v>
          </cell>
          <cell r="D504" t="str">
            <v>9 - t&amp;e</v>
          </cell>
          <cell r="F504" t="str">
            <v xml:space="preserve">                        Accoms/Meals-Support Admin</v>
          </cell>
        </row>
        <row r="505">
          <cell r="A505" t="str">
            <v>01-443312-0310-0300</v>
          </cell>
          <cell r="B505" t="str">
            <v>310</v>
          </cell>
          <cell r="C505" t="str">
            <v>cust supp</v>
          </cell>
          <cell r="D505" t="str">
            <v>9 - t&amp;e</v>
          </cell>
          <cell r="F505" t="str">
            <v xml:space="preserve">                        Entertainment - Supp Admin</v>
          </cell>
        </row>
        <row r="506">
          <cell r="A506" t="str">
            <v>01-443313-0310-0300</v>
          </cell>
          <cell r="B506" t="str">
            <v>310</v>
          </cell>
          <cell r="C506" t="str">
            <v>cust supp</v>
          </cell>
          <cell r="D506" t="str">
            <v>9 - t&amp;e</v>
          </cell>
          <cell r="F506" t="str">
            <v xml:space="preserve">                        Telephone - Supp Admin</v>
          </cell>
        </row>
        <row r="507">
          <cell r="A507" t="str">
            <v>01-443315-0315-0300</v>
          </cell>
          <cell r="B507" t="str">
            <v>315</v>
          </cell>
          <cell r="C507" t="str">
            <v>prod dev</v>
          </cell>
          <cell r="D507" t="str">
            <v>9 - t&amp;e</v>
          </cell>
          <cell r="F507" t="str">
            <v xml:space="preserve">                        Travel - Multimedia Support</v>
          </cell>
        </row>
        <row r="508">
          <cell r="A508" t="str">
            <v>01-443316-0315-0300</v>
          </cell>
          <cell r="B508" t="str">
            <v>315</v>
          </cell>
          <cell r="C508" t="str">
            <v>prod dev</v>
          </cell>
          <cell r="D508" t="str">
            <v>9 - t&amp;e</v>
          </cell>
          <cell r="F508" t="str">
            <v xml:space="preserve">                        Accom &amp; Meals - Multimedia Supp</v>
          </cell>
        </row>
        <row r="509">
          <cell r="A509" t="str">
            <v>01-443317-0315-0300</v>
          </cell>
          <cell r="B509" t="str">
            <v>315</v>
          </cell>
          <cell r="C509" t="str">
            <v>prod dev</v>
          </cell>
          <cell r="D509" t="str">
            <v>9 - t&amp;e</v>
          </cell>
          <cell r="F509" t="str">
            <v xml:space="preserve">                        Entertainment - Multimedia Supp</v>
          </cell>
        </row>
        <row r="510">
          <cell r="A510" t="str">
            <v>01-443318-0315-0300</v>
          </cell>
          <cell r="B510" t="str">
            <v>315</v>
          </cell>
          <cell r="C510" t="str">
            <v>prod dev</v>
          </cell>
          <cell r="D510" t="str">
            <v>9 - t&amp;e</v>
          </cell>
          <cell r="F510" t="str">
            <v xml:space="preserve">                        Telephone - Multimedia Supp</v>
          </cell>
        </row>
        <row r="511">
          <cell r="A511" t="str">
            <v>01-443319-0315-0300</v>
          </cell>
          <cell r="B511" t="str">
            <v>315</v>
          </cell>
          <cell r="C511" t="str">
            <v>prod dev</v>
          </cell>
          <cell r="D511" t="str">
            <v>9 - t&amp;e</v>
          </cell>
          <cell r="F511" t="str">
            <v xml:space="preserve">                        Misc - Multimedia Supp</v>
          </cell>
        </row>
        <row r="512">
          <cell r="A512" t="str">
            <v>01-443320-0320-0300</v>
          </cell>
          <cell r="B512" t="str">
            <v>320</v>
          </cell>
          <cell r="C512" t="str">
            <v>cust supp</v>
          </cell>
          <cell r="D512" t="str">
            <v>9 - t&amp;e</v>
          </cell>
          <cell r="F512" t="str">
            <v xml:space="preserve">                        Travel - Cust Supp  SAS</v>
          </cell>
        </row>
        <row r="513">
          <cell r="A513" t="str">
            <v>01-443321-0320-0300</v>
          </cell>
          <cell r="B513" t="str">
            <v>320</v>
          </cell>
          <cell r="C513" t="str">
            <v>cust supp</v>
          </cell>
          <cell r="D513" t="str">
            <v>9 - t&amp;e</v>
          </cell>
          <cell r="F513" t="str">
            <v xml:space="preserve">                        Accoms &amp; Meals - Cust Supp SAS</v>
          </cell>
        </row>
        <row r="514">
          <cell r="A514" t="str">
            <v>01-443322-0320-0300</v>
          </cell>
          <cell r="B514" t="str">
            <v>320</v>
          </cell>
          <cell r="C514" t="str">
            <v>cust supp</v>
          </cell>
          <cell r="D514" t="str">
            <v>9 - t&amp;e</v>
          </cell>
          <cell r="F514" t="str">
            <v xml:space="preserve">                        Entertainment - Cust Supp SAS</v>
          </cell>
        </row>
        <row r="515">
          <cell r="A515" t="str">
            <v>01-443323-0320-0300</v>
          </cell>
          <cell r="B515" t="str">
            <v>320</v>
          </cell>
          <cell r="C515" t="str">
            <v>cust supp</v>
          </cell>
          <cell r="D515" t="str">
            <v>9 - t&amp;e</v>
          </cell>
          <cell r="F515" t="str">
            <v xml:space="preserve">                        Telephone - Cust Supp SAS</v>
          </cell>
        </row>
        <row r="516">
          <cell r="A516" t="str">
            <v>01-443325-0325-0300</v>
          </cell>
          <cell r="B516" t="str">
            <v>325</v>
          </cell>
          <cell r="C516" t="str">
            <v>cust supp</v>
          </cell>
          <cell r="D516" t="str">
            <v>9 - t&amp;e</v>
          </cell>
          <cell r="F516" t="str">
            <v xml:space="preserve">                        Travel - CS/Tech Support</v>
          </cell>
        </row>
        <row r="517">
          <cell r="A517" t="str">
            <v>01-443326-0325-0300</v>
          </cell>
          <cell r="B517" t="str">
            <v>325</v>
          </cell>
          <cell r="C517" t="str">
            <v>cust supp</v>
          </cell>
          <cell r="D517" t="str">
            <v>9 - t&amp;e</v>
          </cell>
          <cell r="F517" t="str">
            <v xml:space="preserve">                        Accom &amp; Meals - CS/Tech Support</v>
          </cell>
        </row>
        <row r="518">
          <cell r="A518" t="str">
            <v>01-443327-0325-0300</v>
          </cell>
          <cell r="B518" t="str">
            <v>325</v>
          </cell>
          <cell r="C518" t="str">
            <v>cust supp</v>
          </cell>
          <cell r="D518" t="str">
            <v>9 - t&amp;e</v>
          </cell>
          <cell r="F518" t="str">
            <v xml:space="preserve">                        Entertainment - CS/Tech Support</v>
          </cell>
        </row>
        <row r="519">
          <cell r="A519" t="str">
            <v>01-443328-0325-0300</v>
          </cell>
          <cell r="B519" t="str">
            <v>325</v>
          </cell>
          <cell r="C519" t="str">
            <v>cust supp</v>
          </cell>
          <cell r="D519" t="str">
            <v>9 - t&amp;e</v>
          </cell>
          <cell r="F519" t="str">
            <v xml:space="preserve">                        Telephone - CS/ Tech Supp</v>
          </cell>
        </row>
        <row r="520">
          <cell r="A520" t="str">
            <v>01-443330-0330-0300</v>
          </cell>
          <cell r="B520" t="str">
            <v>330</v>
          </cell>
          <cell r="C520" t="str">
            <v>cust supp</v>
          </cell>
          <cell r="D520" t="str">
            <v>9 - t&amp;e</v>
          </cell>
          <cell r="F520" t="str">
            <v xml:space="preserve">                        Travel - Supp FRS</v>
          </cell>
        </row>
        <row r="521">
          <cell r="A521" t="str">
            <v>01-443331-0330-0300</v>
          </cell>
          <cell r="B521" t="str">
            <v>330</v>
          </cell>
          <cell r="C521" t="str">
            <v>cust supp</v>
          </cell>
          <cell r="D521" t="str">
            <v>9 - t&amp;e</v>
          </cell>
          <cell r="F521" t="str">
            <v xml:space="preserve">                        Accom &amp; Meals - Supp FRS</v>
          </cell>
        </row>
        <row r="522">
          <cell r="A522" t="str">
            <v>01-443332-0330-0300</v>
          </cell>
          <cell r="B522" t="str">
            <v>330</v>
          </cell>
          <cell r="C522" t="str">
            <v>cust supp</v>
          </cell>
          <cell r="D522" t="str">
            <v>9 - t&amp;e</v>
          </cell>
          <cell r="F522" t="str">
            <v xml:space="preserve">                        Entertainment - Supp FRS</v>
          </cell>
        </row>
        <row r="523">
          <cell r="A523" t="str">
            <v>01-443333-0330-0300</v>
          </cell>
          <cell r="B523" t="str">
            <v>330</v>
          </cell>
          <cell r="C523" t="str">
            <v>cust supp</v>
          </cell>
          <cell r="D523" t="str">
            <v>9 - t&amp;e</v>
          </cell>
          <cell r="F523" t="str">
            <v xml:space="preserve">                        Telephone - Supp FRS</v>
          </cell>
        </row>
        <row r="524">
          <cell r="A524" t="str">
            <v>01-443335-0335-0300</v>
          </cell>
          <cell r="B524" t="str">
            <v>335</v>
          </cell>
          <cell r="C524" t="str">
            <v>cust supp</v>
          </cell>
          <cell r="D524" t="str">
            <v>9 - t&amp;e</v>
          </cell>
          <cell r="F524" t="str">
            <v xml:space="preserve">                        Travel - Support FRS Consultants</v>
          </cell>
        </row>
        <row r="525">
          <cell r="A525" t="str">
            <v>01-443336-0335-0300</v>
          </cell>
          <cell r="B525" t="str">
            <v>335</v>
          </cell>
          <cell r="C525" t="str">
            <v>cust supp</v>
          </cell>
          <cell r="D525" t="str">
            <v>9 - t&amp;e</v>
          </cell>
          <cell r="F525" t="str">
            <v xml:space="preserve">                        Accom &amp; Meals - Support FRS Consultants</v>
          </cell>
        </row>
        <row r="526">
          <cell r="A526" t="str">
            <v>01-443337-0335-0300</v>
          </cell>
          <cell r="B526" t="str">
            <v>335</v>
          </cell>
          <cell r="C526" t="str">
            <v>cust supp</v>
          </cell>
          <cell r="D526" t="str">
            <v>9 - t&amp;e</v>
          </cell>
          <cell r="F526" t="str">
            <v xml:space="preserve">                        Entertainment - Support FRS Consultants</v>
          </cell>
        </row>
        <row r="527">
          <cell r="A527" t="str">
            <v>01-443338-0335-0300</v>
          </cell>
          <cell r="B527" t="str">
            <v>335</v>
          </cell>
          <cell r="C527" t="str">
            <v>cust supp</v>
          </cell>
          <cell r="D527" t="str">
            <v>9 - t&amp;e</v>
          </cell>
          <cell r="F527" t="str">
            <v xml:space="preserve">                        Telephone - Support FRS Consultants</v>
          </cell>
        </row>
        <row r="528">
          <cell r="A528" t="str">
            <v>01-443339-0335-0300</v>
          </cell>
          <cell r="B528" t="str">
            <v>335</v>
          </cell>
          <cell r="C528" t="str">
            <v>cust supp</v>
          </cell>
          <cell r="D528" t="str">
            <v>9 - t&amp;e</v>
          </cell>
          <cell r="F528" t="str">
            <v xml:space="preserve">                        Misc - Support FRS Consultants</v>
          </cell>
        </row>
        <row r="529">
          <cell r="A529" t="str">
            <v>01-443340-0340-0300</v>
          </cell>
          <cell r="B529" t="str">
            <v>340</v>
          </cell>
          <cell r="C529" t="str">
            <v>cust supp</v>
          </cell>
          <cell r="D529" t="str">
            <v>9 - t&amp;e</v>
          </cell>
          <cell r="F529" t="str">
            <v xml:space="preserve">                        Travel - Cust Supp FAS</v>
          </cell>
        </row>
        <row r="530">
          <cell r="A530" t="str">
            <v>01-443341-0340-0300</v>
          </cell>
          <cell r="B530" t="str">
            <v>340</v>
          </cell>
          <cell r="C530" t="str">
            <v>cust supp</v>
          </cell>
          <cell r="D530" t="str">
            <v>9 - t&amp;e</v>
          </cell>
          <cell r="F530" t="str">
            <v xml:space="preserve">                        Accom &amp; Meals - Cust Supp  FAS</v>
          </cell>
        </row>
        <row r="531">
          <cell r="A531" t="str">
            <v>01-443342-0340-0300</v>
          </cell>
          <cell r="B531" t="str">
            <v>340</v>
          </cell>
          <cell r="C531" t="str">
            <v>cust supp</v>
          </cell>
          <cell r="D531" t="str">
            <v>9 - t&amp;e</v>
          </cell>
          <cell r="F531" t="str">
            <v xml:space="preserve">                        Entertainment - Cust Supp FAS</v>
          </cell>
        </row>
        <row r="532">
          <cell r="A532" t="str">
            <v>01-443343-0340-0300</v>
          </cell>
          <cell r="B532" t="str">
            <v>340</v>
          </cell>
          <cell r="C532" t="str">
            <v>cust supp</v>
          </cell>
          <cell r="D532" t="str">
            <v>9 - t&amp;e</v>
          </cell>
          <cell r="F532" t="str">
            <v xml:space="preserve">                        Telephone - Cust Supp FAS</v>
          </cell>
        </row>
        <row r="533">
          <cell r="A533" t="str">
            <v>01-443345-0345-0300</v>
          </cell>
          <cell r="B533" t="str">
            <v>345</v>
          </cell>
          <cell r="C533" t="str">
            <v>cust supp</v>
          </cell>
          <cell r="D533" t="str">
            <v>9 - t&amp;e</v>
          </cell>
          <cell r="F533" t="str">
            <v xml:space="preserve">                        Travel - Support AFN Consultants</v>
          </cell>
        </row>
        <row r="534">
          <cell r="A534" t="str">
            <v>01-443346-0345-0300</v>
          </cell>
          <cell r="B534" t="str">
            <v>345</v>
          </cell>
          <cell r="C534" t="str">
            <v>cust supp</v>
          </cell>
          <cell r="D534" t="str">
            <v>9 - t&amp;e</v>
          </cell>
          <cell r="F534" t="str">
            <v xml:space="preserve">                        Accom &amp; Meals - CS BO Prod Spec</v>
          </cell>
        </row>
        <row r="535">
          <cell r="A535" t="str">
            <v>01-443347-0345-0300</v>
          </cell>
          <cell r="B535" t="str">
            <v>345</v>
          </cell>
          <cell r="C535" t="str">
            <v>cust supp</v>
          </cell>
          <cell r="D535" t="str">
            <v>9 - t&amp;e</v>
          </cell>
          <cell r="F535" t="str">
            <v xml:space="preserve">                        Entertainment - Support AFN Consultants</v>
          </cell>
        </row>
        <row r="536">
          <cell r="A536" t="str">
            <v>01-443348-0345-0300</v>
          </cell>
          <cell r="B536" t="str">
            <v>345</v>
          </cell>
          <cell r="C536" t="str">
            <v>cust supp</v>
          </cell>
          <cell r="D536" t="str">
            <v>9 - t&amp;e</v>
          </cell>
          <cell r="F536" t="str">
            <v xml:space="preserve">                        Telephone - Support AFN Consultants</v>
          </cell>
        </row>
        <row r="537">
          <cell r="A537" t="str">
            <v>01-443355-0355-0300</v>
          </cell>
          <cell r="B537" t="str">
            <v>355</v>
          </cell>
          <cell r="C537" t="str">
            <v>cust supp</v>
          </cell>
          <cell r="D537" t="str">
            <v>9 - t&amp;e</v>
          </cell>
          <cell r="F537" t="str">
            <v xml:space="preserve">                        Travel - Service Operations</v>
          </cell>
        </row>
        <row r="538">
          <cell r="A538" t="str">
            <v>01-443356-0355-0300</v>
          </cell>
          <cell r="B538" t="str">
            <v>355</v>
          </cell>
          <cell r="C538" t="str">
            <v>cust supp</v>
          </cell>
          <cell r="D538" t="str">
            <v>9 - t&amp;e</v>
          </cell>
          <cell r="F538" t="str">
            <v xml:space="preserve">                        Accoms &amp; Meals - Service Operations</v>
          </cell>
        </row>
        <row r="539">
          <cell r="A539" t="str">
            <v>01-443357-0355-0300</v>
          </cell>
          <cell r="B539" t="str">
            <v>355</v>
          </cell>
          <cell r="C539" t="str">
            <v>cust supp</v>
          </cell>
          <cell r="D539" t="str">
            <v>9 - t&amp;e</v>
          </cell>
          <cell r="F539" t="str">
            <v xml:space="preserve">                        Entertainment - Service Operations</v>
          </cell>
        </row>
        <row r="540">
          <cell r="A540" t="str">
            <v>01-443358-0355-0300</v>
          </cell>
          <cell r="B540" t="str">
            <v>355</v>
          </cell>
          <cell r="C540" t="str">
            <v>cust supp</v>
          </cell>
          <cell r="D540" t="str">
            <v>9 - t&amp;e</v>
          </cell>
          <cell r="F540" t="str">
            <v xml:space="preserve">                        Telephone - Service Operations</v>
          </cell>
        </row>
        <row r="541">
          <cell r="A541" t="str">
            <v>01-443360-0360-0300</v>
          </cell>
          <cell r="B541" t="str">
            <v>360</v>
          </cell>
          <cell r="C541" t="str">
            <v>cust supp</v>
          </cell>
          <cell r="D541" t="str">
            <v>9 - t&amp;e</v>
          </cell>
          <cell r="F541" t="str">
            <v xml:space="preserve">                        Travel - Support Education</v>
          </cell>
        </row>
        <row r="542">
          <cell r="A542" t="str">
            <v>01-443361-0360-0300</v>
          </cell>
          <cell r="B542" t="str">
            <v>360</v>
          </cell>
          <cell r="C542" t="str">
            <v>cust supp</v>
          </cell>
          <cell r="D542" t="str">
            <v>9 - t&amp;e</v>
          </cell>
          <cell r="F542" t="str">
            <v xml:space="preserve">                        Accoms &amp; Meals - Support Education</v>
          </cell>
        </row>
        <row r="543">
          <cell r="A543" t="str">
            <v>01-443362-0360-0300</v>
          </cell>
          <cell r="B543" t="str">
            <v>360</v>
          </cell>
          <cell r="C543" t="str">
            <v>cust supp</v>
          </cell>
          <cell r="D543" t="str">
            <v>9 - t&amp;e</v>
          </cell>
          <cell r="F543" t="str">
            <v xml:space="preserve">                        Entertainment - Support Education</v>
          </cell>
        </row>
        <row r="544">
          <cell r="A544" t="str">
            <v>01-443363-0360-0300</v>
          </cell>
          <cell r="B544" t="str">
            <v>360</v>
          </cell>
          <cell r="C544" t="str">
            <v>cust supp</v>
          </cell>
          <cell r="D544" t="str">
            <v>9 - t&amp;e</v>
          </cell>
          <cell r="F544" t="str">
            <v xml:space="preserve">                        Telephone - Support Education</v>
          </cell>
        </row>
        <row r="545">
          <cell r="A545" t="str">
            <v>01-443365-0365-0300</v>
          </cell>
          <cell r="B545" t="str">
            <v>365</v>
          </cell>
          <cell r="C545" t="str">
            <v>cust supp</v>
          </cell>
          <cell r="D545" t="str">
            <v>9 - t&amp;e</v>
          </cell>
          <cell r="F545" t="str">
            <v xml:space="preserve">                        Travel - Support SAS Consultants</v>
          </cell>
        </row>
        <row r="546">
          <cell r="A546" t="str">
            <v>01-443366-0365-0300</v>
          </cell>
          <cell r="B546" t="str">
            <v>365</v>
          </cell>
          <cell r="C546" t="str">
            <v>cust supp</v>
          </cell>
          <cell r="D546" t="str">
            <v>9 - t&amp;e</v>
          </cell>
          <cell r="F546" t="str">
            <v xml:space="preserve">                        Accoms &amp; Meals - Support SAS Consultants</v>
          </cell>
        </row>
        <row r="547">
          <cell r="A547" t="str">
            <v>01-443367-0365-0300</v>
          </cell>
          <cell r="B547" t="str">
            <v>365</v>
          </cell>
          <cell r="C547" t="str">
            <v>cust supp</v>
          </cell>
          <cell r="D547" t="str">
            <v>9 - t&amp;e</v>
          </cell>
          <cell r="F547" t="str">
            <v xml:space="preserve">                        Entertainment - Support SAS Consultants</v>
          </cell>
        </row>
        <row r="548">
          <cell r="A548" t="str">
            <v>01-443368-0365-0300</v>
          </cell>
          <cell r="B548" t="str">
            <v>365</v>
          </cell>
          <cell r="C548" t="str">
            <v>cust supp</v>
          </cell>
          <cell r="D548" t="str">
            <v>9 - t&amp;e</v>
          </cell>
          <cell r="F548" t="str">
            <v xml:space="preserve">                        Telephone - Support SAS Consultants</v>
          </cell>
        </row>
        <row r="549">
          <cell r="A549" t="str">
            <v>01-443388-0385-0300</v>
          </cell>
          <cell r="B549" t="str">
            <v>385</v>
          </cell>
          <cell r="C549" t="str">
            <v>cust supp</v>
          </cell>
          <cell r="D549" t="str">
            <v>9 - t&amp;e</v>
          </cell>
          <cell r="F549" t="str">
            <v xml:space="preserve">                        **Telephone - Cust Support FM</v>
          </cell>
        </row>
        <row r="550">
          <cell r="A550" t="str">
            <v>01-443390-0405-0400</v>
          </cell>
          <cell r="B550" t="str">
            <v>405</v>
          </cell>
          <cell r="C550" t="str">
            <v>prod dev</v>
          </cell>
          <cell r="D550" t="str">
            <v>9 - t&amp;e</v>
          </cell>
          <cell r="F550" t="str">
            <v xml:space="preserve">                        Travel - Internet Technology</v>
          </cell>
        </row>
        <row r="551">
          <cell r="A551" t="str">
            <v>01-443391-0405-0400</v>
          </cell>
          <cell r="B551" t="str">
            <v>405</v>
          </cell>
          <cell r="C551" t="str">
            <v>prod dev</v>
          </cell>
          <cell r="D551" t="str">
            <v>9 - t&amp;e</v>
          </cell>
          <cell r="F551" t="str">
            <v xml:space="preserve">                        Accom &amp; Meals - Internet Technology</v>
          </cell>
        </row>
        <row r="552">
          <cell r="A552" t="str">
            <v>01-443392-0405-0400</v>
          </cell>
          <cell r="B552" t="str">
            <v>405</v>
          </cell>
          <cell r="C552" t="str">
            <v>prod dev</v>
          </cell>
          <cell r="D552" t="str">
            <v>9 - t&amp;e</v>
          </cell>
          <cell r="F552" t="str">
            <v xml:space="preserve">                        Entertainment - Internet Technology</v>
          </cell>
        </row>
        <row r="553">
          <cell r="A553" t="str">
            <v>01-443395-0410-0400</v>
          </cell>
          <cell r="B553" t="str">
            <v>410</v>
          </cell>
          <cell r="C553" t="str">
            <v>prod dev</v>
          </cell>
          <cell r="D553" t="str">
            <v>9 - t&amp;e</v>
          </cell>
          <cell r="F553" t="str">
            <v xml:space="preserve">                        Travel - Product Design - FRS</v>
          </cell>
        </row>
        <row r="554">
          <cell r="A554" t="str">
            <v>01-443397-0410-0400</v>
          </cell>
          <cell r="B554" t="str">
            <v>410</v>
          </cell>
          <cell r="C554" t="str">
            <v>prod dev</v>
          </cell>
          <cell r="D554" t="str">
            <v>9 - t&amp;e</v>
          </cell>
          <cell r="F554" t="str">
            <v xml:space="preserve">                        Entertainment - Prod Design - FRS</v>
          </cell>
        </row>
        <row r="555">
          <cell r="A555" t="str">
            <v>01-443399-0410-0400</v>
          </cell>
          <cell r="B555" t="str">
            <v>410</v>
          </cell>
          <cell r="C555" t="str">
            <v>prod dev</v>
          </cell>
          <cell r="D555" t="str">
            <v>9 - t&amp;e</v>
          </cell>
          <cell r="F555" t="str">
            <v xml:space="preserve">                        Misc - Product Design - FRS</v>
          </cell>
        </row>
        <row r="556">
          <cell r="A556" t="str">
            <v>01-443400-0415-0400</v>
          </cell>
          <cell r="B556" t="str">
            <v>415</v>
          </cell>
          <cell r="C556" t="str">
            <v>prod dev</v>
          </cell>
          <cell r="D556" t="str">
            <v>9 - t&amp;e</v>
          </cell>
          <cell r="F556" t="str">
            <v xml:space="preserve">                        Travel - Product Design - SAS</v>
          </cell>
        </row>
        <row r="557">
          <cell r="A557" t="str">
            <v>01-443401-0415-0400</v>
          </cell>
          <cell r="B557" t="str">
            <v>415</v>
          </cell>
          <cell r="C557" t="str">
            <v>prod dev</v>
          </cell>
          <cell r="D557" t="str">
            <v>9 - t&amp;e</v>
          </cell>
          <cell r="F557" t="str">
            <v xml:space="preserve">                        Accoms &amp; Meals - Prod Design - SAS</v>
          </cell>
        </row>
        <row r="558">
          <cell r="A558" t="str">
            <v>01-443402-0415-0400</v>
          </cell>
          <cell r="B558" t="str">
            <v>415</v>
          </cell>
          <cell r="C558" t="str">
            <v>prod dev</v>
          </cell>
          <cell r="D558" t="str">
            <v>9 - t&amp;e</v>
          </cell>
          <cell r="F558" t="str">
            <v xml:space="preserve">                        Entertainment - Prod Design - SAS</v>
          </cell>
        </row>
        <row r="559">
          <cell r="A559" t="str">
            <v>01-443404-0415-0400</v>
          </cell>
          <cell r="B559" t="str">
            <v>415</v>
          </cell>
          <cell r="C559" t="str">
            <v>prod dev</v>
          </cell>
          <cell r="D559" t="str">
            <v>9 - t&amp;e</v>
          </cell>
          <cell r="F559" t="str">
            <v xml:space="preserve">                        Misc - Product Design - SAS</v>
          </cell>
        </row>
        <row r="560">
          <cell r="A560" t="str">
            <v>01-443410-0705-0400</v>
          </cell>
          <cell r="B560" t="str">
            <v>705</v>
          </cell>
          <cell r="C560" t="str">
            <v>tech svc</v>
          </cell>
          <cell r="D560" t="str">
            <v>9 - t&amp;e</v>
          </cell>
          <cell r="F560" t="str">
            <v xml:space="preserve">                        Travel - T.S. Mgmt</v>
          </cell>
        </row>
        <row r="561">
          <cell r="A561" t="str">
            <v>01-443411-0705-0400</v>
          </cell>
          <cell r="B561" t="str">
            <v>705</v>
          </cell>
          <cell r="C561" t="str">
            <v>tech svc</v>
          </cell>
          <cell r="D561" t="str">
            <v>9 - t&amp;e</v>
          </cell>
          <cell r="F561" t="str">
            <v xml:space="preserve">                        Accoms &amp; Meals - T.S. Mgmt</v>
          </cell>
        </row>
        <row r="562">
          <cell r="A562" t="str">
            <v>01-443412-0705-0400</v>
          </cell>
          <cell r="B562" t="str">
            <v>705</v>
          </cell>
          <cell r="C562" t="str">
            <v>tech svc</v>
          </cell>
          <cell r="D562" t="str">
            <v>9 - t&amp;e</v>
          </cell>
          <cell r="F562" t="str">
            <v xml:space="preserve">                        Entertainment - T.S. Mgmt</v>
          </cell>
        </row>
        <row r="563">
          <cell r="A563" t="str">
            <v>01-443413-0705-0400</v>
          </cell>
          <cell r="B563" t="str">
            <v>705</v>
          </cell>
          <cell r="C563" t="str">
            <v>tech svc</v>
          </cell>
          <cell r="D563" t="str">
            <v>9 - t&amp;e</v>
          </cell>
          <cell r="F563" t="str">
            <v xml:space="preserve">                        Telephone - T.S. Mgmt</v>
          </cell>
        </row>
        <row r="564">
          <cell r="A564" t="str">
            <v>01-443420-0420-0400</v>
          </cell>
          <cell r="B564" t="str">
            <v>420</v>
          </cell>
          <cell r="C564" t="str">
            <v>prod dev</v>
          </cell>
          <cell r="D564" t="str">
            <v>9 - t&amp;e</v>
          </cell>
          <cell r="F564" t="str">
            <v xml:space="preserve">                        Travel - Product Design - FAS</v>
          </cell>
        </row>
        <row r="565">
          <cell r="A565" t="str">
            <v>01-443421-0420-0400</v>
          </cell>
          <cell r="B565" t="str">
            <v>420</v>
          </cell>
          <cell r="C565" t="str">
            <v>prod dev</v>
          </cell>
          <cell r="D565" t="str">
            <v>9 - t&amp;e</v>
          </cell>
          <cell r="F565" t="str">
            <v xml:space="preserve">                        Accoms &amp; Meals - Product Design - FAS</v>
          </cell>
        </row>
        <row r="566">
          <cell r="A566" t="str">
            <v>01-443422-0420-0400</v>
          </cell>
          <cell r="B566" t="str">
            <v>420</v>
          </cell>
          <cell r="C566" t="str">
            <v>prod dev</v>
          </cell>
          <cell r="D566" t="str">
            <v>9 - t&amp;e</v>
          </cell>
          <cell r="F566" t="str">
            <v xml:space="preserve">                        Entertainment - Product Design - FAS</v>
          </cell>
        </row>
        <row r="567">
          <cell r="A567" t="str">
            <v>01-443423-0420-0400</v>
          </cell>
          <cell r="B567" t="str">
            <v>420</v>
          </cell>
          <cell r="C567" t="str">
            <v>prod dev</v>
          </cell>
          <cell r="D567" t="str">
            <v>9 - t&amp;e</v>
          </cell>
          <cell r="F567" t="str">
            <v xml:space="preserve">                        Telephone - Product Design - FAS</v>
          </cell>
        </row>
        <row r="568">
          <cell r="A568" t="str">
            <v>01-443424-0420-0400</v>
          </cell>
          <cell r="B568" t="str">
            <v>420</v>
          </cell>
          <cell r="C568" t="str">
            <v>prod dev</v>
          </cell>
          <cell r="D568" t="str">
            <v>9 - t&amp;e</v>
          </cell>
          <cell r="F568" t="str">
            <v xml:space="preserve">                        Misc - Product Design - FAS</v>
          </cell>
        </row>
        <row r="569">
          <cell r="A569" t="str">
            <v>01-443425-0435-0400</v>
          </cell>
          <cell r="B569" t="str">
            <v>435</v>
          </cell>
          <cell r="C569" t="str">
            <v>prod dev</v>
          </cell>
          <cell r="D569" t="str">
            <v>9 - t&amp;e</v>
          </cell>
          <cell r="F569" t="str">
            <v xml:space="preserve">                        Travel - Prod Programming - SAS</v>
          </cell>
        </row>
        <row r="570">
          <cell r="A570" t="str">
            <v>01-443426-0435-0400</v>
          </cell>
          <cell r="B570" t="str">
            <v>435</v>
          </cell>
          <cell r="C570" t="str">
            <v>prod dev</v>
          </cell>
          <cell r="D570" t="str">
            <v>9 - t&amp;e</v>
          </cell>
          <cell r="F570" t="str">
            <v xml:space="preserve">                        Accoms &amp; Meals - Prod Program - SAS</v>
          </cell>
        </row>
        <row r="571">
          <cell r="A571" t="str">
            <v>01-443427-0435-0400</v>
          </cell>
          <cell r="B571" t="str">
            <v>435</v>
          </cell>
          <cell r="C571" t="str">
            <v>prod dev</v>
          </cell>
          <cell r="D571" t="str">
            <v>9 - t&amp;e</v>
          </cell>
          <cell r="F571" t="str">
            <v xml:space="preserve">                        Entertainment - Prod Program - SAS</v>
          </cell>
        </row>
        <row r="572">
          <cell r="A572" t="str">
            <v>01-443430-0430-0400</v>
          </cell>
          <cell r="B572" t="str">
            <v>430</v>
          </cell>
          <cell r="C572" t="str">
            <v>prod dev</v>
          </cell>
          <cell r="D572" t="str">
            <v>9 - t&amp;e</v>
          </cell>
          <cell r="F572" t="str">
            <v xml:space="preserve">                        Travel - Prod Programming - FRS</v>
          </cell>
        </row>
        <row r="573">
          <cell r="A573" t="str">
            <v>01-443431-0430-0400</v>
          </cell>
          <cell r="B573" t="str">
            <v>430</v>
          </cell>
          <cell r="C573" t="str">
            <v>prod dev</v>
          </cell>
          <cell r="D573" t="str">
            <v>9 - t&amp;e</v>
          </cell>
          <cell r="F573" t="str">
            <v xml:space="preserve">                        Accoms &amp; Meals - Prod Program - FRS</v>
          </cell>
        </row>
        <row r="574">
          <cell r="A574" t="str">
            <v>01-443432-0430-0400</v>
          </cell>
          <cell r="B574" t="str">
            <v>430</v>
          </cell>
          <cell r="C574" t="str">
            <v>prod dev</v>
          </cell>
          <cell r="D574" t="str">
            <v>9 - t&amp;e</v>
          </cell>
          <cell r="F574" t="str">
            <v xml:space="preserve">                        Entertainment - Prod Program - FRS</v>
          </cell>
        </row>
        <row r="575">
          <cell r="A575" t="str">
            <v>01-443435-0370-0300</v>
          </cell>
          <cell r="B575" t="str">
            <v>370</v>
          </cell>
          <cell r="C575" t="str">
            <v>cust supp</v>
          </cell>
          <cell r="D575" t="str">
            <v>9 - t&amp;e</v>
          </cell>
          <cell r="F575" t="str">
            <v xml:space="preserve">                        Travel - Tech Consulting</v>
          </cell>
        </row>
        <row r="576">
          <cell r="A576" t="str">
            <v>01-443436-0370-0300</v>
          </cell>
          <cell r="B576" t="str">
            <v>370</v>
          </cell>
          <cell r="C576" t="str">
            <v>cust supp</v>
          </cell>
          <cell r="D576" t="str">
            <v>9 - t&amp;e</v>
          </cell>
          <cell r="F576" t="str">
            <v xml:space="preserve">                        Accom &amp; Meals - Tech Consulting</v>
          </cell>
        </row>
        <row r="577">
          <cell r="A577" t="str">
            <v>01-443437-0370-0300</v>
          </cell>
          <cell r="B577" t="str">
            <v>370</v>
          </cell>
          <cell r="C577" t="str">
            <v>cust supp</v>
          </cell>
          <cell r="D577" t="str">
            <v>9 - t&amp;e</v>
          </cell>
          <cell r="F577" t="str">
            <v xml:space="preserve">                        Entertainment - Tech Consulting</v>
          </cell>
        </row>
        <row r="578">
          <cell r="A578" t="str">
            <v>01-443438-0370-0300</v>
          </cell>
          <cell r="B578" t="str">
            <v>370</v>
          </cell>
          <cell r="C578" t="str">
            <v>cust supp</v>
          </cell>
          <cell r="D578" t="str">
            <v>9 - t&amp;e</v>
          </cell>
          <cell r="F578" t="str">
            <v xml:space="preserve">                        Telephone - Tech Consulting</v>
          </cell>
        </row>
        <row r="579">
          <cell r="A579" t="str">
            <v>01-443440-0440-0400</v>
          </cell>
          <cell r="B579" t="str">
            <v>440</v>
          </cell>
          <cell r="C579" t="str">
            <v>prod dev</v>
          </cell>
          <cell r="D579" t="str">
            <v>9 - t&amp;e</v>
          </cell>
          <cell r="F579" t="str">
            <v xml:space="preserve">                        Travel - Prod. Programng - FAS</v>
          </cell>
        </row>
        <row r="580">
          <cell r="A580" t="str">
            <v>01-443441-0440-0400</v>
          </cell>
          <cell r="B580" t="str">
            <v>440</v>
          </cell>
          <cell r="C580" t="str">
            <v>prod dev</v>
          </cell>
          <cell r="D580" t="str">
            <v>9 - t&amp;e</v>
          </cell>
          <cell r="F580" t="str">
            <v xml:space="preserve">                        Accoms &amp; Meals - Prod. Programming - FAS</v>
          </cell>
        </row>
        <row r="581">
          <cell r="A581" t="str">
            <v>01-443442-0440-0400</v>
          </cell>
          <cell r="B581" t="str">
            <v>440</v>
          </cell>
          <cell r="C581" t="str">
            <v>prod dev</v>
          </cell>
          <cell r="D581" t="str">
            <v>9 - t&amp;e</v>
          </cell>
          <cell r="F581" t="str">
            <v xml:space="preserve">                        Entertainment - Prod. Programming - FAS</v>
          </cell>
        </row>
        <row r="582">
          <cell r="A582" t="str">
            <v>01-443445-0450-0400</v>
          </cell>
          <cell r="B582" t="str">
            <v>450</v>
          </cell>
          <cell r="C582" t="str">
            <v>prod dev</v>
          </cell>
          <cell r="D582" t="str">
            <v>9 - t&amp;e</v>
          </cell>
          <cell r="F582" t="str">
            <v xml:space="preserve">                        Travel - QA - FRS</v>
          </cell>
        </row>
        <row r="583">
          <cell r="A583" t="str">
            <v>01-443446-0450-0400</v>
          </cell>
          <cell r="B583" t="str">
            <v>450</v>
          </cell>
          <cell r="C583" t="str">
            <v>prod dev</v>
          </cell>
          <cell r="D583" t="str">
            <v>9 - t&amp;e</v>
          </cell>
          <cell r="F583" t="str">
            <v xml:space="preserve">                        Accoms &amp; Meals- QA - FRS</v>
          </cell>
        </row>
        <row r="584">
          <cell r="A584" t="str">
            <v>01-443447-0450-0400</v>
          </cell>
          <cell r="B584" t="str">
            <v>450</v>
          </cell>
          <cell r="C584" t="str">
            <v>prod dev</v>
          </cell>
          <cell r="D584" t="str">
            <v>9 - t&amp;e</v>
          </cell>
          <cell r="F584" t="str">
            <v xml:space="preserve">                        Entertainment - QA - FRS</v>
          </cell>
        </row>
        <row r="585">
          <cell r="A585" t="str">
            <v>01-443448-0450-0400</v>
          </cell>
          <cell r="B585" t="str">
            <v>450</v>
          </cell>
          <cell r="C585" t="str">
            <v>prod dev</v>
          </cell>
          <cell r="D585" t="str">
            <v>9 - t&amp;e</v>
          </cell>
          <cell r="F585" t="str">
            <v xml:space="preserve">                        Telephone - QA - FRS</v>
          </cell>
        </row>
        <row r="586">
          <cell r="A586" t="str">
            <v>01-443450-0750-0400</v>
          </cell>
          <cell r="B586" t="str">
            <v>750</v>
          </cell>
          <cell r="C586" t="str">
            <v>tech svc</v>
          </cell>
          <cell r="D586" t="str">
            <v>9 - t&amp;e</v>
          </cell>
          <cell r="F586" t="str">
            <v xml:space="preserve">                        Travel - Information Systems</v>
          </cell>
        </row>
        <row r="587">
          <cell r="A587" t="str">
            <v>01-443451-0750-0400</v>
          </cell>
          <cell r="B587" t="str">
            <v>750</v>
          </cell>
          <cell r="C587" t="str">
            <v>tech svc</v>
          </cell>
          <cell r="D587" t="str">
            <v>9 - t&amp;e</v>
          </cell>
          <cell r="F587" t="str">
            <v xml:space="preserve">                        Accom/Meals - Information Systems</v>
          </cell>
        </row>
        <row r="588">
          <cell r="A588" t="str">
            <v>01-443452-0750-0400</v>
          </cell>
          <cell r="B588" t="str">
            <v>750</v>
          </cell>
          <cell r="C588" t="str">
            <v>tech svc</v>
          </cell>
          <cell r="D588" t="str">
            <v>9 - t&amp;e</v>
          </cell>
          <cell r="F588" t="str">
            <v xml:space="preserve">                        Entertain. - Information Systems</v>
          </cell>
        </row>
        <row r="589">
          <cell r="A589" t="str">
            <v>01-443453-0750-0400</v>
          </cell>
          <cell r="B589" t="str">
            <v>750</v>
          </cell>
          <cell r="C589" t="str">
            <v>tech svc</v>
          </cell>
          <cell r="D589" t="str">
            <v>9 - t&amp;e</v>
          </cell>
          <cell r="F589" t="str">
            <v xml:space="preserve">                        Telephone - Info Systems</v>
          </cell>
        </row>
        <row r="590">
          <cell r="A590" t="str">
            <v>01-443454-0750-0400</v>
          </cell>
          <cell r="B590" t="str">
            <v>750</v>
          </cell>
          <cell r="C590" t="str">
            <v>tech svc</v>
          </cell>
          <cell r="D590" t="str">
            <v>9 - t&amp;e</v>
          </cell>
          <cell r="F590" t="str">
            <v xml:space="preserve">                        Misc - Info Systems</v>
          </cell>
        </row>
        <row r="591">
          <cell r="A591" t="str">
            <v>01-443455-0755-0400</v>
          </cell>
          <cell r="B591" t="str">
            <v>755</v>
          </cell>
          <cell r="C591" t="str">
            <v>tech svc</v>
          </cell>
          <cell r="D591" t="str">
            <v>9 - t&amp;e</v>
          </cell>
          <cell r="F591" t="str">
            <v xml:space="preserve">                        Travel - Info Tech</v>
          </cell>
        </row>
        <row r="592">
          <cell r="A592" t="str">
            <v>01-443456-0755-0400</v>
          </cell>
          <cell r="B592" t="str">
            <v>755</v>
          </cell>
          <cell r="C592" t="str">
            <v>tech svc</v>
          </cell>
          <cell r="D592" t="str">
            <v>9 - t&amp;e</v>
          </cell>
          <cell r="F592" t="str">
            <v xml:space="preserve">                        Accoms &amp; Meals - Info Tech</v>
          </cell>
        </row>
        <row r="593">
          <cell r="A593" t="str">
            <v>01-443457-0755-0400</v>
          </cell>
          <cell r="B593" t="str">
            <v>755</v>
          </cell>
          <cell r="C593" t="str">
            <v>tech svc</v>
          </cell>
          <cell r="D593" t="str">
            <v>9 - t&amp;e</v>
          </cell>
          <cell r="F593" t="str">
            <v xml:space="preserve">                        Entertainment - Info tech</v>
          </cell>
        </row>
        <row r="594">
          <cell r="A594" t="str">
            <v>01-443458-0755-0400</v>
          </cell>
          <cell r="B594" t="str">
            <v>755</v>
          </cell>
          <cell r="C594" t="str">
            <v>tech svc</v>
          </cell>
          <cell r="D594" t="str">
            <v>9 - t&amp;e</v>
          </cell>
          <cell r="F594" t="str">
            <v xml:space="preserve">                        Telephone - Info Tech</v>
          </cell>
        </row>
        <row r="595">
          <cell r="A595" t="str">
            <v>01-443459-0755-0400</v>
          </cell>
          <cell r="B595" t="str">
            <v>755</v>
          </cell>
          <cell r="C595" t="str">
            <v>tech svc</v>
          </cell>
          <cell r="D595" t="str">
            <v>9 - t&amp;e</v>
          </cell>
          <cell r="F595" t="str">
            <v xml:space="preserve">                        Misc - Info Tech</v>
          </cell>
        </row>
        <row r="596">
          <cell r="A596" t="str">
            <v>01-443460-0460-0400</v>
          </cell>
          <cell r="B596" t="str">
            <v>460</v>
          </cell>
          <cell r="C596" t="str">
            <v>prod dev</v>
          </cell>
          <cell r="D596" t="str">
            <v>9 - t&amp;e</v>
          </cell>
          <cell r="F596" t="str">
            <v xml:space="preserve">                        Travel - Quality Assurance - FAS</v>
          </cell>
        </row>
        <row r="597">
          <cell r="A597" t="str">
            <v>01-443461-0460-0400</v>
          </cell>
          <cell r="B597" t="str">
            <v>460</v>
          </cell>
          <cell r="C597" t="str">
            <v>prod dev</v>
          </cell>
          <cell r="D597" t="str">
            <v>9 - t&amp;e</v>
          </cell>
          <cell r="F597" t="str">
            <v xml:space="preserve">                        Accoms &amp; Meals - Quality Assurance - FAS</v>
          </cell>
        </row>
        <row r="598">
          <cell r="A598" t="str">
            <v>01-443462-0460-0400</v>
          </cell>
          <cell r="B598" t="str">
            <v>460</v>
          </cell>
          <cell r="C598" t="str">
            <v>prod dev</v>
          </cell>
          <cell r="D598" t="str">
            <v>9 - t&amp;e</v>
          </cell>
          <cell r="F598" t="str">
            <v xml:space="preserve">                        Entertainment - Quality Assurance - FAS</v>
          </cell>
        </row>
        <row r="599">
          <cell r="A599" t="str">
            <v>01-443463-0460-0400</v>
          </cell>
          <cell r="B599" t="str">
            <v>460</v>
          </cell>
          <cell r="C599" t="str">
            <v>prod dev</v>
          </cell>
          <cell r="D599" t="str">
            <v>9 - t&amp;e</v>
          </cell>
          <cell r="F599" t="str">
            <v xml:space="preserve">                        Telephone - Quality Assurance - FAS</v>
          </cell>
        </row>
        <row r="600">
          <cell r="A600" t="str">
            <v>01-443465-0730-0700</v>
          </cell>
          <cell r="B600" t="str">
            <v>730</v>
          </cell>
          <cell r="C600" t="str">
            <v>tech svc</v>
          </cell>
          <cell r="D600" t="str">
            <v>9 - t&amp;e</v>
          </cell>
          <cell r="F600" t="str">
            <v xml:space="preserve">                        Travel - Corporate Systems Support</v>
          </cell>
        </row>
        <row r="601">
          <cell r="A601" t="str">
            <v>01-443466-0730-0700</v>
          </cell>
          <cell r="B601" t="str">
            <v>730</v>
          </cell>
          <cell r="C601" t="str">
            <v>tech svc</v>
          </cell>
          <cell r="D601" t="str">
            <v>9 - t&amp;e</v>
          </cell>
          <cell r="F601" t="str">
            <v xml:space="preserve">                        Accom/Meals - Corporate Systems Support</v>
          </cell>
        </row>
        <row r="602">
          <cell r="A602" t="str">
            <v>01-443467-0730-0700</v>
          </cell>
          <cell r="B602" t="str">
            <v>730</v>
          </cell>
          <cell r="C602" t="str">
            <v>tech svc</v>
          </cell>
          <cell r="D602" t="str">
            <v>9 - t&amp;e</v>
          </cell>
          <cell r="F602" t="str">
            <v xml:space="preserve">                        Entertain. - Corporate Systems Support</v>
          </cell>
        </row>
        <row r="603">
          <cell r="A603" t="str">
            <v>01-443468-0730-0700</v>
          </cell>
          <cell r="B603" t="str">
            <v>730</v>
          </cell>
          <cell r="C603" t="str">
            <v>tech svc</v>
          </cell>
          <cell r="D603" t="str">
            <v>9 - t&amp;e</v>
          </cell>
          <cell r="F603" t="str">
            <v xml:space="preserve">                        Telephone - Corporate Systems Support</v>
          </cell>
        </row>
        <row r="604">
          <cell r="A604" t="str">
            <v>01-443470-0470-0400</v>
          </cell>
          <cell r="B604" t="str">
            <v>470</v>
          </cell>
          <cell r="C604" t="str">
            <v>prod dev</v>
          </cell>
          <cell r="D604" t="str">
            <v>9 - t&amp;e</v>
          </cell>
          <cell r="F604" t="str">
            <v xml:space="preserve">                        Travel - Product Doc - FRS</v>
          </cell>
        </row>
        <row r="605">
          <cell r="A605" t="str">
            <v>01-443471-0470-0400</v>
          </cell>
          <cell r="B605" t="str">
            <v>470</v>
          </cell>
          <cell r="C605" t="str">
            <v>prod dev</v>
          </cell>
          <cell r="D605" t="str">
            <v>9 - t&amp;e</v>
          </cell>
          <cell r="F605" t="str">
            <v xml:space="preserve">                        Accoms &amp; Meals - Product Doc - FRS</v>
          </cell>
        </row>
        <row r="606">
          <cell r="A606" t="str">
            <v>01-443472-0470-0400</v>
          </cell>
          <cell r="B606" t="str">
            <v>470</v>
          </cell>
          <cell r="C606" t="str">
            <v>prod dev</v>
          </cell>
          <cell r="D606" t="str">
            <v>9 - t&amp;e</v>
          </cell>
          <cell r="F606" t="str">
            <v xml:space="preserve">                        Entertainment - Product Doc - FRS</v>
          </cell>
        </row>
        <row r="607">
          <cell r="A607" t="str">
            <v>01-443474-0470-0400</v>
          </cell>
          <cell r="B607" t="str">
            <v>470</v>
          </cell>
          <cell r="C607" t="str">
            <v>prod dev</v>
          </cell>
          <cell r="D607" t="str">
            <v>9 - t&amp;e</v>
          </cell>
          <cell r="F607" t="str">
            <v xml:space="preserve">                        Misc - Product Doc - FRS</v>
          </cell>
        </row>
        <row r="608">
          <cell r="A608" t="str">
            <v>01-443475-0475-0400</v>
          </cell>
          <cell r="B608" t="str">
            <v>475</v>
          </cell>
          <cell r="C608" t="str">
            <v>prod dev</v>
          </cell>
          <cell r="D608" t="str">
            <v>9 - t&amp;e</v>
          </cell>
          <cell r="F608" t="str">
            <v xml:space="preserve">                        Travel - Product Doc - SAS</v>
          </cell>
        </row>
        <row r="609">
          <cell r="A609" t="str">
            <v>01-443480-0480-0400</v>
          </cell>
          <cell r="B609" t="str">
            <v>480</v>
          </cell>
          <cell r="C609" t="str">
            <v>prod dev</v>
          </cell>
          <cell r="D609" t="str">
            <v>9 - t&amp;e</v>
          </cell>
          <cell r="F609" t="str">
            <v xml:space="preserve">                        Travel -  Prod. Documentation - FAS</v>
          </cell>
        </row>
        <row r="610">
          <cell r="A610" t="str">
            <v>01-443481-0480-0400</v>
          </cell>
          <cell r="B610" t="str">
            <v>480</v>
          </cell>
          <cell r="C610" t="str">
            <v>prod dev</v>
          </cell>
          <cell r="D610" t="str">
            <v>9 - t&amp;e</v>
          </cell>
          <cell r="F610" t="str">
            <v xml:space="preserve">                        Accom &amp; Meals - Prod. Documentation - FAS</v>
          </cell>
        </row>
        <row r="611">
          <cell r="A611" t="str">
            <v>01-443482-0480-0400</v>
          </cell>
          <cell r="B611" t="str">
            <v>480</v>
          </cell>
          <cell r="C611" t="str">
            <v>prod dev</v>
          </cell>
          <cell r="D611" t="str">
            <v>9 - t&amp;e</v>
          </cell>
          <cell r="F611" t="str">
            <v xml:space="preserve">                        Entertainment - Prod. Documentation - FAS</v>
          </cell>
        </row>
        <row r="612">
          <cell r="A612" t="str">
            <v>01-443483-0480-0400</v>
          </cell>
          <cell r="B612" t="str">
            <v>480</v>
          </cell>
          <cell r="C612" t="str">
            <v>prod dev</v>
          </cell>
          <cell r="D612" t="str">
            <v>9 - t&amp;e</v>
          </cell>
          <cell r="F612" t="str">
            <v xml:space="preserve">                        Telephone - Prod. Documentation - FAS</v>
          </cell>
        </row>
        <row r="613">
          <cell r="A613" t="str">
            <v>01-443484-0480-0400</v>
          </cell>
          <cell r="B613" t="str">
            <v>480</v>
          </cell>
          <cell r="C613" t="str">
            <v>prod dev</v>
          </cell>
          <cell r="D613" t="str">
            <v>9 - t&amp;e</v>
          </cell>
          <cell r="F613" t="str">
            <v xml:space="preserve">                        Misc - Prod. Documentation - FAS</v>
          </cell>
        </row>
        <row r="614">
          <cell r="A614" t="str">
            <v>01-443485-0499-0400</v>
          </cell>
          <cell r="B614" t="str">
            <v>499</v>
          </cell>
          <cell r="C614" t="str">
            <v>prod dev</v>
          </cell>
          <cell r="D614" t="str">
            <v>9 - t&amp;e</v>
          </cell>
          <cell r="F614" t="str">
            <v xml:space="preserve">                        Travel - Prod Div Mgmt - SAS</v>
          </cell>
        </row>
        <row r="615">
          <cell r="A615" t="str">
            <v>01-443486-0499-0400</v>
          </cell>
          <cell r="B615" t="str">
            <v>499</v>
          </cell>
          <cell r="C615" t="str">
            <v>prod dev</v>
          </cell>
          <cell r="D615" t="str">
            <v>9 - t&amp;e</v>
          </cell>
          <cell r="F615" t="str">
            <v xml:space="preserve">                        Accoms &amp; Meals - Prod Div Mgmt - SAS</v>
          </cell>
        </row>
        <row r="616">
          <cell r="A616" t="str">
            <v>01-443487-0499-0400</v>
          </cell>
          <cell r="B616" t="str">
            <v>499</v>
          </cell>
          <cell r="C616" t="str">
            <v>prod dev</v>
          </cell>
          <cell r="D616" t="str">
            <v>9 - t&amp;e</v>
          </cell>
          <cell r="F616" t="str">
            <v xml:space="preserve">                        Entertainment - Prod Div Mgmt - SAS</v>
          </cell>
        </row>
        <row r="617">
          <cell r="A617" t="str">
            <v>01-443488-0499-0400</v>
          </cell>
          <cell r="B617" t="str">
            <v>499</v>
          </cell>
          <cell r="C617" t="str">
            <v>prod dev</v>
          </cell>
          <cell r="D617" t="str">
            <v>9 - t&amp;e</v>
          </cell>
          <cell r="F617" t="str">
            <v xml:space="preserve">                        Telephone - Prod Div Mgmt - SAS</v>
          </cell>
        </row>
        <row r="618">
          <cell r="A618" t="str">
            <v>01-443490-0490-0400</v>
          </cell>
          <cell r="B618" t="str">
            <v>490</v>
          </cell>
          <cell r="C618" t="str">
            <v>prod dev</v>
          </cell>
          <cell r="D618" t="str">
            <v>9 - t&amp;e</v>
          </cell>
          <cell r="F618" t="str">
            <v xml:space="preserve">                        Travel - Product Dev. Mgmt</v>
          </cell>
        </row>
        <row r="619">
          <cell r="A619" t="str">
            <v>01-443491-0490-0400</v>
          </cell>
          <cell r="B619" t="str">
            <v>490</v>
          </cell>
          <cell r="C619" t="str">
            <v>prod dev</v>
          </cell>
          <cell r="D619" t="str">
            <v>9 - t&amp;e</v>
          </cell>
          <cell r="F619" t="str">
            <v xml:space="preserve">                        Accom &amp; Meals - Product Dev. Mgmt</v>
          </cell>
        </row>
        <row r="620">
          <cell r="A620" t="str">
            <v>01-443492-0490-0400</v>
          </cell>
          <cell r="B620" t="str">
            <v>490</v>
          </cell>
          <cell r="C620" t="str">
            <v>prod dev</v>
          </cell>
          <cell r="D620" t="str">
            <v>9 - t&amp;e</v>
          </cell>
          <cell r="F620" t="str">
            <v xml:space="preserve">                        Entertainment - Product Dev. Mgmt</v>
          </cell>
        </row>
        <row r="621">
          <cell r="A621" t="str">
            <v>01-443493-0490-0400</v>
          </cell>
          <cell r="B621" t="str">
            <v>490</v>
          </cell>
          <cell r="C621" t="str">
            <v>prod dev</v>
          </cell>
          <cell r="D621" t="str">
            <v>9 - t&amp;e</v>
          </cell>
          <cell r="F621" t="str">
            <v xml:space="preserve">                        Telephone - Prod Dev. Mgmt</v>
          </cell>
        </row>
        <row r="622">
          <cell r="A622" t="str">
            <v>01-443494-0490-0400</v>
          </cell>
          <cell r="B622" t="str">
            <v>490</v>
          </cell>
          <cell r="C622" t="str">
            <v>prod dev</v>
          </cell>
          <cell r="D622" t="str">
            <v>9 - t&amp;e</v>
          </cell>
          <cell r="F622" t="str">
            <v xml:space="preserve">                        Misc - Prod Dev. Mgmt</v>
          </cell>
        </row>
        <row r="623">
          <cell r="A623" t="str">
            <v>01-443495-0495-0400</v>
          </cell>
          <cell r="B623" t="str">
            <v>495</v>
          </cell>
          <cell r="C623" t="str">
            <v>prod dev</v>
          </cell>
          <cell r="D623" t="str">
            <v>9 - t&amp;e</v>
          </cell>
          <cell r="F623" t="str">
            <v xml:space="preserve">                        Travel - Prod. Division Mgmt. - FAS</v>
          </cell>
        </row>
        <row r="624">
          <cell r="A624" t="str">
            <v>01-443496-0495-0400</v>
          </cell>
          <cell r="B624" t="str">
            <v>495</v>
          </cell>
          <cell r="C624" t="str">
            <v>prod dev</v>
          </cell>
          <cell r="D624" t="str">
            <v>9 - t&amp;e</v>
          </cell>
          <cell r="F624" t="str">
            <v xml:space="preserve">                        Accom &amp; Meals - Prod. Division Mgmt. - FAS</v>
          </cell>
        </row>
        <row r="625">
          <cell r="A625" t="str">
            <v>01-443497-0495-0400</v>
          </cell>
          <cell r="B625" t="str">
            <v>495</v>
          </cell>
          <cell r="C625" t="str">
            <v>prod dev</v>
          </cell>
          <cell r="D625" t="str">
            <v>9 - t&amp;e</v>
          </cell>
          <cell r="F625" t="str">
            <v xml:space="preserve">                        Entertainment - Prod. Division Mgmt. - FAS</v>
          </cell>
        </row>
        <row r="626">
          <cell r="A626" t="str">
            <v>01-443498-0495-0400</v>
          </cell>
          <cell r="B626" t="str">
            <v>495</v>
          </cell>
          <cell r="C626" t="str">
            <v>prod dev</v>
          </cell>
          <cell r="D626" t="str">
            <v>9 - t&amp;e</v>
          </cell>
          <cell r="F626" t="str">
            <v xml:space="preserve">                        Telephone - Prod. Division Mgmt. - FAS</v>
          </cell>
        </row>
        <row r="627">
          <cell r="A627" t="str">
            <v>01-443500-0498-0400</v>
          </cell>
          <cell r="B627" t="str">
            <v>498</v>
          </cell>
          <cell r="C627" t="str">
            <v>prod dev</v>
          </cell>
          <cell r="D627" t="str">
            <v>9 - t&amp;e</v>
          </cell>
          <cell r="F627" t="str">
            <v xml:space="preserve">                        Travel - Prod Div Mgmt - FRS</v>
          </cell>
        </row>
        <row r="628">
          <cell r="A628" t="str">
            <v>01-443501-0498-0400</v>
          </cell>
          <cell r="B628" t="str">
            <v>498</v>
          </cell>
          <cell r="C628" t="str">
            <v>prod dev</v>
          </cell>
          <cell r="D628" t="str">
            <v>9 - t&amp;e</v>
          </cell>
          <cell r="F628" t="str">
            <v xml:space="preserve">                        Accoms &amp; Meals - Prod Div Mgmt - FRS</v>
          </cell>
        </row>
        <row r="629">
          <cell r="A629" t="str">
            <v>01-443502-0498-0400</v>
          </cell>
          <cell r="B629" t="str">
            <v>498</v>
          </cell>
          <cell r="C629" t="str">
            <v>prod dev</v>
          </cell>
          <cell r="D629" t="str">
            <v>9 - t&amp;e</v>
          </cell>
          <cell r="F629" t="str">
            <v xml:space="preserve">                        Entertainment - Prod Div Mgmt - FRS</v>
          </cell>
        </row>
        <row r="630">
          <cell r="A630" t="str">
            <v>01-443505-0496-0400</v>
          </cell>
          <cell r="B630" t="str">
            <v>496</v>
          </cell>
          <cell r="C630" t="str">
            <v>prod dev</v>
          </cell>
          <cell r="D630" t="str">
            <v>9 - t&amp;e</v>
          </cell>
          <cell r="F630" t="str">
            <v xml:space="preserve">                        Travel - Prod Division - CT/R</v>
          </cell>
        </row>
        <row r="631">
          <cell r="A631" t="str">
            <v>01-443505-0497-0400</v>
          </cell>
          <cell r="B631" t="str">
            <v>497</v>
          </cell>
          <cell r="C631" t="str">
            <v>prod dev</v>
          </cell>
          <cell r="D631" t="str">
            <v>9 - t&amp;e</v>
          </cell>
          <cell r="F631" t="str">
            <v xml:space="preserve">                        Travel - Product Division - Prod Dir</v>
          </cell>
        </row>
        <row r="632">
          <cell r="A632" t="str">
            <v>01-443506-0496-0400</v>
          </cell>
          <cell r="B632" t="str">
            <v>496</v>
          </cell>
          <cell r="C632" t="str">
            <v>prod dev</v>
          </cell>
          <cell r="D632" t="str">
            <v>9 - t&amp;e</v>
          </cell>
          <cell r="F632" t="str">
            <v xml:space="preserve">                        Accom &amp; Meals - Prod Division - CT/R</v>
          </cell>
        </row>
        <row r="633">
          <cell r="A633" t="str">
            <v>01-443506-0497-0400</v>
          </cell>
          <cell r="B633" t="str">
            <v>497</v>
          </cell>
          <cell r="C633" t="str">
            <v>prod dev</v>
          </cell>
          <cell r="D633" t="str">
            <v>9 - t&amp;e</v>
          </cell>
          <cell r="F633" t="str">
            <v xml:space="preserve">                        Accoms &amp; Meals - Prod. Division - Prod Dir</v>
          </cell>
        </row>
        <row r="634">
          <cell r="A634" t="str">
            <v>01-443507-0496-0400</v>
          </cell>
          <cell r="B634" t="str">
            <v>496</v>
          </cell>
          <cell r="C634" t="str">
            <v>prod dev</v>
          </cell>
          <cell r="D634" t="str">
            <v>9 - t&amp;e</v>
          </cell>
          <cell r="F634" t="str">
            <v xml:space="preserve">                        Entertainment - Prod Division - CT/R</v>
          </cell>
        </row>
        <row r="635">
          <cell r="A635" t="str">
            <v>01-443507-0497-0400</v>
          </cell>
          <cell r="B635" t="str">
            <v>497</v>
          </cell>
          <cell r="C635" t="str">
            <v>prod dev</v>
          </cell>
          <cell r="D635" t="str">
            <v>9 - t&amp;e</v>
          </cell>
          <cell r="F635" t="str">
            <v xml:space="preserve">                        Entertainment - Prod. Division - Prod Dir</v>
          </cell>
        </row>
        <row r="636">
          <cell r="A636" t="str">
            <v>01-443508-0497-0400</v>
          </cell>
          <cell r="B636" t="str">
            <v>497</v>
          </cell>
          <cell r="C636" t="str">
            <v>prod dev</v>
          </cell>
          <cell r="D636" t="str">
            <v>9 - t&amp;e</v>
          </cell>
          <cell r="F636" t="str">
            <v xml:space="preserve">                        Telephone - Prod. Division - Prod Dir</v>
          </cell>
        </row>
        <row r="637">
          <cell r="A637" t="str">
            <v>01-443509-0496-0400</v>
          </cell>
          <cell r="B637" t="str">
            <v>496</v>
          </cell>
          <cell r="C637" t="str">
            <v>prod dev</v>
          </cell>
          <cell r="D637" t="str">
            <v>9 - t&amp;e</v>
          </cell>
          <cell r="F637" t="str">
            <v xml:space="preserve">                        Misc - Prod Division - CT/R</v>
          </cell>
        </row>
        <row r="638">
          <cell r="A638" t="str">
            <v>01-443510-0510-0500</v>
          </cell>
          <cell r="B638" t="str">
            <v>510</v>
          </cell>
          <cell r="C638" t="str">
            <v>strategy</v>
          </cell>
          <cell r="D638" t="str">
            <v>9 - t&amp;e</v>
          </cell>
          <cell r="F638" t="str">
            <v xml:space="preserve">                        Travel - Market Research</v>
          </cell>
        </row>
        <row r="639">
          <cell r="A639" t="str">
            <v>01-443511-0510-0500</v>
          </cell>
          <cell r="B639" t="str">
            <v>510</v>
          </cell>
          <cell r="C639" t="str">
            <v>strategy</v>
          </cell>
          <cell r="D639" t="str">
            <v>9 - t&amp;e</v>
          </cell>
          <cell r="F639" t="str">
            <v xml:space="preserve">                        Accoms &amp; Meals - Market Research</v>
          </cell>
        </row>
        <row r="640">
          <cell r="A640" t="str">
            <v>01-443512-0510-0500</v>
          </cell>
          <cell r="B640" t="str">
            <v>510</v>
          </cell>
          <cell r="C640" t="str">
            <v>strategy</v>
          </cell>
          <cell r="D640" t="str">
            <v>9 - t&amp;e</v>
          </cell>
          <cell r="F640" t="str">
            <v xml:space="preserve">                        Entertainment - Market Research</v>
          </cell>
        </row>
        <row r="641">
          <cell r="A641" t="str">
            <v>01-443513-0510-0500</v>
          </cell>
          <cell r="B641" t="str">
            <v>510</v>
          </cell>
          <cell r="C641" t="str">
            <v>strategy</v>
          </cell>
          <cell r="D641" t="str">
            <v>9 - t&amp;e</v>
          </cell>
          <cell r="F641" t="str">
            <v xml:space="preserve">                        Telephone - Market Research</v>
          </cell>
        </row>
        <row r="642">
          <cell r="A642" t="str">
            <v>01-443515-0530-0530</v>
          </cell>
          <cell r="B642" t="str">
            <v>530</v>
          </cell>
          <cell r="C642" t="str">
            <v>cust supp</v>
          </cell>
          <cell r="D642" t="str">
            <v>9 - t&amp;e</v>
          </cell>
          <cell r="F642" t="str">
            <v xml:space="preserve">                        Travel - Client Relations</v>
          </cell>
        </row>
        <row r="643">
          <cell r="A643" t="str">
            <v>01-443516-0530-0530</v>
          </cell>
          <cell r="B643" t="str">
            <v>530</v>
          </cell>
          <cell r="C643" t="str">
            <v>cust supp</v>
          </cell>
          <cell r="D643" t="str">
            <v>9 - t&amp;e</v>
          </cell>
          <cell r="F643" t="str">
            <v xml:space="preserve">                        Accoms &amp; Meals - Client Relations</v>
          </cell>
        </row>
        <row r="644">
          <cell r="A644" t="str">
            <v>01-443517-0530-0530</v>
          </cell>
          <cell r="B644" t="str">
            <v>530</v>
          </cell>
          <cell r="C644" t="str">
            <v>cust supp</v>
          </cell>
          <cell r="D644" t="str">
            <v>9 - t&amp;e</v>
          </cell>
          <cell r="F644" t="str">
            <v xml:space="preserve">                        Entertainment - Client Relations</v>
          </cell>
        </row>
        <row r="645">
          <cell r="A645" t="str">
            <v>01-443518-0530-0530</v>
          </cell>
          <cell r="B645" t="str">
            <v>530</v>
          </cell>
          <cell r="C645" t="str">
            <v>cust supp</v>
          </cell>
          <cell r="D645" t="str">
            <v>9 - t&amp;e</v>
          </cell>
          <cell r="F645" t="str">
            <v xml:space="preserve">                        Telephone - Client Relations</v>
          </cell>
        </row>
        <row r="646">
          <cell r="A646" t="str">
            <v>01-443530-0505-0500</v>
          </cell>
          <cell r="B646" t="str">
            <v>505</v>
          </cell>
          <cell r="C646" t="str">
            <v>strategy</v>
          </cell>
          <cell r="D646" t="str">
            <v>9 - t&amp;e</v>
          </cell>
          <cell r="F646" t="str">
            <v xml:space="preserve">                        Travel - Strategy &amp; Product Mgmt</v>
          </cell>
        </row>
        <row r="647">
          <cell r="A647" t="str">
            <v>01-443531-0505-0500</v>
          </cell>
          <cell r="B647" t="str">
            <v>505</v>
          </cell>
          <cell r="C647" t="str">
            <v>strategy</v>
          </cell>
          <cell r="D647" t="str">
            <v>9 - t&amp;e</v>
          </cell>
          <cell r="F647" t="str">
            <v xml:space="preserve">                        Accoms &amp; Meals - Strategy &amp; Product Mgmt</v>
          </cell>
        </row>
        <row r="648">
          <cell r="A648" t="str">
            <v>01-443532-0505-0500</v>
          </cell>
          <cell r="B648" t="str">
            <v>505</v>
          </cell>
          <cell r="C648" t="str">
            <v>strategy</v>
          </cell>
          <cell r="D648" t="str">
            <v>9 - t&amp;e</v>
          </cell>
          <cell r="F648" t="str">
            <v xml:space="preserve">                        Entertainment - Strategy &amp; Product Mgmt</v>
          </cell>
        </row>
        <row r="649">
          <cell r="A649" t="str">
            <v>01-443533-0505-0500</v>
          </cell>
          <cell r="B649" t="str">
            <v>505</v>
          </cell>
          <cell r="C649" t="str">
            <v>strategy</v>
          </cell>
          <cell r="D649" t="str">
            <v>9 - t&amp;e</v>
          </cell>
          <cell r="F649" t="str">
            <v xml:space="preserve">                        Telephone - Strategy &amp; Product Mgmt</v>
          </cell>
        </row>
        <row r="650">
          <cell r="A650" t="str">
            <v>01-443537-0455-0400</v>
          </cell>
          <cell r="B650" t="str">
            <v>455</v>
          </cell>
          <cell r="C650" t="str">
            <v>prod dev</v>
          </cell>
          <cell r="D650" t="str">
            <v>9 - t&amp;e</v>
          </cell>
          <cell r="F650" t="str">
            <v xml:space="preserve">                        Entertainment - QA - SAS</v>
          </cell>
        </row>
        <row r="651">
          <cell r="A651" t="str">
            <v>01-443540-0720-0410</v>
          </cell>
          <cell r="B651" t="str">
            <v>720</v>
          </cell>
          <cell r="C651" t="str">
            <v>cust supp</v>
          </cell>
          <cell r="D651" t="str">
            <v>9 - t&amp;e</v>
          </cell>
          <cell r="F651" t="str">
            <v xml:space="preserve">                        Travel - Conversions</v>
          </cell>
        </row>
        <row r="652">
          <cell r="A652" t="str">
            <v>01-443541-0720-0410</v>
          </cell>
          <cell r="B652" t="str">
            <v>720</v>
          </cell>
          <cell r="C652" t="str">
            <v>cust supp</v>
          </cell>
          <cell r="D652" t="str">
            <v>9 - t&amp;e</v>
          </cell>
          <cell r="F652" t="str">
            <v xml:space="preserve">                        Accoms &amp; Meals - Conversions</v>
          </cell>
        </row>
        <row r="653">
          <cell r="A653" t="str">
            <v>01-443542-0720-0410</v>
          </cell>
          <cell r="B653" t="str">
            <v>720</v>
          </cell>
          <cell r="C653" t="str">
            <v>cust supp</v>
          </cell>
          <cell r="D653" t="str">
            <v>9 - t&amp;e</v>
          </cell>
          <cell r="F653" t="str">
            <v xml:space="preserve">                        Entertainment - Conversions</v>
          </cell>
        </row>
        <row r="654">
          <cell r="A654" t="str">
            <v>01-443543-0720-0410</v>
          </cell>
          <cell r="B654" t="str">
            <v>720</v>
          </cell>
          <cell r="C654" t="str">
            <v>cust supp</v>
          </cell>
          <cell r="D654" t="str">
            <v>9 - t&amp;e</v>
          </cell>
          <cell r="F654" t="str">
            <v xml:space="preserve">                        Telephone - Conversions</v>
          </cell>
        </row>
        <row r="655">
          <cell r="A655" t="str">
            <v>01-443555-0275-0200</v>
          </cell>
          <cell r="B655" t="str">
            <v>275</v>
          </cell>
          <cell r="C655" t="str">
            <v>sales</v>
          </cell>
          <cell r="D655" t="str">
            <v>9 - t&amp;e</v>
          </cell>
          <cell r="F655" t="str">
            <v xml:space="preserve">                              Travel - Hindman</v>
          </cell>
        </row>
        <row r="656">
          <cell r="A656" t="str">
            <v>01-443556-0275-0200</v>
          </cell>
          <cell r="B656" t="str">
            <v>275</v>
          </cell>
          <cell r="C656" t="str">
            <v>sales</v>
          </cell>
          <cell r="D656" t="str">
            <v>9 - t&amp;e</v>
          </cell>
          <cell r="F656" t="str">
            <v xml:space="preserve">                              Accoms &amp; Meals - Hindman</v>
          </cell>
        </row>
        <row r="657">
          <cell r="A657" t="str">
            <v>01-443557-0275-0200</v>
          </cell>
          <cell r="B657" t="str">
            <v>275</v>
          </cell>
          <cell r="C657" t="str">
            <v>sales</v>
          </cell>
          <cell r="D657" t="str">
            <v>9 - t&amp;e</v>
          </cell>
          <cell r="F657" t="str">
            <v xml:space="preserve">                              Entertainment - Hindman</v>
          </cell>
        </row>
        <row r="658">
          <cell r="A658" t="str">
            <v>01-443558-0275-0200</v>
          </cell>
          <cell r="B658" t="str">
            <v>275</v>
          </cell>
          <cell r="C658" t="str">
            <v>sales</v>
          </cell>
          <cell r="D658" t="str">
            <v>9 - t&amp;e</v>
          </cell>
          <cell r="F658" t="str">
            <v xml:space="preserve">                              Telephone - Hindman</v>
          </cell>
        </row>
        <row r="659">
          <cell r="A659" t="str">
            <v>01-443559-0275-0200</v>
          </cell>
          <cell r="B659" t="str">
            <v>275</v>
          </cell>
          <cell r="C659" t="str">
            <v>sales</v>
          </cell>
          <cell r="D659" t="str">
            <v>9 - t&amp;e</v>
          </cell>
          <cell r="F659" t="str">
            <v xml:space="preserve">                              Miscellaneous - Hindman</v>
          </cell>
        </row>
        <row r="660">
          <cell r="A660" t="str">
            <v>01-443565-0255-0200</v>
          </cell>
          <cell r="B660" t="str">
            <v>255</v>
          </cell>
          <cell r="C660" t="str">
            <v>sales</v>
          </cell>
          <cell r="D660" t="str">
            <v>9 - t&amp;e</v>
          </cell>
          <cell r="F660" t="str">
            <v xml:space="preserve">                              Travel - Hammond</v>
          </cell>
        </row>
        <row r="661">
          <cell r="A661" t="str">
            <v>01-443566-0255-0200</v>
          </cell>
          <cell r="B661" t="str">
            <v>255</v>
          </cell>
          <cell r="C661" t="str">
            <v>sales</v>
          </cell>
          <cell r="D661" t="str">
            <v>9 - t&amp;e</v>
          </cell>
          <cell r="F661" t="str">
            <v xml:space="preserve">                              Accoms &amp; Meals - Hammond</v>
          </cell>
        </row>
        <row r="662">
          <cell r="A662" t="str">
            <v>01-443567-0255-0200</v>
          </cell>
          <cell r="B662" t="str">
            <v>255</v>
          </cell>
          <cell r="C662" t="str">
            <v>sales</v>
          </cell>
          <cell r="D662" t="str">
            <v>9 - t&amp;e</v>
          </cell>
          <cell r="F662" t="str">
            <v xml:space="preserve">                              Entertainment - Hammond</v>
          </cell>
        </row>
        <row r="663">
          <cell r="A663" t="str">
            <v>01-443568-0255-0200</v>
          </cell>
          <cell r="B663" t="str">
            <v>255</v>
          </cell>
          <cell r="C663" t="str">
            <v>sales</v>
          </cell>
          <cell r="D663" t="str">
            <v>9 - t&amp;e</v>
          </cell>
          <cell r="F663" t="str">
            <v xml:space="preserve">                              Telephone - Hammond</v>
          </cell>
        </row>
        <row r="664">
          <cell r="A664" t="str">
            <v>01-443570-0255-0200</v>
          </cell>
          <cell r="B664" t="str">
            <v>255</v>
          </cell>
          <cell r="C664" t="str">
            <v>sales</v>
          </cell>
          <cell r="D664" t="str">
            <v>9 - t&amp;e</v>
          </cell>
          <cell r="F664" t="str">
            <v xml:space="preserve">                              Travel - Fishback</v>
          </cell>
        </row>
        <row r="665">
          <cell r="A665" t="str">
            <v>01-443571-0255-0200</v>
          </cell>
          <cell r="B665" t="str">
            <v>255</v>
          </cell>
          <cell r="C665" t="str">
            <v>sales</v>
          </cell>
          <cell r="D665" t="str">
            <v>9 - t&amp;e</v>
          </cell>
          <cell r="F665" t="str">
            <v xml:space="preserve">                              Accoms &amp; Meals - Fishback</v>
          </cell>
        </row>
        <row r="666">
          <cell r="A666" t="str">
            <v>01-443572-0255-0200</v>
          </cell>
          <cell r="B666" t="str">
            <v>255</v>
          </cell>
          <cell r="C666" t="str">
            <v>sales</v>
          </cell>
          <cell r="D666" t="str">
            <v>9 - t&amp;e</v>
          </cell>
          <cell r="F666" t="str">
            <v xml:space="preserve">                              Entertainment - Fishback</v>
          </cell>
        </row>
        <row r="667">
          <cell r="A667" t="str">
            <v>01-443573-0255-0200</v>
          </cell>
          <cell r="B667" t="str">
            <v>255</v>
          </cell>
          <cell r="C667" t="str">
            <v>sales</v>
          </cell>
          <cell r="D667" t="str">
            <v>9 - t&amp;e</v>
          </cell>
          <cell r="F667" t="str">
            <v xml:space="preserve">                              Telephone - Fishback</v>
          </cell>
        </row>
        <row r="668">
          <cell r="A668" t="str">
            <v>01-443574-0255-0200</v>
          </cell>
          <cell r="B668" t="str">
            <v>255</v>
          </cell>
          <cell r="C668" t="str">
            <v>sales</v>
          </cell>
          <cell r="D668" t="str">
            <v>9 - t&amp;e</v>
          </cell>
          <cell r="F668" t="str">
            <v xml:space="preserve">                              Miscellaneous - Fishback</v>
          </cell>
        </row>
        <row r="669">
          <cell r="A669" t="str">
            <v>01-443600-0275-0200</v>
          </cell>
          <cell r="B669" t="str">
            <v>275</v>
          </cell>
          <cell r="C669" t="str">
            <v>sales</v>
          </cell>
          <cell r="D669" t="str">
            <v>9 - t&amp;e</v>
          </cell>
          <cell r="F669" t="str">
            <v xml:space="preserve">                              Travel - Lauf</v>
          </cell>
        </row>
        <row r="670">
          <cell r="A670" t="str">
            <v>01-443601-0275-0200</v>
          </cell>
          <cell r="B670" t="str">
            <v>275</v>
          </cell>
          <cell r="C670" t="str">
            <v>sales</v>
          </cell>
          <cell r="D670" t="str">
            <v>9 - t&amp;e</v>
          </cell>
          <cell r="F670" t="str">
            <v xml:space="preserve">                              Accoms &amp; Meals - Lauf</v>
          </cell>
        </row>
        <row r="671">
          <cell r="A671" t="str">
            <v>01-443602-0275-0200</v>
          </cell>
          <cell r="B671" t="str">
            <v>275</v>
          </cell>
          <cell r="C671" t="str">
            <v>sales</v>
          </cell>
          <cell r="D671" t="str">
            <v>9 - t&amp;e</v>
          </cell>
          <cell r="F671" t="str">
            <v xml:space="preserve">                              Entertainment - Lauf</v>
          </cell>
        </row>
        <row r="672">
          <cell r="A672" t="str">
            <v>01-443603-0275-0200</v>
          </cell>
          <cell r="B672" t="str">
            <v>275</v>
          </cell>
          <cell r="C672" t="str">
            <v>sales</v>
          </cell>
          <cell r="D672" t="str">
            <v>9 - t&amp;e</v>
          </cell>
          <cell r="F672" t="str">
            <v xml:space="preserve">                              Telephone - Lauf</v>
          </cell>
        </row>
        <row r="673">
          <cell r="A673" t="str">
            <v>01-443604-0275-0200</v>
          </cell>
          <cell r="B673" t="str">
            <v>275</v>
          </cell>
          <cell r="C673" t="str">
            <v>sales</v>
          </cell>
          <cell r="D673" t="str">
            <v>9 - t&amp;e</v>
          </cell>
          <cell r="F673" t="str">
            <v xml:space="preserve">                              Misc - Lauf</v>
          </cell>
        </row>
        <row r="674">
          <cell r="A674" t="str">
            <v>01-443605-0275-0200</v>
          </cell>
          <cell r="B674" t="str">
            <v>275</v>
          </cell>
          <cell r="C674" t="str">
            <v>sales</v>
          </cell>
          <cell r="D674" t="str">
            <v>9 - t&amp;e</v>
          </cell>
          <cell r="F674" t="str">
            <v xml:space="preserve">                              Travel - Qureshi</v>
          </cell>
        </row>
        <row r="675">
          <cell r="A675" t="str">
            <v>01-443606-0275-0200</v>
          </cell>
          <cell r="B675" t="str">
            <v>275</v>
          </cell>
          <cell r="C675" t="str">
            <v>sales</v>
          </cell>
          <cell r="D675" t="str">
            <v>9 - t&amp;e</v>
          </cell>
          <cell r="F675" t="str">
            <v xml:space="preserve">                              Accoms &amp; Meals - Qureshi</v>
          </cell>
        </row>
        <row r="676">
          <cell r="A676" t="str">
            <v>01-443607-0275-0200</v>
          </cell>
          <cell r="B676" t="str">
            <v>275</v>
          </cell>
          <cell r="C676" t="str">
            <v>sales</v>
          </cell>
          <cell r="D676" t="str">
            <v>9 - t&amp;e</v>
          </cell>
          <cell r="F676" t="str">
            <v xml:space="preserve">                              Entertainment - Qureshi</v>
          </cell>
        </row>
        <row r="677">
          <cell r="A677" t="str">
            <v>01-443608-0275-0200</v>
          </cell>
          <cell r="B677" t="str">
            <v>275</v>
          </cell>
          <cell r="C677" t="str">
            <v>sales</v>
          </cell>
          <cell r="D677" t="str">
            <v>9 - t&amp;e</v>
          </cell>
          <cell r="F677" t="str">
            <v xml:space="preserve">                              Telephone - Qureshi</v>
          </cell>
        </row>
        <row r="678">
          <cell r="A678" t="str">
            <v>01-443609-0275-0200</v>
          </cell>
          <cell r="B678" t="str">
            <v>275</v>
          </cell>
          <cell r="C678" t="str">
            <v>sales</v>
          </cell>
          <cell r="D678" t="str">
            <v>9 - t&amp;e</v>
          </cell>
          <cell r="F678" t="str">
            <v xml:space="preserve">                              Misc - Qureshi</v>
          </cell>
        </row>
        <row r="679">
          <cell r="A679" t="str">
            <v>01-443610-0255-0200</v>
          </cell>
          <cell r="B679" t="str">
            <v>255</v>
          </cell>
          <cell r="C679" t="str">
            <v>sales</v>
          </cell>
          <cell r="D679" t="str">
            <v>9 - t&amp;e</v>
          </cell>
          <cell r="F679" t="str">
            <v xml:space="preserve">                              Travel - Craven</v>
          </cell>
        </row>
        <row r="680">
          <cell r="A680" t="str">
            <v>01-443611-0255-0200</v>
          </cell>
          <cell r="B680" t="str">
            <v>255</v>
          </cell>
          <cell r="C680" t="str">
            <v>sales</v>
          </cell>
          <cell r="D680" t="str">
            <v>9 - t&amp;e</v>
          </cell>
          <cell r="F680" t="str">
            <v xml:space="preserve">                              Accoms &amp; Meals - Craven</v>
          </cell>
        </row>
        <row r="681">
          <cell r="A681" t="str">
            <v>01-443612-0255-0200</v>
          </cell>
          <cell r="B681" t="str">
            <v>255</v>
          </cell>
          <cell r="C681" t="str">
            <v>sales</v>
          </cell>
          <cell r="D681" t="str">
            <v>9 - t&amp;e</v>
          </cell>
          <cell r="F681" t="str">
            <v xml:space="preserve">                              Entertainment - Craven</v>
          </cell>
        </row>
        <row r="682">
          <cell r="A682" t="str">
            <v>01-443613-0255-0200</v>
          </cell>
          <cell r="B682" t="str">
            <v>255</v>
          </cell>
          <cell r="C682" t="str">
            <v>sales</v>
          </cell>
          <cell r="D682" t="str">
            <v>9 - t&amp;e</v>
          </cell>
          <cell r="F682" t="str">
            <v xml:space="preserve">                              Telephone - Craven</v>
          </cell>
        </row>
        <row r="683">
          <cell r="A683" t="str">
            <v>01-443614-0255-0200</v>
          </cell>
          <cell r="B683" t="str">
            <v>255</v>
          </cell>
          <cell r="C683" t="str">
            <v>sales</v>
          </cell>
          <cell r="D683" t="str">
            <v>9 - t&amp;e</v>
          </cell>
          <cell r="F683" t="str">
            <v xml:space="preserve">                              Miscellaneous - Craven</v>
          </cell>
        </row>
        <row r="684">
          <cell r="A684" t="str">
            <v>01-443620-0275-0200</v>
          </cell>
          <cell r="B684" t="str">
            <v>275</v>
          </cell>
          <cell r="C684" t="str">
            <v>sales</v>
          </cell>
          <cell r="D684" t="str">
            <v>9 - t&amp;e</v>
          </cell>
          <cell r="F684" t="str">
            <v xml:space="preserve">                              Travel - Platte</v>
          </cell>
        </row>
        <row r="685">
          <cell r="A685" t="str">
            <v>01-443621-0275-0200</v>
          </cell>
          <cell r="B685" t="str">
            <v>275</v>
          </cell>
          <cell r="C685" t="str">
            <v>sales</v>
          </cell>
          <cell r="D685" t="str">
            <v>9 - t&amp;e</v>
          </cell>
          <cell r="F685" t="str">
            <v xml:space="preserve">                              Accoms &amp; Meals - Platte</v>
          </cell>
        </row>
        <row r="686">
          <cell r="A686" t="str">
            <v>01-443622-0275-0200</v>
          </cell>
          <cell r="B686" t="str">
            <v>275</v>
          </cell>
          <cell r="C686" t="str">
            <v>sales</v>
          </cell>
          <cell r="D686" t="str">
            <v>9 - t&amp;e</v>
          </cell>
          <cell r="F686" t="str">
            <v xml:space="preserve">                              Entertainment - Platte</v>
          </cell>
        </row>
        <row r="687">
          <cell r="A687" t="str">
            <v>01-443623-0275-0200</v>
          </cell>
          <cell r="B687" t="str">
            <v>275</v>
          </cell>
          <cell r="C687" t="str">
            <v>sales</v>
          </cell>
          <cell r="D687" t="str">
            <v>9 - t&amp;e</v>
          </cell>
          <cell r="F687" t="str">
            <v xml:space="preserve">                              Telephone - Platte</v>
          </cell>
        </row>
        <row r="688">
          <cell r="A688" t="str">
            <v>01-443624-0275-0200</v>
          </cell>
          <cell r="B688" t="str">
            <v>275</v>
          </cell>
          <cell r="C688" t="str">
            <v>sales</v>
          </cell>
          <cell r="D688" t="str">
            <v>9 - t&amp;e</v>
          </cell>
          <cell r="F688" t="str">
            <v xml:space="preserve">                              Miscellaneous - Platte</v>
          </cell>
        </row>
        <row r="689">
          <cell r="A689" t="str">
            <v>01-443625-0245-0200</v>
          </cell>
          <cell r="B689" t="str">
            <v>245</v>
          </cell>
          <cell r="C689" t="str">
            <v>sales</v>
          </cell>
          <cell r="D689" t="str">
            <v>9 - t&amp;e</v>
          </cell>
          <cell r="F689" t="str">
            <v xml:space="preserve">                              **Travel - Eisentraut</v>
          </cell>
        </row>
        <row r="690">
          <cell r="A690" t="str">
            <v>01-443626-0245-0200</v>
          </cell>
          <cell r="B690" t="str">
            <v>245</v>
          </cell>
          <cell r="C690" t="str">
            <v>sales</v>
          </cell>
          <cell r="D690" t="str">
            <v>9 - t&amp;e</v>
          </cell>
          <cell r="F690" t="str">
            <v xml:space="preserve">                              **Accoms &amp; Meals - Eisentraut</v>
          </cell>
        </row>
        <row r="691">
          <cell r="A691" t="str">
            <v>01-443628-0245-0200</v>
          </cell>
          <cell r="B691" t="str">
            <v>245</v>
          </cell>
          <cell r="C691" t="str">
            <v>sales</v>
          </cell>
          <cell r="D691" t="str">
            <v>9 - t&amp;e</v>
          </cell>
          <cell r="F691" t="str">
            <v xml:space="preserve">                              **Telephone - Eisentraut</v>
          </cell>
        </row>
        <row r="692">
          <cell r="A692" t="str">
            <v>01-443629-0245-0200</v>
          </cell>
          <cell r="B692" t="str">
            <v>245</v>
          </cell>
          <cell r="C692" t="str">
            <v>sales</v>
          </cell>
          <cell r="D692" t="str">
            <v>9 - t&amp;e</v>
          </cell>
          <cell r="F692" t="str">
            <v xml:space="preserve">                              **Misc - Eisentraut</v>
          </cell>
        </row>
        <row r="693">
          <cell r="A693" t="str">
            <v>01-443630-0245-0200</v>
          </cell>
          <cell r="B693" t="str">
            <v>245</v>
          </cell>
          <cell r="C693" t="str">
            <v>sales</v>
          </cell>
          <cell r="D693" t="str">
            <v>9 - t&amp;e</v>
          </cell>
          <cell r="F693" t="str">
            <v xml:space="preserve">                              Travel - Evans</v>
          </cell>
        </row>
        <row r="694">
          <cell r="A694" t="str">
            <v>01-443631-0245-0200</v>
          </cell>
          <cell r="B694" t="str">
            <v>245</v>
          </cell>
          <cell r="C694" t="str">
            <v>sales</v>
          </cell>
          <cell r="D694" t="str">
            <v>9 - t&amp;e</v>
          </cell>
          <cell r="F694" t="str">
            <v xml:space="preserve">                              Accoms &amp; Meals - Evans</v>
          </cell>
        </row>
        <row r="695">
          <cell r="A695" t="str">
            <v>01-443632-0245-0200</v>
          </cell>
          <cell r="B695" t="str">
            <v>245</v>
          </cell>
          <cell r="C695" t="str">
            <v>sales</v>
          </cell>
          <cell r="D695" t="str">
            <v>9 - t&amp;e</v>
          </cell>
          <cell r="F695" t="str">
            <v xml:space="preserve">                              Entertainment - Evans</v>
          </cell>
        </row>
        <row r="696">
          <cell r="A696" t="str">
            <v>01-443633-0245-0200</v>
          </cell>
          <cell r="B696" t="str">
            <v>245</v>
          </cell>
          <cell r="C696" t="str">
            <v>sales</v>
          </cell>
          <cell r="D696" t="str">
            <v>9 - t&amp;e</v>
          </cell>
          <cell r="F696" t="str">
            <v xml:space="preserve">                              Telephone - Evans</v>
          </cell>
        </row>
        <row r="697">
          <cell r="A697" t="str">
            <v>01-443634-0245-0200</v>
          </cell>
          <cell r="B697" t="str">
            <v>245</v>
          </cell>
          <cell r="C697" t="str">
            <v>sales</v>
          </cell>
          <cell r="D697" t="str">
            <v>9 - t&amp;e</v>
          </cell>
          <cell r="F697" t="str">
            <v xml:space="preserve">                              Miscellaneous - Evans</v>
          </cell>
        </row>
        <row r="698">
          <cell r="A698" t="str">
            <v>01-443660-0245-0200</v>
          </cell>
          <cell r="B698" t="str">
            <v>245</v>
          </cell>
          <cell r="C698" t="str">
            <v>sales</v>
          </cell>
          <cell r="D698" t="str">
            <v>9 - t&amp;e</v>
          </cell>
          <cell r="F698" t="str">
            <v xml:space="preserve">                              Travel - Innis</v>
          </cell>
        </row>
        <row r="699">
          <cell r="A699" t="str">
            <v>01-443661-0245-0200</v>
          </cell>
          <cell r="B699" t="str">
            <v>245</v>
          </cell>
          <cell r="C699" t="str">
            <v>sales</v>
          </cell>
          <cell r="D699" t="str">
            <v>9 - t&amp;e</v>
          </cell>
          <cell r="F699" t="str">
            <v xml:space="preserve">                              Accoms &amp; Meals - Innis</v>
          </cell>
        </row>
        <row r="700">
          <cell r="A700" t="str">
            <v>01-443662-0245-0200</v>
          </cell>
          <cell r="B700" t="str">
            <v>245</v>
          </cell>
          <cell r="C700" t="str">
            <v>sales</v>
          </cell>
          <cell r="D700" t="str">
            <v>9 - t&amp;e</v>
          </cell>
          <cell r="F700" t="str">
            <v xml:space="preserve">                              Entertainment - Innis</v>
          </cell>
        </row>
        <row r="701">
          <cell r="A701" t="str">
            <v>01-443663-0245-0200</v>
          </cell>
          <cell r="B701" t="str">
            <v>245</v>
          </cell>
          <cell r="C701" t="str">
            <v>sales</v>
          </cell>
          <cell r="D701" t="str">
            <v>9 - t&amp;e</v>
          </cell>
          <cell r="F701" t="str">
            <v xml:space="preserve">                              Telephone - Innis</v>
          </cell>
        </row>
        <row r="702">
          <cell r="A702" t="str">
            <v>01-443664-0245-0200</v>
          </cell>
          <cell r="B702" t="str">
            <v>245</v>
          </cell>
          <cell r="C702" t="str">
            <v>sales</v>
          </cell>
          <cell r="D702" t="str">
            <v>9 - t&amp;e</v>
          </cell>
          <cell r="F702" t="str">
            <v xml:space="preserve">                              Miscellaneous - Innis</v>
          </cell>
        </row>
        <row r="703">
          <cell r="A703" t="str">
            <v>01-443685-0275-0200</v>
          </cell>
          <cell r="B703" t="str">
            <v>275</v>
          </cell>
          <cell r="C703" t="str">
            <v>sales</v>
          </cell>
          <cell r="D703" t="str">
            <v>9 - t&amp;e</v>
          </cell>
          <cell r="F703" t="str">
            <v xml:space="preserve">                              Travel - Schilling</v>
          </cell>
        </row>
        <row r="704">
          <cell r="A704" t="str">
            <v>01-443686-0275-0200</v>
          </cell>
          <cell r="B704" t="str">
            <v>275</v>
          </cell>
          <cell r="C704" t="str">
            <v>sales</v>
          </cell>
          <cell r="D704" t="str">
            <v>9 - t&amp;e</v>
          </cell>
          <cell r="F704" t="str">
            <v xml:space="preserve">                              Accom &amp; Meals - Schilling</v>
          </cell>
        </row>
        <row r="705">
          <cell r="A705" t="str">
            <v>01-443688-0275-0200</v>
          </cell>
          <cell r="B705" t="str">
            <v>275</v>
          </cell>
          <cell r="C705" t="str">
            <v>sales</v>
          </cell>
          <cell r="D705" t="str">
            <v>9 - t&amp;e</v>
          </cell>
          <cell r="F705" t="str">
            <v xml:space="preserve">                              Telephone - Schilling</v>
          </cell>
        </row>
        <row r="706">
          <cell r="A706" t="str">
            <v>01-443696-0275-0200</v>
          </cell>
          <cell r="B706" t="str">
            <v>275</v>
          </cell>
          <cell r="C706" t="str">
            <v>sales</v>
          </cell>
          <cell r="D706" t="str">
            <v>9 - t&amp;e</v>
          </cell>
          <cell r="F706" t="str">
            <v xml:space="preserve">                              Travel - Tran</v>
          </cell>
        </row>
        <row r="707">
          <cell r="A707" t="str">
            <v>01-443697-0275-0200</v>
          </cell>
          <cell r="B707" t="str">
            <v>275</v>
          </cell>
          <cell r="C707" t="str">
            <v>sales</v>
          </cell>
          <cell r="D707" t="str">
            <v>9 - t&amp;e</v>
          </cell>
          <cell r="F707" t="str">
            <v xml:space="preserve">                              Accoms &amp; Meals - Tran</v>
          </cell>
        </row>
        <row r="708">
          <cell r="A708" t="str">
            <v>01-443699-0275-0200</v>
          </cell>
          <cell r="B708" t="str">
            <v>275</v>
          </cell>
          <cell r="C708" t="str">
            <v>sales</v>
          </cell>
          <cell r="D708" t="str">
            <v>9 - t&amp;e</v>
          </cell>
          <cell r="F708" t="str">
            <v xml:space="preserve">                              Telephone - Tran</v>
          </cell>
        </row>
        <row r="709">
          <cell r="A709" t="str">
            <v>01-443700-0275-0200</v>
          </cell>
          <cell r="B709" t="str">
            <v>275</v>
          </cell>
          <cell r="C709" t="str">
            <v>sales</v>
          </cell>
          <cell r="D709" t="str">
            <v>9 - t&amp;e</v>
          </cell>
          <cell r="F709" t="str">
            <v xml:space="preserve">                              Miscellaneous - Tran</v>
          </cell>
        </row>
        <row r="710">
          <cell r="A710" t="str">
            <v>01-443701-0520-0200</v>
          </cell>
          <cell r="B710" t="str">
            <v>520</v>
          </cell>
          <cell r="C710" t="str">
            <v>bbp</v>
          </cell>
          <cell r="D710" t="str">
            <v>9 - t&amp;e</v>
          </cell>
          <cell r="F710" t="str">
            <v xml:space="preserve">                              **Harold Bower</v>
          </cell>
        </row>
        <row r="711">
          <cell r="A711" t="str">
            <v>01-443709-0255-0200</v>
          </cell>
          <cell r="B711" t="str">
            <v>255</v>
          </cell>
          <cell r="C711" t="str">
            <v>sales</v>
          </cell>
          <cell r="D711" t="str">
            <v>9 - t&amp;e</v>
          </cell>
          <cell r="F711" t="str">
            <v xml:space="preserve">                              **Travel - Sales Reg 2 New Hire</v>
          </cell>
        </row>
        <row r="712">
          <cell r="A712" t="str">
            <v>01-443710-0255-0200</v>
          </cell>
          <cell r="B712" t="str">
            <v>255</v>
          </cell>
          <cell r="C712" t="str">
            <v>sales</v>
          </cell>
          <cell r="D712" t="str">
            <v>9 - t&amp;e</v>
          </cell>
          <cell r="F712" t="str">
            <v xml:space="preserve">                              **Accom &amp; Meals - Sales Reg 2 New Hire</v>
          </cell>
        </row>
        <row r="713">
          <cell r="A713" t="str">
            <v>01-443711-0255-0200</v>
          </cell>
          <cell r="B713" t="str">
            <v>255</v>
          </cell>
          <cell r="C713" t="str">
            <v>sales</v>
          </cell>
          <cell r="D713" t="str">
            <v>9 - t&amp;e</v>
          </cell>
          <cell r="F713" t="str">
            <v xml:space="preserve">                              **Entertainment - Sales Reg 2 New Hire</v>
          </cell>
        </row>
        <row r="714">
          <cell r="A714" t="str">
            <v>01-443712-0255-0200</v>
          </cell>
          <cell r="B714" t="str">
            <v>255</v>
          </cell>
          <cell r="C714" t="str">
            <v>sales</v>
          </cell>
          <cell r="D714" t="str">
            <v>9 - t&amp;e</v>
          </cell>
          <cell r="F714" t="str">
            <v xml:space="preserve">                              **Telephone - Sales Reg 2 New Hire</v>
          </cell>
        </row>
        <row r="715">
          <cell r="A715" t="str">
            <v>01-443721-0255-0200</v>
          </cell>
          <cell r="B715" t="str">
            <v>255</v>
          </cell>
          <cell r="C715" t="str">
            <v>sales</v>
          </cell>
          <cell r="D715" t="str">
            <v>9 - t&amp;e</v>
          </cell>
          <cell r="F715" t="str">
            <v xml:space="preserve">                              Travel - Mood</v>
          </cell>
        </row>
        <row r="716">
          <cell r="A716" t="str">
            <v>01-443722-0255-0200</v>
          </cell>
          <cell r="B716" t="str">
            <v>255</v>
          </cell>
          <cell r="C716" t="str">
            <v>sales</v>
          </cell>
          <cell r="D716" t="str">
            <v>9 - t&amp;e</v>
          </cell>
          <cell r="F716" t="str">
            <v xml:space="preserve">                              Accoms &amp; Meals - Mood</v>
          </cell>
        </row>
        <row r="717">
          <cell r="A717" t="str">
            <v>01-443723-0255-0200</v>
          </cell>
          <cell r="B717" t="str">
            <v>255</v>
          </cell>
          <cell r="C717" t="str">
            <v>sales</v>
          </cell>
          <cell r="D717" t="str">
            <v>9 - t&amp;e</v>
          </cell>
          <cell r="F717" t="str">
            <v xml:space="preserve">                              Entertainment - Mood</v>
          </cell>
        </row>
        <row r="718">
          <cell r="A718" t="str">
            <v>01-443724-0255-0200</v>
          </cell>
          <cell r="B718" t="str">
            <v>255</v>
          </cell>
          <cell r="C718" t="str">
            <v>sales</v>
          </cell>
          <cell r="D718" t="str">
            <v>9 - t&amp;e</v>
          </cell>
          <cell r="F718" t="str">
            <v xml:space="preserve">                              Telephone - Mood</v>
          </cell>
        </row>
        <row r="719">
          <cell r="A719" t="str">
            <v>01-443725-0255-0200</v>
          </cell>
          <cell r="B719" t="str">
            <v>255</v>
          </cell>
          <cell r="C719" t="str">
            <v>sales</v>
          </cell>
          <cell r="D719" t="str">
            <v>9 - t&amp;e</v>
          </cell>
          <cell r="F719" t="str">
            <v xml:space="preserve">                              Miscellaneous - Mood</v>
          </cell>
        </row>
        <row r="720">
          <cell r="A720" t="str">
            <v>01-443738-0255-0200</v>
          </cell>
          <cell r="B720" t="str">
            <v>255</v>
          </cell>
          <cell r="C720" t="str">
            <v>sales</v>
          </cell>
          <cell r="D720" t="str">
            <v>9 - t&amp;e</v>
          </cell>
          <cell r="F720" t="str">
            <v xml:space="preserve">                              Travel - Emge</v>
          </cell>
        </row>
        <row r="721">
          <cell r="A721" t="str">
            <v>01-443739-0255-0200</v>
          </cell>
          <cell r="B721" t="str">
            <v>255</v>
          </cell>
          <cell r="C721" t="str">
            <v>sales</v>
          </cell>
          <cell r="D721" t="str">
            <v>9 - t&amp;e</v>
          </cell>
          <cell r="F721" t="str">
            <v xml:space="preserve">                              Accoms &amp; Meals - Emge</v>
          </cell>
        </row>
        <row r="722">
          <cell r="A722" t="str">
            <v>01-443740-0255-0200</v>
          </cell>
          <cell r="B722" t="str">
            <v>255</v>
          </cell>
          <cell r="C722" t="str">
            <v>sales</v>
          </cell>
          <cell r="D722" t="str">
            <v>9 - t&amp;e</v>
          </cell>
          <cell r="F722" t="str">
            <v xml:space="preserve">                              Entertainment - Emge</v>
          </cell>
        </row>
        <row r="723">
          <cell r="A723" t="str">
            <v>01-443741-0255-0200</v>
          </cell>
          <cell r="B723" t="str">
            <v>255</v>
          </cell>
          <cell r="C723" t="str">
            <v>sales</v>
          </cell>
          <cell r="D723" t="str">
            <v>9 - t&amp;e</v>
          </cell>
          <cell r="F723" t="str">
            <v xml:space="preserve">                              Telephone - Emge</v>
          </cell>
        </row>
        <row r="724">
          <cell r="A724" t="str">
            <v>01-443742-0255-0200</v>
          </cell>
          <cell r="B724" t="str">
            <v>255</v>
          </cell>
          <cell r="C724" t="str">
            <v>sales</v>
          </cell>
          <cell r="D724" t="str">
            <v>9 - t&amp;e</v>
          </cell>
          <cell r="F724" t="str">
            <v xml:space="preserve">                              Travel - Lawson</v>
          </cell>
        </row>
        <row r="725">
          <cell r="A725" t="str">
            <v>01-443743-0255-0200</v>
          </cell>
          <cell r="B725" t="str">
            <v>255</v>
          </cell>
          <cell r="C725" t="str">
            <v>sales</v>
          </cell>
          <cell r="D725" t="str">
            <v>9 - t&amp;e</v>
          </cell>
          <cell r="F725" t="str">
            <v xml:space="preserve">                              Accoms &amp; Meals - Lawson</v>
          </cell>
        </row>
        <row r="726">
          <cell r="A726" t="str">
            <v>01-443745-0255-0200</v>
          </cell>
          <cell r="B726" t="str">
            <v>255</v>
          </cell>
          <cell r="C726" t="str">
            <v>sales</v>
          </cell>
          <cell r="D726" t="str">
            <v>9 - t&amp;e</v>
          </cell>
          <cell r="F726" t="str">
            <v xml:space="preserve">                              Telephone - Lawson</v>
          </cell>
        </row>
        <row r="727">
          <cell r="A727" t="str">
            <v>01-443747-0255-0200</v>
          </cell>
          <cell r="B727" t="str">
            <v>255</v>
          </cell>
          <cell r="C727" t="str">
            <v>sales</v>
          </cell>
          <cell r="D727" t="str">
            <v>9 - t&amp;e</v>
          </cell>
          <cell r="F727" t="str">
            <v xml:space="preserve">                              **Travel - Heiba</v>
          </cell>
        </row>
        <row r="728">
          <cell r="A728" t="str">
            <v>01-443750-0255-0200</v>
          </cell>
          <cell r="B728" t="str">
            <v>255</v>
          </cell>
          <cell r="C728" t="str">
            <v>sales</v>
          </cell>
          <cell r="D728" t="str">
            <v>9 - t&amp;e</v>
          </cell>
          <cell r="F728" t="str">
            <v xml:space="preserve">                              **Telephone - Heiba</v>
          </cell>
        </row>
        <row r="729">
          <cell r="A729" t="str">
            <v>01-443754-0275-0200</v>
          </cell>
          <cell r="B729" t="str">
            <v>275</v>
          </cell>
          <cell r="C729" t="str">
            <v>sales</v>
          </cell>
          <cell r="D729" t="str">
            <v>9 - t&amp;e</v>
          </cell>
          <cell r="F729" t="str">
            <v xml:space="preserve">                              Travel - Wooten</v>
          </cell>
        </row>
        <row r="730">
          <cell r="A730" t="str">
            <v>01-443755-0275-0200</v>
          </cell>
          <cell r="B730" t="str">
            <v>275</v>
          </cell>
          <cell r="C730" t="str">
            <v>sales</v>
          </cell>
          <cell r="D730" t="str">
            <v>9 - t&amp;e</v>
          </cell>
          <cell r="F730" t="str">
            <v xml:space="preserve">                              Accoms &amp; Meals - Wooten</v>
          </cell>
        </row>
        <row r="731">
          <cell r="A731" t="str">
            <v>01-443756-0275-0200</v>
          </cell>
          <cell r="B731" t="str">
            <v>275</v>
          </cell>
          <cell r="C731" t="str">
            <v>sales</v>
          </cell>
          <cell r="D731" t="str">
            <v>9 - t&amp;e</v>
          </cell>
          <cell r="F731" t="str">
            <v xml:space="preserve">                              Entertainment - Wooten</v>
          </cell>
        </row>
        <row r="732">
          <cell r="A732" t="str">
            <v>01-443757-0275-0200</v>
          </cell>
          <cell r="B732" t="str">
            <v>275</v>
          </cell>
          <cell r="C732" t="str">
            <v>sales</v>
          </cell>
          <cell r="D732" t="str">
            <v>9 - t&amp;e</v>
          </cell>
          <cell r="F732" t="str">
            <v xml:space="preserve">                              Telephone - Wooten</v>
          </cell>
        </row>
        <row r="733">
          <cell r="A733" t="str">
            <v>01-443758-0275-0200</v>
          </cell>
          <cell r="B733" t="str">
            <v>275</v>
          </cell>
          <cell r="C733" t="str">
            <v>sales</v>
          </cell>
          <cell r="D733" t="str">
            <v>9 - t&amp;e</v>
          </cell>
          <cell r="F733" t="str">
            <v xml:space="preserve">                              Miscellaneous - Wooten</v>
          </cell>
        </row>
        <row r="734">
          <cell r="A734" t="str">
            <v>01-443761-0245-0200</v>
          </cell>
          <cell r="B734" t="str">
            <v>245</v>
          </cell>
          <cell r="C734" t="str">
            <v>sales</v>
          </cell>
          <cell r="D734" t="str">
            <v>9 - t&amp;e</v>
          </cell>
          <cell r="F734" t="str">
            <v xml:space="preserve">                              Travel - David</v>
          </cell>
        </row>
        <row r="735">
          <cell r="A735" t="str">
            <v>01-443762-0245-0200</v>
          </cell>
          <cell r="B735" t="str">
            <v>245</v>
          </cell>
          <cell r="C735" t="str">
            <v>sales</v>
          </cell>
          <cell r="D735" t="str">
            <v>9 - t&amp;e</v>
          </cell>
          <cell r="F735" t="str">
            <v xml:space="preserve">                              Accomms &amp; Meals - David</v>
          </cell>
        </row>
        <row r="736">
          <cell r="A736" t="str">
            <v>01-443763-0245-0200</v>
          </cell>
          <cell r="B736" t="str">
            <v>245</v>
          </cell>
          <cell r="C736" t="str">
            <v>sales</v>
          </cell>
          <cell r="D736" t="str">
            <v>9 - t&amp;e</v>
          </cell>
          <cell r="F736" t="str">
            <v xml:space="preserve">                              Entertainment - David</v>
          </cell>
        </row>
        <row r="737">
          <cell r="A737" t="str">
            <v>01-443764-0245-0200</v>
          </cell>
          <cell r="B737" t="str">
            <v>245</v>
          </cell>
          <cell r="C737" t="str">
            <v>sales</v>
          </cell>
          <cell r="D737" t="str">
            <v>9 - t&amp;e</v>
          </cell>
          <cell r="F737" t="str">
            <v xml:space="preserve">                              Telephone - David</v>
          </cell>
        </row>
        <row r="738">
          <cell r="A738" t="str">
            <v>01-443765-0245-0200</v>
          </cell>
          <cell r="B738" t="str">
            <v>245</v>
          </cell>
          <cell r="C738" t="str">
            <v>sales</v>
          </cell>
          <cell r="D738" t="str">
            <v>9 - t&amp;e</v>
          </cell>
          <cell r="F738" t="str">
            <v xml:space="preserve">                              Miscellaneous - David</v>
          </cell>
        </row>
        <row r="739">
          <cell r="A739" t="str">
            <v>01-443766-0245-0200</v>
          </cell>
          <cell r="B739" t="str">
            <v>245</v>
          </cell>
          <cell r="C739" t="str">
            <v>sales</v>
          </cell>
          <cell r="D739" t="str">
            <v>9 - t&amp;e</v>
          </cell>
          <cell r="F739" t="str">
            <v xml:space="preserve">                              Travel - John Kelly</v>
          </cell>
        </row>
        <row r="740">
          <cell r="A740" t="str">
            <v>01-443767-0245-0200</v>
          </cell>
          <cell r="B740" t="str">
            <v>245</v>
          </cell>
          <cell r="C740" t="str">
            <v>sales</v>
          </cell>
          <cell r="D740" t="str">
            <v>9 - t&amp;e</v>
          </cell>
          <cell r="F740" t="str">
            <v xml:space="preserve">                              Accoms &amp; Meals - John Kelly</v>
          </cell>
        </row>
        <row r="741">
          <cell r="A741" t="str">
            <v>01-443768-0245-0200</v>
          </cell>
          <cell r="B741" t="str">
            <v>245</v>
          </cell>
          <cell r="C741" t="str">
            <v>sales</v>
          </cell>
          <cell r="D741" t="str">
            <v>9 - t&amp;e</v>
          </cell>
          <cell r="F741" t="str">
            <v xml:space="preserve">                              Entertainment - John Kelly</v>
          </cell>
        </row>
        <row r="742">
          <cell r="A742" t="str">
            <v>01-443769-0245-0200</v>
          </cell>
          <cell r="B742" t="str">
            <v>245</v>
          </cell>
          <cell r="C742" t="str">
            <v>sales</v>
          </cell>
          <cell r="D742" t="str">
            <v>9 - t&amp;e</v>
          </cell>
          <cell r="F742" t="str">
            <v xml:space="preserve">                              Telephone - John Kelly</v>
          </cell>
        </row>
        <row r="743">
          <cell r="A743" t="str">
            <v>01-443770-0245-0200</v>
          </cell>
          <cell r="B743" t="str">
            <v>245</v>
          </cell>
          <cell r="C743" t="str">
            <v>sales</v>
          </cell>
          <cell r="D743" t="str">
            <v>9 - t&amp;e</v>
          </cell>
          <cell r="F743" t="str">
            <v xml:space="preserve">                              Miscellaneous - John Kelly</v>
          </cell>
        </row>
        <row r="744">
          <cell r="A744" t="str">
            <v>01-443771-0245-0200</v>
          </cell>
          <cell r="B744" t="str">
            <v>245</v>
          </cell>
          <cell r="C744" t="str">
            <v>sales</v>
          </cell>
          <cell r="D744" t="str">
            <v>9 - t&amp;e</v>
          </cell>
          <cell r="F744" t="str">
            <v xml:space="preserve">                              Travel - Shatz</v>
          </cell>
        </row>
        <row r="745">
          <cell r="A745" t="str">
            <v>01-443772-0245-0200</v>
          </cell>
          <cell r="B745" t="str">
            <v>245</v>
          </cell>
          <cell r="C745" t="str">
            <v>sales</v>
          </cell>
          <cell r="D745" t="str">
            <v>9 - t&amp;e</v>
          </cell>
          <cell r="F745" t="str">
            <v xml:space="preserve">                              Accom &amp; Meals - Shatz</v>
          </cell>
        </row>
        <row r="746">
          <cell r="A746" t="str">
            <v>01-443773-0245-0200</v>
          </cell>
          <cell r="B746" t="str">
            <v>245</v>
          </cell>
          <cell r="C746" t="str">
            <v>sales</v>
          </cell>
          <cell r="D746" t="str">
            <v>9 - t&amp;e</v>
          </cell>
          <cell r="F746" t="str">
            <v xml:space="preserve">                              Entertainment - Shatz</v>
          </cell>
        </row>
        <row r="747">
          <cell r="A747" t="str">
            <v>01-443774-0245-0200</v>
          </cell>
          <cell r="B747" t="str">
            <v>245</v>
          </cell>
          <cell r="C747" t="str">
            <v>sales</v>
          </cell>
          <cell r="D747" t="str">
            <v>9 - t&amp;e</v>
          </cell>
          <cell r="F747" t="str">
            <v xml:space="preserve">                              Telephone/Misc. - Shatz</v>
          </cell>
        </row>
        <row r="748">
          <cell r="A748" t="str">
            <v>01-443775-0255-0200</v>
          </cell>
          <cell r="B748" t="str">
            <v>255</v>
          </cell>
          <cell r="C748" t="str">
            <v>sales</v>
          </cell>
          <cell r="D748" t="str">
            <v>9 - t&amp;e</v>
          </cell>
          <cell r="F748" t="str">
            <v xml:space="preserve">                              Travel - Malindzak</v>
          </cell>
        </row>
        <row r="749">
          <cell r="A749" t="str">
            <v>01-443776-0255-0200</v>
          </cell>
          <cell r="B749" t="str">
            <v>255</v>
          </cell>
          <cell r="C749" t="str">
            <v>sales</v>
          </cell>
          <cell r="D749" t="str">
            <v>9 - t&amp;e</v>
          </cell>
          <cell r="F749" t="str">
            <v xml:space="preserve">                              Accoms &amp; Meals - Malindzak</v>
          </cell>
        </row>
        <row r="750">
          <cell r="A750" t="str">
            <v>01-443777-0255-0200</v>
          </cell>
          <cell r="B750" t="str">
            <v>255</v>
          </cell>
          <cell r="C750" t="str">
            <v>sales</v>
          </cell>
          <cell r="D750" t="str">
            <v>9 - t&amp;e</v>
          </cell>
          <cell r="F750" t="str">
            <v xml:space="preserve">                              Entertainment - Malindzak</v>
          </cell>
        </row>
        <row r="751">
          <cell r="A751" t="str">
            <v>01-443778-0255-0200</v>
          </cell>
          <cell r="B751" t="str">
            <v>255</v>
          </cell>
          <cell r="C751" t="str">
            <v>sales</v>
          </cell>
          <cell r="D751" t="str">
            <v>9 - t&amp;e</v>
          </cell>
          <cell r="F751" t="str">
            <v xml:space="preserve">                              Telephone - Malindzak</v>
          </cell>
        </row>
        <row r="752">
          <cell r="A752" t="str">
            <v>01-443779-0255-0200</v>
          </cell>
          <cell r="B752" t="str">
            <v>255</v>
          </cell>
          <cell r="C752" t="str">
            <v>sales</v>
          </cell>
          <cell r="D752" t="str">
            <v>9 - t&amp;e</v>
          </cell>
          <cell r="F752" t="str">
            <v xml:space="preserve">                              Miscellaneous - Malindzak</v>
          </cell>
        </row>
        <row r="753">
          <cell r="A753" t="str">
            <v>01-443780-0255-0200</v>
          </cell>
          <cell r="B753" t="str">
            <v>255</v>
          </cell>
          <cell r="C753" t="str">
            <v>sales</v>
          </cell>
          <cell r="D753" t="str">
            <v>9 - t&amp;e</v>
          </cell>
          <cell r="F753" t="str">
            <v xml:space="preserve">                              Travel - West</v>
          </cell>
        </row>
        <row r="754">
          <cell r="A754" t="str">
            <v>01-443781-0255-0200</v>
          </cell>
          <cell r="B754" t="str">
            <v>255</v>
          </cell>
          <cell r="C754" t="str">
            <v>sales</v>
          </cell>
          <cell r="D754" t="str">
            <v>9 - t&amp;e</v>
          </cell>
          <cell r="F754" t="str">
            <v xml:space="preserve">                              Accoms &amp; Meals - West</v>
          </cell>
        </row>
        <row r="755">
          <cell r="A755" t="str">
            <v>01-443782-0255-0200</v>
          </cell>
          <cell r="B755" t="str">
            <v>255</v>
          </cell>
          <cell r="C755" t="str">
            <v>sales</v>
          </cell>
          <cell r="D755" t="str">
            <v>9 - t&amp;e</v>
          </cell>
          <cell r="F755" t="str">
            <v xml:space="preserve">                              Entertainment - West</v>
          </cell>
        </row>
        <row r="756">
          <cell r="A756" t="str">
            <v>01-443783-0255-0200</v>
          </cell>
          <cell r="B756" t="str">
            <v>255</v>
          </cell>
          <cell r="C756" t="str">
            <v>sales</v>
          </cell>
          <cell r="D756" t="str">
            <v>9 - t&amp;e</v>
          </cell>
          <cell r="F756" t="str">
            <v xml:space="preserve">                              Telephone - West</v>
          </cell>
        </row>
        <row r="757">
          <cell r="A757" t="str">
            <v>01-443784-0255-0200</v>
          </cell>
          <cell r="B757" t="str">
            <v>255</v>
          </cell>
          <cell r="C757" t="str">
            <v>sales</v>
          </cell>
          <cell r="D757" t="str">
            <v>9 - t&amp;e</v>
          </cell>
          <cell r="F757" t="str">
            <v xml:space="preserve">                              Misc - West</v>
          </cell>
        </row>
        <row r="758">
          <cell r="A758" t="str">
            <v>01-443796-0245-0200</v>
          </cell>
          <cell r="B758" t="str">
            <v>245</v>
          </cell>
          <cell r="C758" t="str">
            <v>sales</v>
          </cell>
          <cell r="D758" t="str">
            <v>9 - t&amp;e</v>
          </cell>
          <cell r="F758" t="str">
            <v xml:space="preserve">                              Travel - Rivers</v>
          </cell>
        </row>
        <row r="759">
          <cell r="A759" t="str">
            <v>01-443797-0245-0200</v>
          </cell>
          <cell r="B759" t="str">
            <v>245</v>
          </cell>
          <cell r="C759" t="str">
            <v>sales</v>
          </cell>
          <cell r="D759" t="str">
            <v>9 - t&amp;e</v>
          </cell>
          <cell r="F759" t="str">
            <v xml:space="preserve">                              Accoms &amp; Meals - Rivers</v>
          </cell>
        </row>
        <row r="760">
          <cell r="A760" t="str">
            <v>01-443798-0245-0200</v>
          </cell>
          <cell r="B760" t="str">
            <v>245</v>
          </cell>
          <cell r="C760" t="str">
            <v>sales</v>
          </cell>
          <cell r="D760" t="str">
            <v>9 - t&amp;e</v>
          </cell>
          <cell r="F760" t="str">
            <v xml:space="preserve">                              Entertainment - Rivers</v>
          </cell>
        </row>
        <row r="761">
          <cell r="A761" t="str">
            <v>01-443799-0245-0200</v>
          </cell>
          <cell r="B761" t="str">
            <v>245</v>
          </cell>
          <cell r="C761" t="str">
            <v>sales</v>
          </cell>
          <cell r="D761" t="str">
            <v>9 - t&amp;e</v>
          </cell>
          <cell r="F761" t="str">
            <v xml:space="preserve">                              Telephone - Rivers</v>
          </cell>
        </row>
        <row r="762">
          <cell r="A762" t="str">
            <v>01-443800-0245-0200</v>
          </cell>
          <cell r="B762" t="str">
            <v>245</v>
          </cell>
          <cell r="C762" t="str">
            <v>sales</v>
          </cell>
          <cell r="D762" t="str">
            <v>9 - t&amp;e</v>
          </cell>
          <cell r="F762" t="str">
            <v xml:space="preserve">                              Miscellaneous - Rivers</v>
          </cell>
        </row>
        <row r="763">
          <cell r="A763" t="str">
            <v>01-443806-0225-0200</v>
          </cell>
          <cell r="B763" t="str">
            <v>225</v>
          </cell>
          <cell r="C763" t="str">
            <v>sales</v>
          </cell>
          <cell r="D763" t="str">
            <v>9 - t&amp;e</v>
          </cell>
          <cell r="F763" t="str">
            <v xml:space="preserve">                              Telephone - Bower</v>
          </cell>
        </row>
        <row r="764">
          <cell r="A764" t="str">
            <v>01-443810-0245-0200</v>
          </cell>
          <cell r="B764" t="str">
            <v>245</v>
          </cell>
          <cell r="C764" t="str">
            <v>sales</v>
          </cell>
          <cell r="D764" t="str">
            <v>9 - t&amp;e</v>
          </cell>
          <cell r="F764" t="str">
            <v xml:space="preserve">                              Travel - Jajuga</v>
          </cell>
        </row>
        <row r="765">
          <cell r="A765" t="str">
            <v>01-443811-0245-0200</v>
          </cell>
          <cell r="B765" t="str">
            <v>245</v>
          </cell>
          <cell r="C765" t="str">
            <v>sales</v>
          </cell>
          <cell r="D765" t="str">
            <v>9 - t&amp;e</v>
          </cell>
          <cell r="F765" t="str">
            <v xml:space="preserve">                              Accoms &amp; Meals - Jajuga</v>
          </cell>
        </row>
        <row r="766">
          <cell r="A766" t="str">
            <v>01-443812-0245-0200</v>
          </cell>
          <cell r="B766" t="str">
            <v>245</v>
          </cell>
          <cell r="C766" t="str">
            <v>sales</v>
          </cell>
          <cell r="D766" t="str">
            <v>9 - t&amp;e</v>
          </cell>
          <cell r="F766" t="str">
            <v xml:space="preserve">                              Entertainment - Jajuga</v>
          </cell>
        </row>
        <row r="767">
          <cell r="A767" t="str">
            <v>01-443813-0245-0200</v>
          </cell>
          <cell r="B767" t="str">
            <v>245</v>
          </cell>
          <cell r="C767" t="str">
            <v>sales</v>
          </cell>
          <cell r="D767" t="str">
            <v>9 - t&amp;e</v>
          </cell>
          <cell r="F767" t="str">
            <v xml:space="preserve">                              Telephone - Jajuga</v>
          </cell>
        </row>
        <row r="768">
          <cell r="A768" t="str">
            <v>01-443824-0225-0200</v>
          </cell>
          <cell r="B768" t="str">
            <v>225</v>
          </cell>
          <cell r="C768" t="str">
            <v>sales</v>
          </cell>
          <cell r="D768" t="str">
            <v>9 - t&amp;e</v>
          </cell>
          <cell r="F768" t="str">
            <v xml:space="preserve">                              Travel - Carey Jenkins</v>
          </cell>
        </row>
        <row r="769">
          <cell r="A769" t="str">
            <v>01-443825-0225-0200</v>
          </cell>
          <cell r="B769" t="str">
            <v>225</v>
          </cell>
          <cell r="C769" t="str">
            <v>sales</v>
          </cell>
          <cell r="D769" t="str">
            <v>9 - t&amp;e</v>
          </cell>
          <cell r="F769" t="str">
            <v xml:space="preserve">                              Accoms &amp; Meals - Carey Jenkins</v>
          </cell>
        </row>
        <row r="770">
          <cell r="A770" t="str">
            <v>01-443826-0225-0200</v>
          </cell>
          <cell r="B770" t="str">
            <v>225</v>
          </cell>
          <cell r="C770" t="str">
            <v>sales</v>
          </cell>
          <cell r="D770" t="str">
            <v>9 - t&amp;e</v>
          </cell>
          <cell r="F770" t="str">
            <v xml:space="preserve">                              Entertainment - Carey Jenkins</v>
          </cell>
        </row>
        <row r="771">
          <cell r="A771" t="str">
            <v>01-443827-0225-0200</v>
          </cell>
          <cell r="B771" t="str">
            <v>225</v>
          </cell>
          <cell r="C771" t="str">
            <v>sales</v>
          </cell>
          <cell r="D771" t="str">
            <v>9 - t&amp;e</v>
          </cell>
          <cell r="F771" t="str">
            <v xml:space="preserve">                              Telephone - Carey Jenkins</v>
          </cell>
        </row>
        <row r="772">
          <cell r="A772" t="str">
            <v>01-443831-0255-0200</v>
          </cell>
          <cell r="B772" t="str">
            <v>255</v>
          </cell>
          <cell r="C772" t="str">
            <v>sales</v>
          </cell>
          <cell r="D772" t="str">
            <v>9 - t&amp;e</v>
          </cell>
          <cell r="F772" t="str">
            <v xml:space="preserve">                              Travel - Polk</v>
          </cell>
        </row>
        <row r="773">
          <cell r="A773" t="str">
            <v>01-443832-0255-0200</v>
          </cell>
          <cell r="B773" t="str">
            <v>255</v>
          </cell>
          <cell r="C773" t="str">
            <v>sales</v>
          </cell>
          <cell r="D773" t="str">
            <v>9 - t&amp;e</v>
          </cell>
          <cell r="F773" t="str">
            <v xml:space="preserve">                              Accoms &amp; Meals - Polk</v>
          </cell>
        </row>
        <row r="774">
          <cell r="A774" t="str">
            <v>01-443833-0255-0200</v>
          </cell>
          <cell r="B774" t="str">
            <v>255</v>
          </cell>
          <cell r="C774" t="str">
            <v>sales</v>
          </cell>
          <cell r="D774" t="str">
            <v>9 - t&amp;e</v>
          </cell>
          <cell r="F774" t="str">
            <v xml:space="preserve">                              Entertainment - Polk</v>
          </cell>
        </row>
        <row r="775">
          <cell r="A775" t="str">
            <v>01-443834-0255-0200</v>
          </cell>
          <cell r="B775" t="str">
            <v>255</v>
          </cell>
          <cell r="C775" t="str">
            <v>sales</v>
          </cell>
          <cell r="D775" t="str">
            <v>9 - t&amp;e</v>
          </cell>
          <cell r="F775" t="str">
            <v xml:space="preserve">                              Telephone - Polk</v>
          </cell>
        </row>
        <row r="776">
          <cell r="A776" t="str">
            <v>01-443835-0255-0200</v>
          </cell>
          <cell r="B776" t="str">
            <v>255</v>
          </cell>
          <cell r="C776" t="str">
            <v>sales</v>
          </cell>
          <cell r="D776" t="str">
            <v>9 - t&amp;e</v>
          </cell>
          <cell r="F776" t="str">
            <v xml:space="preserve">                              Miscellaneous - Polk</v>
          </cell>
        </row>
        <row r="777">
          <cell r="A777" t="str">
            <v>01-443838-0245-0200</v>
          </cell>
          <cell r="B777" t="str">
            <v>245</v>
          </cell>
          <cell r="C777" t="str">
            <v>sales</v>
          </cell>
          <cell r="D777" t="str">
            <v>9 - t&amp;e</v>
          </cell>
          <cell r="F777" t="str">
            <v xml:space="preserve">                              Travel - Duckworth</v>
          </cell>
        </row>
        <row r="778">
          <cell r="A778" t="str">
            <v>01-443839-0245-0200</v>
          </cell>
          <cell r="B778" t="str">
            <v>245</v>
          </cell>
          <cell r="C778" t="str">
            <v>sales</v>
          </cell>
          <cell r="D778" t="str">
            <v>9 - t&amp;e</v>
          </cell>
          <cell r="F778" t="str">
            <v xml:space="preserve">                              Accoms &amp; Meals - Duckworth</v>
          </cell>
        </row>
        <row r="779">
          <cell r="A779" t="str">
            <v>01-443840-0245-0200</v>
          </cell>
          <cell r="B779" t="str">
            <v>245</v>
          </cell>
          <cell r="C779" t="str">
            <v>sales</v>
          </cell>
          <cell r="D779" t="str">
            <v>9 - t&amp;e</v>
          </cell>
          <cell r="F779" t="str">
            <v xml:space="preserve">                              Entertainment - Duckworth</v>
          </cell>
        </row>
        <row r="780">
          <cell r="A780" t="str">
            <v>01-443841-0245-0200</v>
          </cell>
          <cell r="B780" t="str">
            <v>245</v>
          </cell>
          <cell r="C780" t="str">
            <v>sales</v>
          </cell>
          <cell r="D780" t="str">
            <v>9 - t&amp;e</v>
          </cell>
          <cell r="F780" t="str">
            <v xml:space="preserve">                              Telephone - Duckworth</v>
          </cell>
        </row>
        <row r="781">
          <cell r="A781" t="str">
            <v>01-443842-0245-0200</v>
          </cell>
          <cell r="B781" t="str">
            <v>245</v>
          </cell>
          <cell r="C781" t="str">
            <v>sales</v>
          </cell>
          <cell r="D781" t="str">
            <v>9 - t&amp;e</v>
          </cell>
          <cell r="F781" t="str">
            <v xml:space="preserve">                              Miscellaneous - Duckworth</v>
          </cell>
        </row>
        <row r="782">
          <cell r="A782" t="str">
            <v>01-443845-0275-0200</v>
          </cell>
          <cell r="B782" t="str">
            <v>275</v>
          </cell>
          <cell r="C782" t="str">
            <v>sales</v>
          </cell>
          <cell r="D782" t="str">
            <v>9 - t&amp;e</v>
          </cell>
          <cell r="F782" t="str">
            <v xml:space="preserve">                              Travel - Condon</v>
          </cell>
        </row>
        <row r="783">
          <cell r="A783" t="str">
            <v>01-443846-0275-0200</v>
          </cell>
          <cell r="B783" t="str">
            <v>275</v>
          </cell>
          <cell r="C783" t="str">
            <v>sales</v>
          </cell>
          <cell r="D783" t="str">
            <v>9 - t&amp;e</v>
          </cell>
          <cell r="F783" t="str">
            <v xml:space="preserve">                              Accoms &amp; Meals - Condon</v>
          </cell>
        </row>
        <row r="784">
          <cell r="A784" t="str">
            <v>01-443847-0275-0200</v>
          </cell>
          <cell r="B784" t="str">
            <v>275</v>
          </cell>
          <cell r="C784" t="str">
            <v>sales</v>
          </cell>
          <cell r="D784" t="str">
            <v>9 - t&amp;e</v>
          </cell>
          <cell r="F784" t="str">
            <v xml:space="preserve">                              Entertainment - Condon</v>
          </cell>
        </row>
        <row r="785">
          <cell r="A785" t="str">
            <v>01-443848-0275-0200</v>
          </cell>
          <cell r="B785" t="str">
            <v>275</v>
          </cell>
          <cell r="C785" t="str">
            <v>sales</v>
          </cell>
          <cell r="D785" t="str">
            <v>9 - t&amp;e</v>
          </cell>
          <cell r="F785" t="str">
            <v xml:space="preserve">                              Telephone - Condon</v>
          </cell>
        </row>
        <row r="786">
          <cell r="A786" t="str">
            <v>01-443849-0275-0200</v>
          </cell>
          <cell r="B786" t="str">
            <v>275</v>
          </cell>
          <cell r="C786" t="str">
            <v>sales</v>
          </cell>
          <cell r="D786" t="str">
            <v>9 - t&amp;e</v>
          </cell>
          <cell r="F786" t="str">
            <v xml:space="preserve">                              Miscellaneous - Condon</v>
          </cell>
        </row>
        <row r="787">
          <cell r="A787" t="str">
            <v>01-443860-0255-0200</v>
          </cell>
          <cell r="B787" t="str">
            <v>255</v>
          </cell>
          <cell r="C787" t="str">
            <v>sales</v>
          </cell>
          <cell r="D787" t="str">
            <v>9 - t&amp;e</v>
          </cell>
          <cell r="F787" t="str">
            <v xml:space="preserve">                              Travel - Trey McLaughlin</v>
          </cell>
        </row>
        <row r="788">
          <cell r="A788" t="str">
            <v>01-443861-0255-0200</v>
          </cell>
          <cell r="B788" t="str">
            <v>255</v>
          </cell>
          <cell r="C788" t="str">
            <v>sales</v>
          </cell>
          <cell r="D788" t="str">
            <v>9 - t&amp;e</v>
          </cell>
          <cell r="F788" t="str">
            <v xml:space="preserve">                              Accom &amp; Meals - Trey McLaughlin</v>
          </cell>
        </row>
        <row r="789">
          <cell r="A789" t="str">
            <v>01-443862-0255-0200</v>
          </cell>
          <cell r="B789" t="str">
            <v>255</v>
          </cell>
          <cell r="C789" t="str">
            <v>sales</v>
          </cell>
          <cell r="D789" t="str">
            <v>9 - t&amp;e</v>
          </cell>
          <cell r="F789" t="str">
            <v xml:space="preserve">                              Entertainment - Trey McLaughlin</v>
          </cell>
        </row>
        <row r="790">
          <cell r="A790" t="str">
            <v>01-443863-0255-0200</v>
          </cell>
          <cell r="B790" t="str">
            <v>255</v>
          </cell>
          <cell r="C790" t="str">
            <v>sales</v>
          </cell>
          <cell r="D790" t="str">
            <v>9 - t&amp;e</v>
          </cell>
          <cell r="F790" t="str">
            <v xml:space="preserve">                              Telephone - Trey McLaughlin</v>
          </cell>
        </row>
        <row r="791">
          <cell r="A791" t="str">
            <v>01-443864-0255-0200</v>
          </cell>
          <cell r="B791" t="str">
            <v>255</v>
          </cell>
          <cell r="C791" t="str">
            <v>sales</v>
          </cell>
          <cell r="D791" t="str">
            <v>9 - t&amp;e</v>
          </cell>
          <cell r="F791" t="str">
            <v xml:space="preserve">                              Misc - Trey McLaughlin</v>
          </cell>
        </row>
        <row r="792">
          <cell r="A792" t="str">
            <v>01-443866-0280-0200</v>
          </cell>
          <cell r="B792" t="str">
            <v>280</v>
          </cell>
          <cell r="C792" t="str">
            <v>sales</v>
          </cell>
          <cell r="D792" t="str">
            <v>9 - t&amp;e</v>
          </cell>
          <cell r="F792" t="str">
            <v xml:space="preserve">                              INACTIVE</v>
          </cell>
        </row>
        <row r="793">
          <cell r="A793" t="str">
            <v>01-443874-0275-0200</v>
          </cell>
          <cell r="B793" t="str">
            <v>275</v>
          </cell>
          <cell r="C793" t="str">
            <v>sales</v>
          </cell>
          <cell r="D793" t="str">
            <v>9 - t&amp;e</v>
          </cell>
          <cell r="F793" t="str">
            <v xml:space="preserve">                              Travel-Werley</v>
          </cell>
        </row>
        <row r="794">
          <cell r="A794" t="str">
            <v>01-443875-0275-0200</v>
          </cell>
          <cell r="B794" t="str">
            <v>275</v>
          </cell>
          <cell r="C794" t="str">
            <v>sales</v>
          </cell>
          <cell r="D794" t="str">
            <v>9 - t&amp;e</v>
          </cell>
          <cell r="F794" t="str">
            <v xml:space="preserve">                              Accoms &amp; Meals-Werley</v>
          </cell>
        </row>
        <row r="795">
          <cell r="A795" t="str">
            <v>01-443876-0275-0200</v>
          </cell>
          <cell r="B795" t="str">
            <v>275</v>
          </cell>
          <cell r="C795" t="str">
            <v>sales</v>
          </cell>
          <cell r="D795" t="str">
            <v>9 - t&amp;e</v>
          </cell>
          <cell r="F795" t="str">
            <v xml:space="preserve">                              Entertainment-Werley</v>
          </cell>
        </row>
        <row r="796">
          <cell r="A796" t="str">
            <v>01-443877-0275-0200</v>
          </cell>
          <cell r="B796" t="str">
            <v>275</v>
          </cell>
          <cell r="C796" t="str">
            <v>sales</v>
          </cell>
          <cell r="D796" t="str">
            <v>9 - t&amp;e</v>
          </cell>
          <cell r="F796" t="str">
            <v xml:space="preserve">                              Telephone - Werley</v>
          </cell>
        </row>
        <row r="797">
          <cell r="A797" t="str">
            <v>01-443881-0255-0200</v>
          </cell>
          <cell r="B797" t="str">
            <v>255</v>
          </cell>
          <cell r="C797" t="str">
            <v>sales</v>
          </cell>
          <cell r="D797" t="str">
            <v>9 - t&amp;e</v>
          </cell>
          <cell r="F797" t="str">
            <v xml:space="preserve">                              Travel - Mombrea</v>
          </cell>
        </row>
        <row r="798">
          <cell r="A798" t="str">
            <v>01-443882-0255-0200</v>
          </cell>
          <cell r="B798" t="str">
            <v>255</v>
          </cell>
          <cell r="C798" t="str">
            <v>sales</v>
          </cell>
          <cell r="D798" t="str">
            <v>9 - t&amp;e</v>
          </cell>
          <cell r="F798" t="str">
            <v xml:space="preserve">                              Accoms &amp; Meals - Mombrea</v>
          </cell>
        </row>
        <row r="799">
          <cell r="A799" t="str">
            <v>01-443883-0255-0200</v>
          </cell>
          <cell r="B799" t="str">
            <v>255</v>
          </cell>
          <cell r="C799" t="str">
            <v>sales</v>
          </cell>
          <cell r="D799" t="str">
            <v>9 - t&amp;e</v>
          </cell>
          <cell r="F799" t="str">
            <v xml:space="preserve">                              Entertainment - Mombrea</v>
          </cell>
        </row>
        <row r="800">
          <cell r="A800" t="str">
            <v>01-443884-0255-0200</v>
          </cell>
          <cell r="B800" t="str">
            <v>255</v>
          </cell>
          <cell r="C800" t="str">
            <v>sales</v>
          </cell>
          <cell r="D800" t="str">
            <v>9 - t&amp;e</v>
          </cell>
          <cell r="F800" t="str">
            <v xml:space="preserve">                              Telephone - Mombrea</v>
          </cell>
        </row>
        <row r="801">
          <cell r="A801" t="str">
            <v>01-443885-0255-0200</v>
          </cell>
          <cell r="B801" t="str">
            <v>255</v>
          </cell>
          <cell r="C801" t="str">
            <v>sales</v>
          </cell>
          <cell r="D801" t="str">
            <v>9 - t&amp;e</v>
          </cell>
          <cell r="F801" t="str">
            <v xml:space="preserve">                              Miscellaneous - Mombrea</v>
          </cell>
        </row>
        <row r="802">
          <cell r="A802" t="str">
            <v>01-443888-0245-0200</v>
          </cell>
          <cell r="B802" t="str">
            <v>245</v>
          </cell>
          <cell r="C802" t="str">
            <v>sales</v>
          </cell>
          <cell r="D802" t="str">
            <v>9 - t&amp;e</v>
          </cell>
          <cell r="F802" t="str">
            <v xml:space="preserve">                              Travel - Jeff Moore</v>
          </cell>
        </row>
        <row r="803">
          <cell r="A803" t="str">
            <v>01-443889-0245-0200</v>
          </cell>
          <cell r="B803" t="str">
            <v>245</v>
          </cell>
          <cell r="C803" t="str">
            <v>sales</v>
          </cell>
          <cell r="D803" t="str">
            <v>9 - t&amp;e</v>
          </cell>
          <cell r="F803" t="str">
            <v xml:space="preserve">                              Accoms &amp; Meals - Jeff Moore</v>
          </cell>
        </row>
        <row r="804">
          <cell r="A804" t="str">
            <v>01-443890-0245-0200</v>
          </cell>
          <cell r="B804" t="str">
            <v>245</v>
          </cell>
          <cell r="C804" t="str">
            <v>sales</v>
          </cell>
          <cell r="D804" t="str">
            <v>9 - t&amp;e</v>
          </cell>
          <cell r="F804" t="str">
            <v xml:space="preserve">                              Entertainment - Jeff Moore</v>
          </cell>
        </row>
        <row r="805">
          <cell r="A805" t="str">
            <v>01-443891-0245-0200</v>
          </cell>
          <cell r="B805" t="str">
            <v>245</v>
          </cell>
          <cell r="C805" t="str">
            <v>sales</v>
          </cell>
          <cell r="D805" t="str">
            <v>9 - t&amp;e</v>
          </cell>
          <cell r="F805" t="str">
            <v xml:space="preserve">                              Telephone - Jeff Moore</v>
          </cell>
        </row>
        <row r="806">
          <cell r="A806" t="str">
            <v>01-443892-0245-0200</v>
          </cell>
          <cell r="B806" t="str">
            <v>245</v>
          </cell>
          <cell r="C806" t="str">
            <v>sales</v>
          </cell>
          <cell r="D806" t="str">
            <v>9 - t&amp;e</v>
          </cell>
          <cell r="F806" t="str">
            <v xml:space="preserve">                              Miscellaneous - Jeff Moore</v>
          </cell>
        </row>
        <row r="807">
          <cell r="A807" t="str">
            <v>01-443894-0245-0200</v>
          </cell>
          <cell r="B807" t="str">
            <v>245</v>
          </cell>
          <cell r="C807" t="str">
            <v>sales</v>
          </cell>
          <cell r="D807" t="str">
            <v>9 - t&amp;e</v>
          </cell>
          <cell r="F807" t="str">
            <v xml:space="preserve">                              Travel - Terrero</v>
          </cell>
        </row>
        <row r="808">
          <cell r="A808" t="str">
            <v>01-443895-0245-0200</v>
          </cell>
          <cell r="B808" t="str">
            <v>245</v>
          </cell>
          <cell r="C808" t="str">
            <v>sales</v>
          </cell>
          <cell r="D808" t="str">
            <v>9 - t&amp;e</v>
          </cell>
          <cell r="F808" t="str">
            <v xml:space="preserve">                              Accoms &amp; Meals - Terrero</v>
          </cell>
        </row>
        <row r="809">
          <cell r="A809" t="str">
            <v>01-443896-0245-0200</v>
          </cell>
          <cell r="B809" t="str">
            <v>245</v>
          </cell>
          <cell r="C809" t="str">
            <v>sales</v>
          </cell>
          <cell r="D809" t="str">
            <v>9 - t&amp;e</v>
          </cell>
          <cell r="F809" t="str">
            <v xml:space="preserve">                              Entertainment - Terrero</v>
          </cell>
        </row>
        <row r="810">
          <cell r="A810" t="str">
            <v>01-443897-0245-0200</v>
          </cell>
          <cell r="B810" t="str">
            <v>245</v>
          </cell>
          <cell r="C810" t="str">
            <v>sales</v>
          </cell>
          <cell r="D810" t="str">
            <v>9 - t&amp;e</v>
          </cell>
          <cell r="F810" t="str">
            <v xml:space="preserve">                              Telephone - Terrero</v>
          </cell>
        </row>
        <row r="811">
          <cell r="A811" t="str">
            <v>01-443898-0245-0200</v>
          </cell>
          <cell r="B811" t="str">
            <v>245</v>
          </cell>
          <cell r="C811" t="str">
            <v>sales</v>
          </cell>
          <cell r="D811" t="str">
            <v>9 - t&amp;e</v>
          </cell>
          <cell r="F811" t="str">
            <v xml:space="preserve">                              Miscellaneous - Terrero</v>
          </cell>
        </row>
        <row r="812">
          <cell r="A812" t="str">
            <v>01-444105-0105-0100</v>
          </cell>
          <cell r="B812" t="str">
            <v>105</v>
          </cell>
          <cell r="C812" t="str">
            <v>fin</v>
          </cell>
          <cell r="D812" t="str">
            <v>91 - outside svc</v>
          </cell>
          <cell r="F812" t="str">
            <v xml:space="preserve">                        Outside Consult - Cust Service</v>
          </cell>
        </row>
        <row r="813">
          <cell r="A813" t="str">
            <v>01-444110-0110-0100</v>
          </cell>
          <cell r="B813" t="str">
            <v>110</v>
          </cell>
          <cell r="C813" t="str">
            <v>fin</v>
          </cell>
          <cell r="D813" t="str">
            <v>91 - outside svc</v>
          </cell>
          <cell r="F813" t="str">
            <v xml:space="preserve">                        Outside Consult - Admin</v>
          </cell>
        </row>
        <row r="814">
          <cell r="A814" t="str">
            <v>01-444120-0120-0100</v>
          </cell>
          <cell r="B814" t="str">
            <v>120</v>
          </cell>
          <cell r="C814" t="str">
            <v>fin</v>
          </cell>
          <cell r="D814" t="str">
            <v>91 - outside svc</v>
          </cell>
          <cell r="F814" t="str">
            <v xml:space="preserve">                        Outside Consult - Acctg &amp; Exec</v>
          </cell>
        </row>
        <row r="815">
          <cell r="A815" t="str">
            <v>01-444135-0135-0100</v>
          </cell>
          <cell r="B815" t="str">
            <v>135</v>
          </cell>
          <cell r="C815" t="str">
            <v>fin</v>
          </cell>
          <cell r="D815" t="str">
            <v>91 - outside svc</v>
          </cell>
          <cell r="F815" t="str">
            <v xml:space="preserve">                        Outside Consult -  HR</v>
          </cell>
        </row>
        <row r="816">
          <cell r="A816" t="str">
            <v>01-444210-0210-0200</v>
          </cell>
          <cell r="B816" t="str">
            <v>210</v>
          </cell>
          <cell r="C816" t="str">
            <v>sales</v>
          </cell>
          <cell r="D816" t="str">
            <v>91 - outside svc</v>
          </cell>
          <cell r="F816" t="str">
            <v xml:space="preserve">                        Outside Consult - Sls/Mktg Mgt</v>
          </cell>
        </row>
        <row r="817">
          <cell r="A817" t="str">
            <v>01-444220-0220-0200</v>
          </cell>
          <cell r="B817" t="str">
            <v>220</v>
          </cell>
          <cell r="C817" t="str">
            <v>sales</v>
          </cell>
          <cell r="D817" t="str">
            <v>91 - outside svc</v>
          </cell>
          <cell r="F817" t="str">
            <v xml:space="preserve">                        Outside Consult - Marketing</v>
          </cell>
        </row>
        <row r="818">
          <cell r="A818" t="str">
            <v>01-444235-0235-0200</v>
          </cell>
          <cell r="B818" t="str">
            <v>235</v>
          </cell>
          <cell r="C818" t="str">
            <v>sales</v>
          </cell>
          <cell r="D818" t="str">
            <v>91 - outside svc</v>
          </cell>
          <cell r="F818" t="str">
            <v xml:space="preserve">                        Outside Consult - Sales Operations</v>
          </cell>
        </row>
        <row r="819">
          <cell r="A819" t="str">
            <v>01-444310-0310-0300</v>
          </cell>
          <cell r="B819" t="str">
            <v>310</v>
          </cell>
          <cell r="C819" t="str">
            <v>cust supp</v>
          </cell>
          <cell r="D819" t="str">
            <v>91 - outside svc</v>
          </cell>
          <cell r="F819" t="str">
            <v xml:space="preserve">                        Outside Consult - Cust Supp Admin</v>
          </cell>
        </row>
        <row r="820">
          <cell r="A820" t="str">
            <v>01-444315-0315-0300</v>
          </cell>
          <cell r="B820" t="str">
            <v>315</v>
          </cell>
          <cell r="C820" t="str">
            <v>prod dev</v>
          </cell>
          <cell r="D820" t="str">
            <v>91 - outside svc</v>
          </cell>
          <cell r="F820" t="str">
            <v xml:space="preserve">                        Outside Consult - Multimedia Supp</v>
          </cell>
        </row>
        <row r="821">
          <cell r="A821" t="str">
            <v>01-444325-0325-0300</v>
          </cell>
          <cell r="B821" t="str">
            <v>325</v>
          </cell>
          <cell r="C821" t="str">
            <v>cust supp</v>
          </cell>
          <cell r="D821" t="str">
            <v>91 - outside svc</v>
          </cell>
          <cell r="F821" t="str">
            <v xml:space="preserve">                        Outside Consult - Cust Supp Tech</v>
          </cell>
        </row>
        <row r="822">
          <cell r="A822" t="str">
            <v>01-444330-0330-0300</v>
          </cell>
          <cell r="B822" t="str">
            <v>330</v>
          </cell>
          <cell r="C822" t="str">
            <v>cust supp</v>
          </cell>
          <cell r="D822" t="str">
            <v>91 - outside svc</v>
          </cell>
          <cell r="F822" t="str">
            <v xml:space="preserve">                        Outside Consult - Supp FRS</v>
          </cell>
        </row>
        <row r="823">
          <cell r="A823" t="str">
            <v>01-444335-0335-0300</v>
          </cell>
          <cell r="B823" t="str">
            <v>335</v>
          </cell>
          <cell r="C823" t="str">
            <v>cust supp</v>
          </cell>
          <cell r="D823" t="str">
            <v>91 - outside svc</v>
          </cell>
          <cell r="F823" t="str">
            <v xml:space="preserve">                        Outside Consult - Support FRS Consultants</v>
          </cell>
        </row>
        <row r="824">
          <cell r="A824" t="str">
            <v>01-444345-0345-0300</v>
          </cell>
          <cell r="B824" t="str">
            <v>345</v>
          </cell>
          <cell r="C824" t="str">
            <v>cust supp</v>
          </cell>
          <cell r="D824" t="str">
            <v>91 - outside svc</v>
          </cell>
          <cell r="F824" t="str">
            <v xml:space="preserve">                        Outside Consult - Support AFN Consultants</v>
          </cell>
        </row>
        <row r="825">
          <cell r="A825" t="str">
            <v>01-444355-0355-0300</v>
          </cell>
          <cell r="B825" t="str">
            <v>355</v>
          </cell>
          <cell r="C825" t="str">
            <v>cust supp</v>
          </cell>
          <cell r="D825" t="str">
            <v>91 - outside svc</v>
          </cell>
          <cell r="F825" t="str">
            <v xml:space="preserve">                        Outside Consult - Service Operations</v>
          </cell>
        </row>
        <row r="826">
          <cell r="A826" t="str">
            <v>01-444490-0490-0400</v>
          </cell>
          <cell r="B826" t="str">
            <v>490</v>
          </cell>
          <cell r="C826" t="str">
            <v>prod dev</v>
          </cell>
          <cell r="D826" t="str">
            <v>91 - outside svc</v>
          </cell>
          <cell r="F826" t="str">
            <v xml:space="preserve">                        Outside Consult - Prod Dev. Mgmt</v>
          </cell>
        </row>
        <row r="827">
          <cell r="A827" t="str">
            <v>01-444495-0495-0400</v>
          </cell>
          <cell r="B827" t="str">
            <v>495</v>
          </cell>
          <cell r="C827" t="str">
            <v>prod dev</v>
          </cell>
          <cell r="D827" t="str">
            <v>91 - outside svc</v>
          </cell>
          <cell r="F827" t="str">
            <v xml:space="preserve">                        Outside Consult - Prod. Division Mgmt. - FAS</v>
          </cell>
        </row>
        <row r="828">
          <cell r="A828" t="str">
            <v>01-444496-0496-0400</v>
          </cell>
          <cell r="B828" t="str">
            <v>496</v>
          </cell>
          <cell r="C828" t="str">
            <v>prod dev</v>
          </cell>
          <cell r="D828" t="str">
            <v>91 - outside svc</v>
          </cell>
          <cell r="F828" t="str">
            <v xml:space="preserve">                        Outside Consult - Prod. Division - CT/R</v>
          </cell>
        </row>
        <row r="829">
          <cell r="A829" t="str">
            <v>01-444510-0510-0500</v>
          </cell>
          <cell r="B829" t="str">
            <v>510</v>
          </cell>
          <cell r="C829" t="str">
            <v>strategy</v>
          </cell>
          <cell r="D829" t="str">
            <v>91 - outside svc</v>
          </cell>
          <cell r="F829" t="str">
            <v xml:space="preserve">                        Outside Consult - Market Research</v>
          </cell>
        </row>
        <row r="830">
          <cell r="A830" t="str">
            <v>01-444720-0720-0410</v>
          </cell>
          <cell r="B830" t="str">
            <v>720</v>
          </cell>
          <cell r="C830" t="str">
            <v>cust supp</v>
          </cell>
          <cell r="D830" t="str">
            <v>91 - outside svc</v>
          </cell>
          <cell r="F830" t="str">
            <v xml:space="preserve">                        Outside Consult - Conversions</v>
          </cell>
        </row>
        <row r="831">
          <cell r="A831" t="str">
            <v>01-444721-0720-0410</v>
          </cell>
          <cell r="B831" t="str">
            <v>720</v>
          </cell>
          <cell r="C831" t="str">
            <v>cust supp</v>
          </cell>
          <cell r="D831" t="str">
            <v>91 - outside svc</v>
          </cell>
          <cell r="F831" t="str">
            <v xml:space="preserve">                        Subcontractors - Conversions</v>
          </cell>
        </row>
        <row r="832">
          <cell r="A832" t="str">
            <v>01-444750-0750-0400</v>
          </cell>
          <cell r="B832" t="str">
            <v>750</v>
          </cell>
          <cell r="C832" t="str">
            <v>tech svc</v>
          </cell>
          <cell r="D832" t="str">
            <v>91 - outside svc</v>
          </cell>
          <cell r="F832" t="str">
            <v xml:space="preserve">                        Outside Consult - Info Systems</v>
          </cell>
        </row>
        <row r="833">
          <cell r="A833" t="str">
            <v>01-444755-0755-0400</v>
          </cell>
          <cell r="B833" t="str">
            <v>755</v>
          </cell>
          <cell r="C833" t="str">
            <v>tech svc</v>
          </cell>
          <cell r="D833" t="str">
            <v>91 - outside svc</v>
          </cell>
          <cell r="F833" t="str">
            <v xml:space="preserve">                        Outside Consult - Info Tech</v>
          </cell>
        </row>
        <row r="834">
          <cell r="A834" t="str">
            <v>01-445110-0110-0100</v>
          </cell>
          <cell r="B834" t="str">
            <v>110</v>
          </cell>
          <cell r="C834" t="str">
            <v>fin</v>
          </cell>
          <cell r="D834" t="str">
            <v>92-prod dist</v>
          </cell>
          <cell r="F834" t="str">
            <v xml:space="preserve">                        Shipping Costs - Form Sales</v>
          </cell>
        </row>
        <row r="835">
          <cell r="A835" t="str">
            <v>01-445210-0235-0200</v>
          </cell>
          <cell r="B835" t="str">
            <v>235</v>
          </cell>
          <cell r="C835" t="str">
            <v>sales</v>
          </cell>
          <cell r="D835" t="str">
            <v>92-prod dist</v>
          </cell>
          <cell r="F835" t="str">
            <v xml:space="preserve">                        Shipping Costs - Software and Initial Manuals</v>
          </cell>
        </row>
        <row r="836">
          <cell r="A836" t="str">
            <v>01-445300-0310-0300</v>
          </cell>
          <cell r="B836" t="str">
            <v>310</v>
          </cell>
          <cell r="C836" t="str">
            <v>cust supp</v>
          </cell>
          <cell r="D836" t="str">
            <v>92-prod dist</v>
          </cell>
          <cell r="F836" t="str">
            <v xml:space="preserve">                        Technical Bulletins</v>
          </cell>
        </row>
        <row r="837">
          <cell r="A837" t="str">
            <v>01-445310-0310-0100</v>
          </cell>
          <cell r="B837" t="str">
            <v>310</v>
          </cell>
          <cell r="C837" t="str">
            <v>cust supp</v>
          </cell>
          <cell r="D837" t="str">
            <v>92-prod dist</v>
          </cell>
          <cell r="F837" t="str">
            <v xml:space="preserve">                        User Manuals &amp; Production Supplies</v>
          </cell>
        </row>
        <row r="838">
          <cell r="A838" t="str">
            <v>01-445311-0310-0300</v>
          </cell>
          <cell r="B838" t="str">
            <v>310</v>
          </cell>
          <cell r="C838" t="str">
            <v>cust supp</v>
          </cell>
          <cell r="D838" t="str">
            <v>92-prod dist</v>
          </cell>
          <cell r="F838" t="str">
            <v xml:space="preserve">                        Shipping Costs - Manuals, Workbooks, etc.</v>
          </cell>
        </row>
        <row r="839">
          <cell r="A839" t="str">
            <v>01-445316-0497-0400</v>
          </cell>
          <cell r="B839" t="str">
            <v>497</v>
          </cell>
          <cell r="C839" t="str">
            <v>prod dev</v>
          </cell>
          <cell r="D839" t="str">
            <v>92-prod dist</v>
          </cell>
          <cell r="F839" t="str">
            <v xml:space="preserve">                        Beta Releases -  RE</v>
          </cell>
        </row>
        <row r="840">
          <cell r="A840" t="str">
            <v>01-445317-0497-0400</v>
          </cell>
          <cell r="B840" t="str">
            <v>497</v>
          </cell>
          <cell r="C840" t="str">
            <v>prod dev</v>
          </cell>
          <cell r="D840" t="str">
            <v>92-prod dist</v>
          </cell>
          <cell r="F840" t="str">
            <v xml:space="preserve">                        Beta Releases - AFN</v>
          </cell>
        </row>
        <row r="841">
          <cell r="A841" t="str">
            <v>01-445318-0497-0400</v>
          </cell>
          <cell r="B841" t="str">
            <v>497</v>
          </cell>
          <cell r="C841" t="str">
            <v>prod dev</v>
          </cell>
          <cell r="D841" t="str">
            <v>92-prod dist</v>
          </cell>
          <cell r="F841" t="str">
            <v xml:space="preserve">                        Beta Releases - AO/RO</v>
          </cell>
        </row>
        <row r="842">
          <cell r="A842" t="str">
            <v>01-445400-0110-0100</v>
          </cell>
          <cell r="B842" t="str">
            <v>110</v>
          </cell>
          <cell r="C842" t="str">
            <v>fin</v>
          </cell>
          <cell r="D842" t="str">
            <v>92-prod dist</v>
          </cell>
          <cell r="F842" t="str">
            <v xml:space="preserve">                        Global Releases</v>
          </cell>
        </row>
        <row r="843">
          <cell r="A843" t="str">
            <v>01-446510-0505-0500</v>
          </cell>
          <cell r="B843" t="str">
            <v>505</v>
          </cell>
          <cell r="C843" t="str">
            <v>strategy</v>
          </cell>
          <cell r="D843" t="str">
            <v>93-acq</v>
          </cell>
          <cell r="F843" t="str">
            <v xml:space="preserve">                        Acquisition Expenses</v>
          </cell>
        </row>
        <row r="844">
          <cell r="A844" t="str">
            <v>01-446511-0510-0500</v>
          </cell>
          <cell r="B844" t="str">
            <v>510</v>
          </cell>
          <cell r="C844" t="str">
            <v>strategy</v>
          </cell>
          <cell r="D844" t="str">
            <v>93-acq</v>
          </cell>
          <cell r="F844" t="str">
            <v xml:space="preserve">                        Acquisitions-Employee Expense</v>
          </cell>
        </row>
        <row r="845">
          <cell r="A845" t="str">
            <v>01-447510-0510-0500</v>
          </cell>
          <cell r="B845" t="str">
            <v>510</v>
          </cell>
          <cell r="C845" t="str">
            <v>strategy</v>
          </cell>
          <cell r="D845" t="str">
            <v>93-acq</v>
          </cell>
          <cell r="F845" t="str">
            <v xml:space="preserve">                        Competitor Research</v>
          </cell>
        </row>
        <row r="846">
          <cell r="A846" t="str">
            <v>01-447511-0510-0500</v>
          </cell>
          <cell r="B846" t="str">
            <v>510</v>
          </cell>
          <cell r="C846" t="str">
            <v>strategy</v>
          </cell>
          <cell r="D846" t="str">
            <v>93-acq</v>
          </cell>
          <cell r="F846" t="str">
            <v xml:space="preserve">                        New Market/Product Research</v>
          </cell>
        </row>
        <row r="847">
          <cell r="A847" t="str">
            <v>01-451100-0140-0110</v>
          </cell>
          <cell r="B847" t="str">
            <v>140</v>
          </cell>
          <cell r="C847" t="str">
            <v>fin</v>
          </cell>
          <cell r="D847" t="str">
            <v>94-fac</v>
          </cell>
          <cell r="F847" t="str">
            <v xml:space="preserve">                              Rent - Corporate</v>
          </cell>
        </row>
        <row r="848">
          <cell r="A848" t="str">
            <v>01-451145-0145-0110</v>
          </cell>
          <cell r="B848" t="str">
            <v>145</v>
          </cell>
          <cell r="C848" t="str">
            <v>fin</v>
          </cell>
          <cell r="D848" t="str">
            <v>94-fac</v>
          </cell>
          <cell r="F848" t="str">
            <v xml:space="preserve">                              Rent - Facility MSC</v>
          </cell>
        </row>
        <row r="849">
          <cell r="A849" t="str">
            <v>01-452100-0140-0110</v>
          </cell>
          <cell r="B849" t="str">
            <v>140</v>
          </cell>
          <cell r="C849" t="str">
            <v>fin</v>
          </cell>
          <cell r="D849" t="str">
            <v>94-fac</v>
          </cell>
          <cell r="F849" t="str">
            <v xml:space="preserve">                              Utilities</v>
          </cell>
        </row>
        <row r="850">
          <cell r="A850" t="str">
            <v>01-452105-0140-0110</v>
          </cell>
          <cell r="B850" t="str">
            <v>140</v>
          </cell>
          <cell r="C850" t="str">
            <v>fin</v>
          </cell>
          <cell r="D850" t="str">
            <v>94-fac</v>
          </cell>
          <cell r="F850" t="str">
            <v xml:space="preserve">                              Personal Property Taxes</v>
          </cell>
        </row>
        <row r="851">
          <cell r="A851" t="str">
            <v>01-452110-0140-0110</v>
          </cell>
          <cell r="B851" t="str">
            <v>140</v>
          </cell>
          <cell r="C851" t="str">
            <v>fin</v>
          </cell>
          <cell r="D851" t="str">
            <v>94-fac</v>
          </cell>
          <cell r="F851" t="str">
            <v xml:space="preserve">                              Internet Access Expense</v>
          </cell>
        </row>
        <row r="852">
          <cell r="A852" t="str">
            <v>01-452117-0755-0400</v>
          </cell>
          <cell r="B852" t="str">
            <v>755</v>
          </cell>
          <cell r="C852" t="str">
            <v>tech svc</v>
          </cell>
          <cell r="D852" t="str">
            <v>94-fac</v>
          </cell>
          <cell r="F852" t="str">
            <v xml:space="preserve">                              Computer Repairs</v>
          </cell>
        </row>
        <row r="853">
          <cell r="A853" t="str">
            <v>01-452118-0755-0400</v>
          </cell>
          <cell r="B853" t="str">
            <v>755</v>
          </cell>
          <cell r="C853" t="str">
            <v>tech svc</v>
          </cell>
          <cell r="D853" t="str">
            <v>94-fac</v>
          </cell>
          <cell r="F853" t="str">
            <v xml:space="preserve">                              Computer Repair Supplies</v>
          </cell>
        </row>
        <row r="854">
          <cell r="A854" t="str">
            <v>01-452120-0140-0110</v>
          </cell>
          <cell r="B854" t="str">
            <v>140</v>
          </cell>
          <cell r="C854" t="str">
            <v>fin</v>
          </cell>
          <cell r="D854" t="str">
            <v>94-fac</v>
          </cell>
          <cell r="F854" t="str">
            <v xml:space="preserve">                              Plant Maintenance</v>
          </cell>
        </row>
        <row r="855">
          <cell r="A855" t="str">
            <v>01-452124-0140-0110</v>
          </cell>
          <cell r="B855" t="str">
            <v>140</v>
          </cell>
          <cell r="C855" t="str">
            <v>fin</v>
          </cell>
          <cell r="D855" t="str">
            <v>94-fac</v>
          </cell>
          <cell r="F855" t="str">
            <v xml:space="preserve">                              In-House Software Maintenance</v>
          </cell>
        </row>
        <row r="856">
          <cell r="A856" t="str">
            <v>01-452125-0140-0110</v>
          </cell>
          <cell r="B856" t="str">
            <v>140</v>
          </cell>
          <cell r="C856" t="str">
            <v>fin</v>
          </cell>
          <cell r="D856" t="str">
            <v>94-fac</v>
          </cell>
          <cell r="F856" t="str">
            <v xml:space="preserve">                              In-House Computer &amp; SW Suppls.</v>
          </cell>
        </row>
        <row r="857">
          <cell r="A857" t="str">
            <v>01-452128-0140-0110</v>
          </cell>
          <cell r="B857" t="str">
            <v>140</v>
          </cell>
          <cell r="C857" t="str">
            <v>fin</v>
          </cell>
          <cell r="D857" t="str">
            <v>94-fac</v>
          </cell>
          <cell r="F857" t="str">
            <v xml:space="preserve">                              Office Expenses/Supplies</v>
          </cell>
        </row>
        <row r="858">
          <cell r="A858" t="str">
            <v>01-452150-0140-0110</v>
          </cell>
          <cell r="B858" t="str">
            <v>140</v>
          </cell>
          <cell r="C858" t="str">
            <v>fin</v>
          </cell>
          <cell r="D858" t="str">
            <v>94-fac</v>
          </cell>
          <cell r="F858" t="str">
            <v xml:space="preserve">                              Postage Meter</v>
          </cell>
        </row>
        <row r="859">
          <cell r="A859" t="str">
            <v>01-452155-0140-0110</v>
          </cell>
          <cell r="B859" t="str">
            <v>140</v>
          </cell>
          <cell r="C859" t="str">
            <v>fin</v>
          </cell>
          <cell r="D859" t="str">
            <v>94-fac</v>
          </cell>
          <cell r="F859" t="str">
            <v xml:space="preserve">                              Kitchen supplies</v>
          </cell>
        </row>
        <row r="860">
          <cell r="A860" t="str">
            <v>01-452157-0140-0110</v>
          </cell>
          <cell r="B860" t="str">
            <v>140</v>
          </cell>
          <cell r="C860" t="str">
            <v>fin</v>
          </cell>
          <cell r="D860" t="str">
            <v>94-fac</v>
          </cell>
          <cell r="F860" t="str">
            <v xml:space="preserve">                              Cafeteria Expenses</v>
          </cell>
        </row>
        <row r="861">
          <cell r="A861" t="str">
            <v>01-452160-0140-0110</v>
          </cell>
          <cell r="B861" t="str">
            <v>140</v>
          </cell>
          <cell r="C861" t="str">
            <v>fin</v>
          </cell>
          <cell r="D861" t="str">
            <v>94-fac</v>
          </cell>
          <cell r="F861" t="str">
            <v xml:space="preserve">                              Licenses and Permits</v>
          </cell>
        </row>
        <row r="862">
          <cell r="A862" t="str">
            <v>01-452173-0140-0110</v>
          </cell>
          <cell r="B862" t="str">
            <v>140</v>
          </cell>
          <cell r="C862" t="str">
            <v>fin</v>
          </cell>
          <cell r="D862" t="str">
            <v>94-fac</v>
          </cell>
          <cell r="F862" t="str">
            <v xml:space="preserve">                              Photocopier - lease/supplies</v>
          </cell>
        </row>
        <row r="863">
          <cell r="A863" t="str">
            <v>01-452175-0140-0110</v>
          </cell>
          <cell r="B863" t="str">
            <v>140</v>
          </cell>
          <cell r="C863" t="str">
            <v>fin</v>
          </cell>
          <cell r="D863" t="str">
            <v>94-fac</v>
          </cell>
          <cell r="F863" t="str">
            <v xml:space="preserve">                              Fax machine - lease/supplies</v>
          </cell>
        </row>
        <row r="864">
          <cell r="A864" t="str">
            <v>01-452180-0140-0110</v>
          </cell>
          <cell r="B864" t="str">
            <v>140</v>
          </cell>
          <cell r="C864" t="str">
            <v>fin</v>
          </cell>
          <cell r="D864" t="str">
            <v>94-fac</v>
          </cell>
          <cell r="F864" t="str">
            <v xml:space="preserve">                              Furniture Lease</v>
          </cell>
        </row>
        <row r="865">
          <cell r="A865" t="str">
            <v>01-452185-0140-0110</v>
          </cell>
          <cell r="B865" t="str">
            <v>140</v>
          </cell>
          <cell r="C865" t="str">
            <v>fin</v>
          </cell>
          <cell r="D865" t="str">
            <v>94-fac</v>
          </cell>
          <cell r="F865" t="str">
            <v xml:space="preserve">                              Telephone Switch Lease</v>
          </cell>
        </row>
        <row r="866">
          <cell r="A866" t="str">
            <v>01-452195-0140-0110</v>
          </cell>
          <cell r="B866" t="str">
            <v>140</v>
          </cell>
          <cell r="C866" t="str">
            <v>fin</v>
          </cell>
          <cell r="D866" t="str">
            <v>94-fac</v>
          </cell>
          <cell r="F866" t="str">
            <v xml:space="preserve">                              Equipment/Software Leases</v>
          </cell>
        </row>
        <row r="867">
          <cell r="A867" t="str">
            <v>01-453105-0140-0110</v>
          </cell>
          <cell r="B867" t="str">
            <v>140</v>
          </cell>
          <cell r="C867" t="str">
            <v>fin</v>
          </cell>
          <cell r="F867" t="str">
            <v xml:space="preserve">                              Depreciation Leased Equipment</v>
          </cell>
        </row>
        <row r="868">
          <cell r="A868" t="str">
            <v>01-453108-0140-0110</v>
          </cell>
          <cell r="B868" t="str">
            <v>140</v>
          </cell>
          <cell r="C868" t="str">
            <v>fin</v>
          </cell>
          <cell r="F868" t="str">
            <v xml:space="preserve">                              Depreciation Leased Furniture</v>
          </cell>
        </row>
        <row r="869">
          <cell r="A869" t="str">
            <v>01-453110-0140-0110</v>
          </cell>
          <cell r="B869" t="str">
            <v>140</v>
          </cell>
          <cell r="C869" t="str">
            <v>fin</v>
          </cell>
          <cell r="F869" t="str">
            <v xml:space="preserve">                              Depreciation Leasehold Improv</v>
          </cell>
        </row>
        <row r="870">
          <cell r="A870" t="str">
            <v>01-453115-0140-0110</v>
          </cell>
          <cell r="B870" t="str">
            <v>140</v>
          </cell>
          <cell r="C870" t="str">
            <v>fin</v>
          </cell>
          <cell r="F870" t="str">
            <v xml:space="preserve">                              Depreciation - Equipment</v>
          </cell>
        </row>
        <row r="871">
          <cell r="A871" t="str">
            <v>01-453120-0140-0110</v>
          </cell>
          <cell r="B871" t="str">
            <v>140</v>
          </cell>
          <cell r="C871" t="str">
            <v>fin</v>
          </cell>
          <cell r="F871" t="str">
            <v xml:space="preserve">                              Depreciation - Furniture</v>
          </cell>
        </row>
        <row r="872">
          <cell r="A872" t="str">
            <v>01-453140-0145-0110</v>
          </cell>
          <cell r="B872" t="str">
            <v>145</v>
          </cell>
          <cell r="C872" t="str">
            <v>fin</v>
          </cell>
          <cell r="F872" t="str">
            <v xml:space="preserve">                              Depreciation - Acquired Assets</v>
          </cell>
        </row>
        <row r="873">
          <cell r="A873" t="str">
            <v>01-454105-0140-0110</v>
          </cell>
          <cell r="B873" t="str">
            <v>140</v>
          </cell>
          <cell r="C873" t="str">
            <v>fin</v>
          </cell>
          <cell r="D873" t="str">
            <v>94-fac</v>
          </cell>
          <cell r="F873" t="str">
            <v xml:space="preserve">                              Telephone</v>
          </cell>
        </row>
        <row r="874">
          <cell r="A874" t="str">
            <v>01-454115-0140-0110</v>
          </cell>
          <cell r="B874" t="str">
            <v>140</v>
          </cell>
          <cell r="C874" t="str">
            <v>fin</v>
          </cell>
          <cell r="D874" t="str">
            <v>94-fac</v>
          </cell>
          <cell r="F874" t="str">
            <v xml:space="preserve">                              Telephone Switch Maint.</v>
          </cell>
        </row>
        <row r="875">
          <cell r="A875" t="str">
            <v>01-455105-0105-0100</v>
          </cell>
          <cell r="B875" t="str">
            <v>105</v>
          </cell>
          <cell r="C875" t="str">
            <v>fin</v>
          </cell>
          <cell r="D875" t="str">
            <v>94-fac</v>
          </cell>
          <cell r="E875" t="str">
            <v>facility</v>
          </cell>
          <cell r="F875" t="str">
            <v xml:space="preserve">                              Facility Alloc - Customer Service</v>
          </cell>
        </row>
        <row r="876">
          <cell r="A876" t="str">
            <v>01-455110-0110-0100</v>
          </cell>
          <cell r="B876" t="str">
            <v>110</v>
          </cell>
          <cell r="C876" t="str">
            <v>fin</v>
          </cell>
          <cell r="D876" t="str">
            <v>94-fac</v>
          </cell>
          <cell r="E876" t="str">
            <v>facility</v>
          </cell>
          <cell r="F876" t="str">
            <v xml:space="preserve">                              Facility Alloc - Admin</v>
          </cell>
        </row>
        <row r="877">
          <cell r="A877" t="str">
            <v>01-455120-0120-0100</v>
          </cell>
          <cell r="B877" t="str">
            <v>120</v>
          </cell>
          <cell r="C877" t="str">
            <v>fin</v>
          </cell>
          <cell r="D877" t="str">
            <v>94-fac</v>
          </cell>
          <cell r="E877" t="str">
            <v>facility</v>
          </cell>
          <cell r="F877" t="str">
            <v xml:space="preserve">                              Facility Alloc - Acct &amp; Finance</v>
          </cell>
        </row>
        <row r="878">
          <cell r="A878" t="str">
            <v>01-455135-0135-0100</v>
          </cell>
          <cell r="B878" t="str">
            <v>135</v>
          </cell>
          <cell r="C878" t="str">
            <v>fin</v>
          </cell>
          <cell r="D878" t="str">
            <v>94-fac</v>
          </cell>
          <cell r="E878" t="str">
            <v>facility</v>
          </cell>
          <cell r="F878" t="str">
            <v xml:space="preserve">                              Facility Alloc - HR</v>
          </cell>
        </row>
        <row r="879">
          <cell r="A879" t="str">
            <v>01-455210-0210-0200</v>
          </cell>
          <cell r="B879" t="str">
            <v>210</v>
          </cell>
          <cell r="C879" t="str">
            <v>sales</v>
          </cell>
          <cell r="D879" t="str">
            <v>94-fac</v>
          </cell>
          <cell r="E879" t="str">
            <v>facility</v>
          </cell>
          <cell r="F879" t="str">
            <v xml:space="preserve">                              Facility Alloc - Sls/Mktg Mgt</v>
          </cell>
        </row>
        <row r="880">
          <cell r="A880" t="str">
            <v>01-455220-0220-0230</v>
          </cell>
          <cell r="B880" t="str">
            <v>220</v>
          </cell>
          <cell r="C880" t="str">
            <v>sales</v>
          </cell>
          <cell r="D880" t="str">
            <v>94-fac</v>
          </cell>
          <cell r="E880" t="str">
            <v>facility</v>
          </cell>
          <cell r="F880" t="str">
            <v xml:space="preserve">                              Facility Alloc - Marketing</v>
          </cell>
        </row>
        <row r="881">
          <cell r="A881" t="str">
            <v>01-455225-0225-0200</v>
          </cell>
          <cell r="B881" t="str">
            <v>225</v>
          </cell>
          <cell r="C881" t="str">
            <v>sales</v>
          </cell>
          <cell r="D881" t="str">
            <v>94-fac</v>
          </cell>
          <cell r="E881" t="str">
            <v>facility</v>
          </cell>
          <cell r="F881" t="str">
            <v xml:space="preserve">                              Facility Alloc - Inside Sales - Comeau</v>
          </cell>
        </row>
        <row r="882">
          <cell r="A882" t="str">
            <v>01-455235-0235-0200</v>
          </cell>
          <cell r="B882" t="str">
            <v>235</v>
          </cell>
          <cell r="C882" t="str">
            <v>sales</v>
          </cell>
          <cell r="D882" t="str">
            <v>94-fac</v>
          </cell>
          <cell r="E882" t="str">
            <v>facility</v>
          </cell>
          <cell r="F882" t="str">
            <v xml:space="preserve">                              Facility Alloc - Sales Operations</v>
          </cell>
        </row>
        <row r="883">
          <cell r="A883" t="str">
            <v>01-455245-0245-0200</v>
          </cell>
          <cell r="B883" t="str">
            <v>245</v>
          </cell>
          <cell r="C883" t="str">
            <v>sales</v>
          </cell>
          <cell r="D883" t="str">
            <v>94-fac</v>
          </cell>
          <cell r="E883" t="str">
            <v>facility</v>
          </cell>
          <cell r="F883" t="str">
            <v xml:space="preserve">                              Facility Alloc - Sales Reg 1- Catanzarite</v>
          </cell>
        </row>
        <row r="884">
          <cell r="A884" t="str">
            <v>01-455255-0255-0200</v>
          </cell>
          <cell r="B884" t="str">
            <v>255</v>
          </cell>
          <cell r="C884" t="str">
            <v>sales</v>
          </cell>
          <cell r="D884" t="str">
            <v>94-fac</v>
          </cell>
          <cell r="E884" t="str">
            <v>facility</v>
          </cell>
          <cell r="F884" t="str">
            <v xml:space="preserve">                              Facility Alloc - Sales Region 2</v>
          </cell>
        </row>
        <row r="885">
          <cell r="A885" t="str">
            <v>01-455275-0275-0200</v>
          </cell>
          <cell r="B885" t="str">
            <v>275</v>
          </cell>
          <cell r="C885" t="str">
            <v>sales</v>
          </cell>
          <cell r="D885" t="str">
            <v>94-fac</v>
          </cell>
          <cell r="E885" t="str">
            <v>facility</v>
          </cell>
          <cell r="F885" t="str">
            <v xml:space="preserve">                              Facility Alloc - Sales AFN</v>
          </cell>
        </row>
        <row r="886">
          <cell r="A886" t="str">
            <v>01-455305-0305-0300</v>
          </cell>
          <cell r="B886" t="str">
            <v>305</v>
          </cell>
          <cell r="C886" t="str">
            <v>cust supp</v>
          </cell>
          <cell r="D886" t="str">
            <v>94-fac</v>
          </cell>
          <cell r="E886" t="str">
            <v>facility</v>
          </cell>
          <cell r="F886" t="str">
            <v xml:space="preserve">                              Facility Alloc- Cust Supp Mgmt</v>
          </cell>
        </row>
        <row r="887">
          <cell r="A887" t="str">
            <v>01-455310-0310-0300</v>
          </cell>
          <cell r="B887" t="str">
            <v>310</v>
          </cell>
          <cell r="C887" t="str">
            <v>cust supp</v>
          </cell>
          <cell r="D887" t="str">
            <v>94-fac</v>
          </cell>
          <cell r="E887" t="str">
            <v>facility</v>
          </cell>
          <cell r="F887" t="str">
            <v xml:space="preserve">                              Facility Alloc - Cust Supp Admin</v>
          </cell>
        </row>
        <row r="888">
          <cell r="A888" t="str">
            <v>01-455315-0315-0300</v>
          </cell>
          <cell r="B888" t="str">
            <v>315</v>
          </cell>
          <cell r="C888" t="str">
            <v>prod dev</v>
          </cell>
          <cell r="D888" t="str">
            <v>94-fac</v>
          </cell>
          <cell r="E888" t="str">
            <v>facility</v>
          </cell>
          <cell r="F888" t="str">
            <v xml:space="preserve">                              Facility Alloc - Multimedia</v>
          </cell>
        </row>
        <row r="889">
          <cell r="A889" t="str">
            <v>01-455320-0320-0300</v>
          </cell>
          <cell r="B889" t="str">
            <v>320</v>
          </cell>
          <cell r="C889" t="str">
            <v>cust supp</v>
          </cell>
          <cell r="D889" t="str">
            <v>94-fac</v>
          </cell>
          <cell r="E889" t="str">
            <v>facility</v>
          </cell>
          <cell r="F889" t="str">
            <v xml:space="preserve">                              Facility Alloc - Cust Supp SAS</v>
          </cell>
        </row>
        <row r="890">
          <cell r="A890" t="str">
            <v>01-455325-0325-0300</v>
          </cell>
          <cell r="B890" t="str">
            <v>325</v>
          </cell>
          <cell r="C890" t="str">
            <v>cust supp</v>
          </cell>
          <cell r="D890" t="str">
            <v>94-fac</v>
          </cell>
          <cell r="E890" t="str">
            <v>facility</v>
          </cell>
          <cell r="F890" t="str">
            <v xml:space="preserve">                              Facility Alloc - Tech Support</v>
          </cell>
        </row>
        <row r="891">
          <cell r="A891" t="str">
            <v>01-455330-0330-0300</v>
          </cell>
          <cell r="B891" t="str">
            <v>330</v>
          </cell>
          <cell r="C891" t="str">
            <v>cust supp</v>
          </cell>
          <cell r="D891" t="str">
            <v>94-fac</v>
          </cell>
          <cell r="E891" t="str">
            <v>facility</v>
          </cell>
          <cell r="F891" t="str">
            <v xml:space="preserve">                              Facility Alloc - Cust Supp FRS</v>
          </cell>
        </row>
        <row r="892">
          <cell r="A892" t="str">
            <v>01-455335-0335-0300</v>
          </cell>
          <cell r="B892" t="str">
            <v>335</v>
          </cell>
          <cell r="C892" t="str">
            <v>cust supp</v>
          </cell>
          <cell r="D892" t="str">
            <v>94-fac</v>
          </cell>
          <cell r="E892" t="str">
            <v>facility</v>
          </cell>
          <cell r="F892" t="str">
            <v xml:space="preserve">                              Facility Alloc - Support FRS Consultants</v>
          </cell>
        </row>
        <row r="893">
          <cell r="A893" t="str">
            <v>01-455340-0340-0300</v>
          </cell>
          <cell r="B893" t="str">
            <v>340</v>
          </cell>
          <cell r="C893" t="str">
            <v>cust supp</v>
          </cell>
          <cell r="D893" t="str">
            <v>94-fac</v>
          </cell>
          <cell r="E893" t="str">
            <v>facility</v>
          </cell>
          <cell r="F893" t="str">
            <v xml:space="preserve">                              Facility Alloc - Cust Sp FAS</v>
          </cell>
        </row>
        <row r="894">
          <cell r="A894" t="str">
            <v>01-455345-0345-0300</v>
          </cell>
          <cell r="B894" t="str">
            <v>345</v>
          </cell>
          <cell r="C894" t="str">
            <v>cust supp</v>
          </cell>
          <cell r="D894" t="str">
            <v>94-fac</v>
          </cell>
          <cell r="E894" t="str">
            <v>facility</v>
          </cell>
          <cell r="F894" t="str">
            <v xml:space="preserve">                              Facility Alloc - Support AFN Consultants</v>
          </cell>
        </row>
        <row r="895">
          <cell r="A895" t="str">
            <v>01-455350-0350-0310</v>
          </cell>
          <cell r="B895" t="str">
            <v>350</v>
          </cell>
          <cell r="C895" t="str">
            <v>cust supp</v>
          </cell>
          <cell r="D895" t="str">
            <v>94-fac</v>
          </cell>
          <cell r="E895" t="str">
            <v>facility</v>
          </cell>
          <cell r="F895" t="str">
            <v xml:space="preserve">                              Facility Alloc - BBU</v>
          </cell>
        </row>
        <row r="896">
          <cell r="A896" t="str">
            <v>01-455355-0355-0300</v>
          </cell>
          <cell r="B896" t="str">
            <v>355</v>
          </cell>
          <cell r="C896" t="str">
            <v>cust supp</v>
          </cell>
          <cell r="D896" t="str">
            <v>94-fac</v>
          </cell>
          <cell r="E896" t="str">
            <v>facility</v>
          </cell>
          <cell r="F896" t="str">
            <v xml:space="preserve">                              Facility Alloc - Service Operations</v>
          </cell>
        </row>
        <row r="897">
          <cell r="A897" t="str">
            <v>01-455360-0360-0300</v>
          </cell>
          <cell r="B897" t="str">
            <v>360</v>
          </cell>
          <cell r="C897" t="str">
            <v>cust supp</v>
          </cell>
          <cell r="D897" t="str">
            <v>94-fac</v>
          </cell>
          <cell r="E897" t="str">
            <v>facility</v>
          </cell>
          <cell r="F897" t="str">
            <v xml:space="preserve">                              Facility Alloc - Support Education</v>
          </cell>
        </row>
        <row r="898">
          <cell r="A898" t="str">
            <v>01-455370-0370-0300</v>
          </cell>
          <cell r="B898" t="str">
            <v>370</v>
          </cell>
          <cell r="C898" t="str">
            <v>cust supp</v>
          </cell>
          <cell r="D898" t="str">
            <v>94-fac</v>
          </cell>
          <cell r="E898" t="str">
            <v>facility</v>
          </cell>
          <cell r="F898" t="str">
            <v xml:space="preserve">                              Facility Alloc - Tech Consulting</v>
          </cell>
        </row>
        <row r="899">
          <cell r="A899" t="str">
            <v>01-455385-0385-0300</v>
          </cell>
          <cell r="B899" t="str">
            <v>385</v>
          </cell>
          <cell r="C899" t="str">
            <v>cust supp</v>
          </cell>
          <cell r="D899" t="str">
            <v>94-fac</v>
          </cell>
          <cell r="E899" t="str">
            <v>facility</v>
          </cell>
          <cell r="F899" t="str">
            <v xml:space="preserve">                              **Facility Alloc - Cust Support FM</v>
          </cell>
        </row>
        <row r="900">
          <cell r="A900" t="str">
            <v>01-455405-0405-0400</v>
          </cell>
          <cell r="B900" t="str">
            <v>405</v>
          </cell>
          <cell r="C900" t="str">
            <v>prod dev</v>
          </cell>
          <cell r="D900" t="str">
            <v>94-fac</v>
          </cell>
          <cell r="E900" t="str">
            <v>facility</v>
          </cell>
          <cell r="F900" t="str">
            <v xml:space="preserve">                              Facility Alloc - Internet Technology</v>
          </cell>
        </row>
        <row r="901">
          <cell r="A901" t="str">
            <v>01-455410-0410-0400</v>
          </cell>
          <cell r="B901" t="str">
            <v>410</v>
          </cell>
          <cell r="C901" t="str">
            <v>prod dev</v>
          </cell>
          <cell r="D901" t="str">
            <v>94-fac</v>
          </cell>
          <cell r="E901" t="str">
            <v>facility</v>
          </cell>
          <cell r="F901" t="str">
            <v xml:space="preserve">                              Facility Alloc - Product Design - FRS</v>
          </cell>
        </row>
        <row r="902">
          <cell r="A902" t="str">
            <v>01-455415-0415-0400</v>
          </cell>
          <cell r="B902" t="str">
            <v>415</v>
          </cell>
          <cell r="C902" t="str">
            <v>prod dev</v>
          </cell>
          <cell r="D902" t="str">
            <v>94-fac</v>
          </cell>
          <cell r="E902" t="str">
            <v>facility</v>
          </cell>
          <cell r="F902" t="str">
            <v xml:space="preserve">                              Facility Alloc - Product Design - SAS</v>
          </cell>
        </row>
        <row r="903">
          <cell r="A903" t="str">
            <v>01-455420-0420-0400</v>
          </cell>
          <cell r="B903" t="str">
            <v>420</v>
          </cell>
          <cell r="C903" t="str">
            <v>prod dev</v>
          </cell>
          <cell r="D903" t="str">
            <v>94-fac</v>
          </cell>
          <cell r="E903" t="str">
            <v>facility</v>
          </cell>
          <cell r="F903" t="str">
            <v xml:space="preserve">                              Facility Alloc - Product Design - FAS</v>
          </cell>
        </row>
        <row r="904">
          <cell r="A904" t="str">
            <v>01-455430-0430-0400</v>
          </cell>
          <cell r="B904" t="str">
            <v>430</v>
          </cell>
          <cell r="C904" t="str">
            <v>prod dev</v>
          </cell>
          <cell r="D904" t="str">
            <v>94-fac</v>
          </cell>
          <cell r="E904" t="str">
            <v>facility</v>
          </cell>
          <cell r="F904" t="str">
            <v xml:space="preserve">                              Facility Alloc - Prod Program - FRS</v>
          </cell>
        </row>
        <row r="905">
          <cell r="A905" t="str">
            <v>01-455435-0435-0400</v>
          </cell>
          <cell r="B905" t="str">
            <v>435</v>
          </cell>
          <cell r="C905" t="str">
            <v>prod dev</v>
          </cell>
          <cell r="D905" t="str">
            <v>94-fac</v>
          </cell>
          <cell r="E905" t="str">
            <v>facility</v>
          </cell>
          <cell r="F905" t="str">
            <v xml:space="preserve">                              Facility Alloc - Prod Program - SAS</v>
          </cell>
        </row>
        <row r="906">
          <cell r="A906" t="str">
            <v>01-455440-0440-0400</v>
          </cell>
          <cell r="B906" t="str">
            <v>440</v>
          </cell>
          <cell r="C906" t="str">
            <v>prod dev</v>
          </cell>
          <cell r="D906" t="str">
            <v>94-fac</v>
          </cell>
          <cell r="E906" t="str">
            <v>facility</v>
          </cell>
          <cell r="F906" t="str">
            <v xml:space="preserve">                              Facility Alloc - Prod. Programming - FAS</v>
          </cell>
        </row>
        <row r="907">
          <cell r="A907" t="str">
            <v>01-455450-0450-0400</v>
          </cell>
          <cell r="B907" t="str">
            <v>450</v>
          </cell>
          <cell r="C907" t="str">
            <v>prod dev</v>
          </cell>
          <cell r="D907" t="str">
            <v>94-fac</v>
          </cell>
          <cell r="E907" t="str">
            <v>facility</v>
          </cell>
          <cell r="F907" t="str">
            <v xml:space="preserve">                              Facility Alloc - QA - FRS</v>
          </cell>
        </row>
        <row r="908">
          <cell r="A908" t="str">
            <v>01-455455-0455-0400</v>
          </cell>
          <cell r="B908" t="str">
            <v>455</v>
          </cell>
          <cell r="C908" t="str">
            <v>prod dev</v>
          </cell>
          <cell r="D908" t="str">
            <v>94-fac</v>
          </cell>
          <cell r="E908" t="str">
            <v>facility</v>
          </cell>
          <cell r="F908" t="str">
            <v xml:space="preserve">                              Facility Alloc - QA - SAS</v>
          </cell>
        </row>
        <row r="909">
          <cell r="A909" t="str">
            <v>01-455460-0460-0400</v>
          </cell>
          <cell r="B909" t="str">
            <v>460</v>
          </cell>
          <cell r="C909" t="str">
            <v>prod dev</v>
          </cell>
          <cell r="D909" t="str">
            <v>94-fac</v>
          </cell>
          <cell r="E909" t="str">
            <v>facility</v>
          </cell>
          <cell r="F909" t="str">
            <v xml:space="preserve">                              Facility Alloc - Quality Assurance - FAS</v>
          </cell>
        </row>
        <row r="910">
          <cell r="A910" t="str">
            <v>01-455470-0470-0400</v>
          </cell>
          <cell r="B910" t="str">
            <v>470</v>
          </cell>
          <cell r="C910" t="str">
            <v>prod dev</v>
          </cell>
          <cell r="D910" t="str">
            <v>94-fac</v>
          </cell>
          <cell r="E910" t="str">
            <v>facility</v>
          </cell>
          <cell r="F910" t="str">
            <v xml:space="preserve">                              Facility Alloc - Product Doc - FRS</v>
          </cell>
        </row>
        <row r="911">
          <cell r="A911" t="str">
            <v>01-455475-0475-0400</v>
          </cell>
          <cell r="B911" t="str">
            <v>475</v>
          </cell>
          <cell r="C911" t="str">
            <v>prod dev</v>
          </cell>
          <cell r="D911" t="str">
            <v>94-fac</v>
          </cell>
          <cell r="E911" t="str">
            <v>facility</v>
          </cell>
          <cell r="F911" t="str">
            <v xml:space="preserve">                              Facility Alloc - Product Doc - SAS</v>
          </cell>
        </row>
        <row r="912">
          <cell r="A912" t="str">
            <v>01-455480-0480-0400</v>
          </cell>
          <cell r="B912" t="str">
            <v>480</v>
          </cell>
          <cell r="C912" t="str">
            <v>prod dev</v>
          </cell>
          <cell r="D912" t="str">
            <v>94-fac</v>
          </cell>
          <cell r="E912" t="str">
            <v>facility</v>
          </cell>
          <cell r="F912" t="str">
            <v xml:space="preserve">                              Facility Alloc - Prod. Documentation - FAS</v>
          </cell>
        </row>
        <row r="913">
          <cell r="A913" t="str">
            <v>01-455490-0490-0400</v>
          </cell>
          <cell r="B913" t="str">
            <v>490</v>
          </cell>
          <cell r="C913" t="str">
            <v>prod dev</v>
          </cell>
          <cell r="D913" t="str">
            <v>94-fac</v>
          </cell>
          <cell r="E913" t="str">
            <v>facility</v>
          </cell>
          <cell r="F913" t="str">
            <v xml:space="preserve">                              Facility Alloc - Prod. Dev. Mgmt.</v>
          </cell>
        </row>
        <row r="914">
          <cell r="A914" t="str">
            <v>01-455495-0495-0400</v>
          </cell>
          <cell r="B914" t="str">
            <v>495</v>
          </cell>
          <cell r="C914" t="str">
            <v>prod dev</v>
          </cell>
          <cell r="D914" t="str">
            <v>94-fac</v>
          </cell>
          <cell r="E914" t="str">
            <v>facility</v>
          </cell>
          <cell r="F914" t="str">
            <v xml:space="preserve">                              Facility Alloc - Prod. Division Mgmt. - FAS</v>
          </cell>
        </row>
        <row r="915">
          <cell r="A915" t="str">
            <v>01-455496-0496-0400</v>
          </cell>
          <cell r="B915" t="str">
            <v>496</v>
          </cell>
          <cell r="C915" t="str">
            <v>prod dev</v>
          </cell>
          <cell r="D915" t="str">
            <v>94-fac</v>
          </cell>
          <cell r="E915" t="str">
            <v>facility</v>
          </cell>
          <cell r="F915" t="str">
            <v xml:space="preserve">                              Facility Alloc - Prod. Division - CT/R</v>
          </cell>
        </row>
        <row r="916">
          <cell r="A916" t="str">
            <v>01-455497-0497-0400</v>
          </cell>
          <cell r="B916" t="str">
            <v>497</v>
          </cell>
          <cell r="C916" t="str">
            <v>prod dev</v>
          </cell>
          <cell r="D916" t="str">
            <v>94-fac</v>
          </cell>
          <cell r="E916" t="str">
            <v>facility</v>
          </cell>
          <cell r="F916" t="str">
            <v xml:space="preserve">                              Facility Alloc - Prod. Division - Prod Dir</v>
          </cell>
        </row>
        <row r="917">
          <cell r="A917" t="str">
            <v>01-455498-0498-0400</v>
          </cell>
          <cell r="B917" t="str">
            <v>498</v>
          </cell>
          <cell r="C917" t="str">
            <v>prod dev</v>
          </cell>
          <cell r="D917" t="str">
            <v>94-fac</v>
          </cell>
          <cell r="E917" t="str">
            <v>facility</v>
          </cell>
          <cell r="F917" t="str">
            <v xml:space="preserve">                              Facility Alloc - Prod Div Mgmt - FRS</v>
          </cell>
        </row>
        <row r="918">
          <cell r="A918" t="str">
            <v>01-455499-0499-0400</v>
          </cell>
          <cell r="B918" t="str">
            <v>499</v>
          </cell>
          <cell r="C918" t="str">
            <v>prod dev</v>
          </cell>
          <cell r="D918" t="str">
            <v>94-fac</v>
          </cell>
          <cell r="E918" t="str">
            <v>facility</v>
          </cell>
          <cell r="F918" t="str">
            <v xml:space="preserve">                              Facility Alloc - Prod Div Mgmt - SAS</v>
          </cell>
        </row>
        <row r="919">
          <cell r="A919" t="str">
            <v>01-455505-0505-0500</v>
          </cell>
          <cell r="B919" t="str">
            <v>505</v>
          </cell>
          <cell r="C919" t="str">
            <v>strategy</v>
          </cell>
          <cell r="D919" t="str">
            <v>94-fac</v>
          </cell>
          <cell r="E919" t="str">
            <v>facility</v>
          </cell>
          <cell r="F919" t="str">
            <v xml:space="preserve">                              Facility Alloc - Strategy &amp; Product Mgmt</v>
          </cell>
        </row>
        <row r="920">
          <cell r="A920" t="str">
            <v>01-455510-0510-0500</v>
          </cell>
          <cell r="B920" t="str">
            <v>510</v>
          </cell>
          <cell r="C920" t="str">
            <v>strategy</v>
          </cell>
          <cell r="D920" t="str">
            <v>94-fac</v>
          </cell>
          <cell r="E920" t="str">
            <v>facility</v>
          </cell>
          <cell r="F920" t="str">
            <v xml:space="preserve">                              Facility Alloc - Market Research</v>
          </cell>
        </row>
        <row r="921">
          <cell r="A921" t="str">
            <v>01-455530-0530-0530</v>
          </cell>
          <cell r="B921" t="str">
            <v>530</v>
          </cell>
          <cell r="C921" t="str">
            <v>cust supp</v>
          </cell>
          <cell r="D921" t="str">
            <v>94-fac</v>
          </cell>
          <cell r="E921" t="str">
            <v>facility</v>
          </cell>
          <cell r="F921" t="str">
            <v xml:space="preserve">                              Facility Alloc - Client Relations</v>
          </cell>
        </row>
        <row r="922">
          <cell r="A922" t="str">
            <v>01-455705-0705-0400</v>
          </cell>
          <cell r="B922" t="str">
            <v>705</v>
          </cell>
          <cell r="C922" t="str">
            <v>tech svc</v>
          </cell>
          <cell r="D922" t="str">
            <v>94-fac</v>
          </cell>
          <cell r="E922" t="str">
            <v>facility</v>
          </cell>
          <cell r="F922" t="str">
            <v xml:space="preserve">                              Facility Alloc - TS Mgmt</v>
          </cell>
        </row>
        <row r="923">
          <cell r="A923" t="str">
            <v>01-455720-0720-0410</v>
          </cell>
          <cell r="B923" t="str">
            <v>720</v>
          </cell>
          <cell r="C923" t="str">
            <v>cust supp</v>
          </cell>
          <cell r="D923" t="str">
            <v>94-fac</v>
          </cell>
          <cell r="E923" t="str">
            <v>facility</v>
          </cell>
          <cell r="F923" t="str">
            <v xml:space="preserve">                              Facility Alloc - Conversions</v>
          </cell>
        </row>
        <row r="924">
          <cell r="A924" t="str">
            <v>01-455730-0730-0700</v>
          </cell>
          <cell r="B924" t="str">
            <v>730</v>
          </cell>
          <cell r="C924" t="str">
            <v>tech svc</v>
          </cell>
          <cell r="D924" t="str">
            <v>94-fac</v>
          </cell>
          <cell r="E924" t="str">
            <v>facility</v>
          </cell>
          <cell r="F924" t="str">
            <v xml:space="preserve">                              Facility Alloc - Corporate Systems Support</v>
          </cell>
        </row>
        <row r="925">
          <cell r="A925" t="str">
            <v>01-455750-0750-0400</v>
          </cell>
          <cell r="B925" t="str">
            <v>750</v>
          </cell>
          <cell r="C925" t="str">
            <v>tech svc</v>
          </cell>
          <cell r="D925" t="str">
            <v>94-fac</v>
          </cell>
          <cell r="E925" t="str">
            <v>facility</v>
          </cell>
          <cell r="F925" t="str">
            <v xml:space="preserve">                              Facility Alloc - Info Systems</v>
          </cell>
        </row>
        <row r="926">
          <cell r="A926" t="str">
            <v>01-455755-0755-0400</v>
          </cell>
          <cell r="B926" t="str">
            <v>755</v>
          </cell>
          <cell r="C926" t="str">
            <v>tech svc</v>
          </cell>
          <cell r="D926" t="str">
            <v>94-fac</v>
          </cell>
          <cell r="E926" t="str">
            <v>facility</v>
          </cell>
          <cell r="F926" t="str">
            <v xml:space="preserve">                              Facility Alloc - Info Tech</v>
          </cell>
        </row>
        <row r="927">
          <cell r="A927" t="str">
            <v>01-455900-0140-0110</v>
          </cell>
          <cell r="B927" t="str">
            <v>140</v>
          </cell>
          <cell r="C927" t="str">
            <v>fin</v>
          </cell>
          <cell r="D927" t="str">
            <v>94-fac</v>
          </cell>
          <cell r="E927" t="str">
            <v>facility</v>
          </cell>
          <cell r="F927" t="str">
            <v xml:space="preserve">                              Fac Alloc out to Departments</v>
          </cell>
        </row>
        <row r="928">
          <cell r="A928" t="str">
            <v>01-456105-0105-0100</v>
          </cell>
          <cell r="B928" t="str">
            <v>105</v>
          </cell>
          <cell r="C928" t="str">
            <v>fin</v>
          </cell>
          <cell r="D928" t="str">
            <v>94-fac</v>
          </cell>
          <cell r="F928" t="str">
            <v xml:space="preserve">                              Delivery Exp - Cust Service</v>
          </cell>
        </row>
        <row r="929">
          <cell r="A929" t="str">
            <v>01-456110-0110-0100</v>
          </cell>
          <cell r="B929" t="str">
            <v>110</v>
          </cell>
          <cell r="C929" t="str">
            <v>fin</v>
          </cell>
          <cell r="D929" t="str">
            <v>94-fac</v>
          </cell>
          <cell r="F929" t="str">
            <v xml:space="preserve">                              Delivery Exp - Admin</v>
          </cell>
        </row>
        <row r="930">
          <cell r="A930" t="str">
            <v>01-456120-0120-0100</v>
          </cell>
          <cell r="B930" t="str">
            <v>120</v>
          </cell>
          <cell r="C930" t="str">
            <v>fin</v>
          </cell>
          <cell r="D930" t="str">
            <v>94-fac</v>
          </cell>
          <cell r="F930" t="str">
            <v xml:space="preserve">                              Delivery Exp - Acct./Exec.</v>
          </cell>
        </row>
        <row r="931">
          <cell r="A931" t="str">
            <v>01-456125-0125-0100</v>
          </cell>
          <cell r="B931" t="str">
            <v>125</v>
          </cell>
          <cell r="C931" t="str">
            <v>fin</v>
          </cell>
          <cell r="D931" t="str">
            <v>94-fac</v>
          </cell>
          <cell r="F931" t="str">
            <v xml:space="preserve">                              Delivery Exp - Executive Admin</v>
          </cell>
        </row>
        <row r="932">
          <cell r="A932" t="str">
            <v>01-456135-0135-0100</v>
          </cell>
          <cell r="B932" t="str">
            <v>135</v>
          </cell>
          <cell r="C932" t="str">
            <v>fin</v>
          </cell>
          <cell r="D932" t="str">
            <v>94-fac</v>
          </cell>
          <cell r="F932" t="str">
            <v xml:space="preserve">                              Delivery Exp - HR</v>
          </cell>
        </row>
        <row r="933">
          <cell r="A933" t="str">
            <v>01-456210-0210-0200</v>
          </cell>
          <cell r="B933" t="str">
            <v>210</v>
          </cell>
          <cell r="C933" t="str">
            <v>sales</v>
          </cell>
          <cell r="D933" t="str">
            <v>94-fac</v>
          </cell>
          <cell r="F933" t="str">
            <v xml:space="preserve">                              Delivery Exp - Sls/Mkt Mgt</v>
          </cell>
        </row>
        <row r="934">
          <cell r="A934" t="str">
            <v>01-456220-0220-0200</v>
          </cell>
          <cell r="B934" t="str">
            <v>220</v>
          </cell>
          <cell r="C934" t="str">
            <v>sales</v>
          </cell>
          <cell r="D934" t="str">
            <v>94-fac</v>
          </cell>
          <cell r="F934" t="str">
            <v xml:space="preserve">                              Delivery Exp - Marketing</v>
          </cell>
        </row>
        <row r="935">
          <cell r="A935" t="str">
            <v>01-456225-0225-0200</v>
          </cell>
          <cell r="B935" t="str">
            <v>225</v>
          </cell>
          <cell r="C935" t="str">
            <v>sales</v>
          </cell>
          <cell r="D935" t="str">
            <v>94-fac</v>
          </cell>
          <cell r="F935" t="str">
            <v xml:space="preserve">                              Delivery Exp - Inside Sales - Comeau</v>
          </cell>
        </row>
        <row r="936">
          <cell r="A936" t="str">
            <v>01-456235-0235-0200</v>
          </cell>
          <cell r="B936" t="str">
            <v>235</v>
          </cell>
          <cell r="C936" t="str">
            <v>sales</v>
          </cell>
          <cell r="D936" t="str">
            <v>94-fac</v>
          </cell>
          <cell r="F936" t="str">
            <v xml:space="preserve">                              Delivery Exp - Sales Operations</v>
          </cell>
        </row>
        <row r="937">
          <cell r="A937" t="str">
            <v>01-456245-0245-0200</v>
          </cell>
          <cell r="B937" t="str">
            <v>245</v>
          </cell>
          <cell r="C937" t="str">
            <v>sales</v>
          </cell>
          <cell r="D937" t="str">
            <v>94-fac</v>
          </cell>
          <cell r="F937" t="str">
            <v xml:space="preserve">                              Delivery Exp - Sales Reg 1- Catanzarite</v>
          </cell>
        </row>
        <row r="938">
          <cell r="A938" t="str">
            <v>01-456255-0255-0200</v>
          </cell>
          <cell r="B938" t="str">
            <v>255</v>
          </cell>
          <cell r="C938" t="str">
            <v>sales</v>
          </cell>
          <cell r="D938" t="str">
            <v>94-fac</v>
          </cell>
          <cell r="F938" t="str">
            <v xml:space="preserve">                              Delivery Exp - Sales Region 2</v>
          </cell>
        </row>
        <row r="939">
          <cell r="A939" t="str">
            <v>01-456275-0275-0200</v>
          </cell>
          <cell r="B939" t="str">
            <v>275</v>
          </cell>
          <cell r="C939" t="str">
            <v>sales</v>
          </cell>
          <cell r="D939" t="str">
            <v>94-fac</v>
          </cell>
          <cell r="F939" t="str">
            <v xml:space="preserve">                              Delivery Exp - Sales AFN</v>
          </cell>
        </row>
        <row r="940">
          <cell r="A940" t="str">
            <v>01-456290-0290-0200</v>
          </cell>
          <cell r="B940" t="str">
            <v>290</v>
          </cell>
          <cell r="C940" t="str">
            <v>sales</v>
          </cell>
          <cell r="D940" t="str">
            <v>94-fac</v>
          </cell>
          <cell r="F940" t="str">
            <v xml:space="preserve">                              Delivery Exp - Business Partners</v>
          </cell>
        </row>
        <row r="941">
          <cell r="A941" t="str">
            <v>01-456305-0305-0300</v>
          </cell>
          <cell r="B941" t="str">
            <v>305</v>
          </cell>
          <cell r="C941" t="str">
            <v>cust supp</v>
          </cell>
          <cell r="D941" t="str">
            <v>94-fac</v>
          </cell>
          <cell r="F941" t="str">
            <v xml:space="preserve">                              Delivery Exp - Cust Supp Mgmt</v>
          </cell>
        </row>
        <row r="942">
          <cell r="A942" t="str">
            <v>01-456310-0310-0300</v>
          </cell>
          <cell r="B942" t="str">
            <v>310</v>
          </cell>
          <cell r="C942" t="str">
            <v>cust supp</v>
          </cell>
          <cell r="D942" t="str">
            <v>94-fac</v>
          </cell>
          <cell r="F942" t="str">
            <v xml:space="preserve">                              Delivery Exp - Supp Admin</v>
          </cell>
        </row>
        <row r="943">
          <cell r="A943" t="str">
            <v>01-456315-0315-0300</v>
          </cell>
          <cell r="B943" t="str">
            <v>315</v>
          </cell>
          <cell r="C943" t="str">
            <v>prod dev</v>
          </cell>
          <cell r="D943" t="str">
            <v>94-fac</v>
          </cell>
          <cell r="F943" t="str">
            <v xml:space="preserve">                              Delivery Exp - MultiMedia</v>
          </cell>
        </row>
        <row r="944">
          <cell r="A944" t="str">
            <v>01-456320-0320-0300</v>
          </cell>
          <cell r="B944" t="str">
            <v>320</v>
          </cell>
          <cell r="C944" t="str">
            <v>cust supp</v>
          </cell>
          <cell r="D944" t="str">
            <v>94-fac</v>
          </cell>
          <cell r="F944" t="str">
            <v xml:space="preserve">                              Delivery Exp - Cust Supp SAS</v>
          </cell>
        </row>
        <row r="945">
          <cell r="A945" t="str">
            <v>01-456325-0325-0300</v>
          </cell>
          <cell r="B945" t="str">
            <v>325</v>
          </cell>
          <cell r="C945" t="str">
            <v>cust supp</v>
          </cell>
          <cell r="D945" t="str">
            <v>94-fac</v>
          </cell>
          <cell r="F945" t="str">
            <v xml:space="preserve">                              Delivery Exp - CS/Tech Support</v>
          </cell>
        </row>
        <row r="946">
          <cell r="A946" t="str">
            <v>01-456330-0330-0300</v>
          </cell>
          <cell r="B946" t="str">
            <v>330</v>
          </cell>
          <cell r="C946" t="str">
            <v>cust supp</v>
          </cell>
          <cell r="D946" t="str">
            <v>94-fac</v>
          </cell>
          <cell r="F946" t="str">
            <v xml:space="preserve">                              Delivery Exp - Cust Supp FRS</v>
          </cell>
        </row>
        <row r="947">
          <cell r="A947" t="str">
            <v>01-456335-0335-0300</v>
          </cell>
          <cell r="B947" t="str">
            <v>335</v>
          </cell>
          <cell r="C947" t="str">
            <v>cust supp</v>
          </cell>
          <cell r="D947" t="str">
            <v>94-fac</v>
          </cell>
          <cell r="F947" t="str">
            <v xml:space="preserve">                              Delivery Exp - Support FRS Consultants</v>
          </cell>
        </row>
        <row r="948">
          <cell r="A948" t="str">
            <v>01-456340-0340-0300</v>
          </cell>
          <cell r="B948" t="str">
            <v>340</v>
          </cell>
          <cell r="C948" t="str">
            <v>cust supp</v>
          </cell>
          <cell r="D948" t="str">
            <v>94-fac</v>
          </cell>
          <cell r="F948" t="str">
            <v xml:space="preserve">                              Delivery Exp - CS FAS</v>
          </cell>
        </row>
        <row r="949">
          <cell r="A949" t="str">
            <v>01-456345-0345-0300</v>
          </cell>
          <cell r="B949" t="str">
            <v>345</v>
          </cell>
          <cell r="C949" t="str">
            <v>cust supp</v>
          </cell>
          <cell r="D949" t="str">
            <v>94-fac</v>
          </cell>
          <cell r="F949" t="str">
            <v xml:space="preserve">                              Delivery Exp - Support AFN Consultants</v>
          </cell>
        </row>
        <row r="950">
          <cell r="A950" t="str">
            <v>01-456355-0355-0300</v>
          </cell>
          <cell r="B950" t="str">
            <v>355</v>
          </cell>
          <cell r="C950" t="str">
            <v>cust supp</v>
          </cell>
          <cell r="D950" t="str">
            <v>94-fac</v>
          </cell>
          <cell r="F950" t="str">
            <v xml:space="preserve">                              Delivery Exp - Service Operations</v>
          </cell>
        </row>
        <row r="951">
          <cell r="A951" t="str">
            <v>01-456360-0360-0300</v>
          </cell>
          <cell r="B951" t="str">
            <v>360</v>
          </cell>
          <cell r="C951" t="str">
            <v>cust supp</v>
          </cell>
          <cell r="D951" t="str">
            <v>94-fac</v>
          </cell>
          <cell r="F951" t="str">
            <v xml:space="preserve">                              Delivery Exp - Support Education</v>
          </cell>
        </row>
        <row r="952">
          <cell r="A952" t="str">
            <v>01-456385-0385-0300</v>
          </cell>
          <cell r="B952" t="str">
            <v>385</v>
          </cell>
          <cell r="C952" t="str">
            <v>cust supp</v>
          </cell>
          <cell r="D952" t="str">
            <v>94-fac</v>
          </cell>
          <cell r="F952" t="str">
            <v xml:space="preserve">                              **Delivery Exp - Cust Supp Indy</v>
          </cell>
        </row>
        <row r="953">
          <cell r="A953" t="str">
            <v>01-456430-0430-0400</v>
          </cell>
          <cell r="B953" t="str">
            <v>430</v>
          </cell>
          <cell r="C953" t="str">
            <v>prod dev</v>
          </cell>
          <cell r="D953" t="str">
            <v>94-fac</v>
          </cell>
          <cell r="F953" t="str">
            <v xml:space="preserve">                              Delivery Exp - Prod Program - FRS</v>
          </cell>
        </row>
        <row r="954">
          <cell r="A954" t="str">
            <v>01-456440-0440-0400</v>
          </cell>
          <cell r="B954" t="str">
            <v>440</v>
          </cell>
          <cell r="C954" t="str">
            <v>prod dev</v>
          </cell>
          <cell r="D954" t="str">
            <v>94-fac</v>
          </cell>
          <cell r="F954" t="str">
            <v xml:space="preserve">                              Delivery Exp - Prod. Programming - FAS</v>
          </cell>
        </row>
        <row r="955">
          <cell r="A955" t="str">
            <v>01-456460-0460-0400</v>
          </cell>
          <cell r="B955" t="str">
            <v>460</v>
          </cell>
          <cell r="C955" t="str">
            <v>prod dev</v>
          </cell>
          <cell r="D955" t="str">
            <v>94-fac</v>
          </cell>
          <cell r="F955" t="str">
            <v xml:space="preserve">                              Delivery Exp - Quality Assurance - FAS</v>
          </cell>
        </row>
        <row r="956">
          <cell r="A956" t="str">
            <v>01-456470-0470-0400</v>
          </cell>
          <cell r="B956" t="str">
            <v>470</v>
          </cell>
          <cell r="C956" t="str">
            <v>prod dev</v>
          </cell>
          <cell r="D956" t="str">
            <v>94-fac</v>
          </cell>
          <cell r="F956" t="str">
            <v xml:space="preserve">                              Delivery Exp - Product Doc - FRS</v>
          </cell>
        </row>
        <row r="957">
          <cell r="A957" t="str">
            <v>01-456480-0480-0400</v>
          </cell>
          <cell r="B957" t="str">
            <v>480</v>
          </cell>
          <cell r="C957" t="str">
            <v>prod dev</v>
          </cell>
          <cell r="D957" t="str">
            <v>94-fac</v>
          </cell>
          <cell r="F957" t="str">
            <v xml:space="preserve">                              Delivery Exp - Prod. Documentation - FAS</v>
          </cell>
        </row>
        <row r="958">
          <cell r="A958" t="str">
            <v>01-456490-0490-0400</v>
          </cell>
          <cell r="B958" t="str">
            <v>490</v>
          </cell>
          <cell r="C958" t="str">
            <v>prod dev</v>
          </cell>
          <cell r="D958" t="str">
            <v>94-fac</v>
          </cell>
          <cell r="F958" t="str">
            <v xml:space="preserve">                              Delivery Exp - Prod Dev. Mgmt</v>
          </cell>
        </row>
        <row r="959">
          <cell r="A959" t="str">
            <v>01-456494-0370-0300</v>
          </cell>
          <cell r="B959" t="str">
            <v>370</v>
          </cell>
          <cell r="C959" t="str">
            <v>cust supp</v>
          </cell>
          <cell r="D959" t="str">
            <v>94-fac</v>
          </cell>
          <cell r="F959" t="str">
            <v xml:space="preserve">                              Delivery Expense - Tech Consulting</v>
          </cell>
        </row>
        <row r="960">
          <cell r="A960" t="str">
            <v>01-456495-0495-0400</v>
          </cell>
          <cell r="B960" t="str">
            <v>495</v>
          </cell>
          <cell r="C960" t="str">
            <v>prod dev</v>
          </cell>
          <cell r="D960" t="str">
            <v>94-fac</v>
          </cell>
          <cell r="F960" t="str">
            <v xml:space="preserve">                              Delivery Exp - Prod. Division Mgmt. - FAS</v>
          </cell>
        </row>
        <row r="961">
          <cell r="A961" t="str">
            <v>01-456496-0496-0400</v>
          </cell>
          <cell r="B961" t="str">
            <v>496</v>
          </cell>
          <cell r="C961" t="str">
            <v>prod dev</v>
          </cell>
          <cell r="D961" t="str">
            <v>94-fac</v>
          </cell>
          <cell r="F961" t="str">
            <v xml:space="preserve">                              Delivery Exp - Prod Division - CT/R</v>
          </cell>
        </row>
        <row r="962">
          <cell r="A962" t="str">
            <v>01-456498-0498-0400</v>
          </cell>
          <cell r="B962" t="str">
            <v>498</v>
          </cell>
          <cell r="C962" t="str">
            <v>prod dev</v>
          </cell>
          <cell r="D962" t="str">
            <v>94-fac</v>
          </cell>
          <cell r="F962" t="str">
            <v xml:space="preserve">                              Delivery Exp - Prod Div Mgmt - FRS</v>
          </cell>
        </row>
        <row r="963">
          <cell r="A963" t="str">
            <v>01-456499-0499-0400</v>
          </cell>
          <cell r="B963" t="str">
            <v>499</v>
          </cell>
          <cell r="C963" t="str">
            <v>prod dev</v>
          </cell>
          <cell r="D963" t="str">
            <v>94-fac</v>
          </cell>
          <cell r="F963" t="str">
            <v xml:space="preserve">                              Delivery Exp - Prod Div Mgmt - SAS</v>
          </cell>
        </row>
        <row r="964">
          <cell r="A964" t="str">
            <v>01-456505-0505-0500</v>
          </cell>
          <cell r="B964" t="str">
            <v>505</v>
          </cell>
          <cell r="C964" t="str">
            <v>strategy</v>
          </cell>
          <cell r="D964" t="str">
            <v>94-fac</v>
          </cell>
          <cell r="F964" t="str">
            <v xml:space="preserve">                              Delivery Exp - Strategy &amp; Product Mgmt</v>
          </cell>
        </row>
        <row r="965">
          <cell r="A965" t="str">
            <v>01-456510-0510-0500</v>
          </cell>
          <cell r="B965" t="str">
            <v>510</v>
          </cell>
          <cell r="C965" t="str">
            <v>strategy</v>
          </cell>
          <cell r="D965" t="str">
            <v>94-fac</v>
          </cell>
          <cell r="F965" t="str">
            <v xml:space="preserve">                              Delivery Exp - Market Research</v>
          </cell>
        </row>
        <row r="966">
          <cell r="A966" t="str">
            <v>01-456530-0530-0530</v>
          </cell>
          <cell r="B966" t="str">
            <v>530</v>
          </cell>
          <cell r="C966" t="str">
            <v>cust supp</v>
          </cell>
          <cell r="D966" t="str">
            <v>94-fac</v>
          </cell>
          <cell r="F966" t="str">
            <v xml:space="preserve">                              Delivery Exp - Client Relations</v>
          </cell>
        </row>
        <row r="967">
          <cell r="A967" t="str">
            <v>01-456705-0705-0400</v>
          </cell>
          <cell r="B967" t="str">
            <v>705</v>
          </cell>
          <cell r="C967" t="str">
            <v>tech svc</v>
          </cell>
          <cell r="D967" t="str">
            <v>94-fac</v>
          </cell>
          <cell r="F967" t="str">
            <v xml:space="preserve">                              Delivery Exp - T.S. Mgmt</v>
          </cell>
        </row>
        <row r="968">
          <cell r="A968" t="str">
            <v>01-456720-0720-0410</v>
          </cell>
          <cell r="B968" t="str">
            <v>720</v>
          </cell>
          <cell r="C968" t="str">
            <v>cust supp</v>
          </cell>
          <cell r="D968" t="str">
            <v>94-fac</v>
          </cell>
          <cell r="F968" t="str">
            <v xml:space="preserve">                              Delivery Exp - Conversions</v>
          </cell>
        </row>
        <row r="969">
          <cell r="A969" t="str">
            <v>01-456730-0730-0700</v>
          </cell>
          <cell r="B969" t="str">
            <v>730</v>
          </cell>
          <cell r="C969" t="str">
            <v>tech svc</v>
          </cell>
          <cell r="D969" t="str">
            <v>94-fac</v>
          </cell>
          <cell r="F969" t="str">
            <v xml:space="preserve">                              Delivery Exp - Corporate Systems Support</v>
          </cell>
        </row>
        <row r="970">
          <cell r="A970" t="str">
            <v>01-456750-0750-0400</v>
          </cell>
          <cell r="B970" t="str">
            <v>750</v>
          </cell>
          <cell r="C970" t="str">
            <v>tech svc</v>
          </cell>
          <cell r="D970" t="str">
            <v>94-fac</v>
          </cell>
          <cell r="F970" t="str">
            <v xml:space="preserve">                              Delivery Exp - Info Systems</v>
          </cell>
        </row>
        <row r="971">
          <cell r="A971" t="str">
            <v>01-456755-0755-0400</v>
          </cell>
          <cell r="B971" t="str">
            <v>755</v>
          </cell>
          <cell r="C971" t="str">
            <v>tech svc</v>
          </cell>
          <cell r="D971" t="str">
            <v>94-fac</v>
          </cell>
          <cell r="F971" t="str">
            <v xml:space="preserve">                              Delivery Exp - Info Tech</v>
          </cell>
        </row>
        <row r="972">
          <cell r="A972" t="str">
            <v>01-456910-0110-0100</v>
          </cell>
          <cell r="B972" t="str">
            <v>110</v>
          </cell>
          <cell r="C972" t="str">
            <v>fin</v>
          </cell>
          <cell r="D972" t="str">
            <v>94-fac</v>
          </cell>
          <cell r="F972" t="str">
            <v xml:space="preserve">                              Freight Charges - Out</v>
          </cell>
        </row>
        <row r="973">
          <cell r="A973" t="str">
            <v>01-458105-0105-0100</v>
          </cell>
          <cell r="B973" t="str">
            <v>105</v>
          </cell>
          <cell r="C973" t="str">
            <v>fin</v>
          </cell>
          <cell r="D973" t="str">
            <v>94-fac</v>
          </cell>
          <cell r="F973" t="str">
            <v xml:space="preserve">                              Comp/Office Supp - Cust Service</v>
          </cell>
        </row>
        <row r="974">
          <cell r="A974" t="str">
            <v>01-458110-0110-0100</v>
          </cell>
          <cell r="B974" t="str">
            <v>110</v>
          </cell>
          <cell r="C974" t="str">
            <v>fin</v>
          </cell>
          <cell r="D974" t="str">
            <v>94-fac</v>
          </cell>
          <cell r="F974" t="str">
            <v xml:space="preserve">                              Comp/Office Supp - Administration</v>
          </cell>
        </row>
        <row r="975">
          <cell r="A975" t="str">
            <v>01-458120-0120-0100</v>
          </cell>
          <cell r="B975" t="str">
            <v>120</v>
          </cell>
          <cell r="C975" t="str">
            <v>fin</v>
          </cell>
          <cell r="D975" t="str">
            <v>94-fac</v>
          </cell>
          <cell r="F975" t="str">
            <v xml:space="preserve">                              Comp/Office Supp - Acctg/Exec</v>
          </cell>
        </row>
        <row r="976">
          <cell r="A976" t="str">
            <v>01-458125-0125-0100</v>
          </cell>
          <cell r="B976" t="str">
            <v>125</v>
          </cell>
          <cell r="C976" t="str">
            <v>fin</v>
          </cell>
          <cell r="D976" t="str">
            <v>94-fac</v>
          </cell>
          <cell r="F976" t="str">
            <v xml:space="preserve">                              Comp/Office Supp - Executive Admin</v>
          </cell>
        </row>
        <row r="977">
          <cell r="A977" t="str">
            <v>01-458135-0135-0100</v>
          </cell>
          <cell r="B977" t="str">
            <v>135</v>
          </cell>
          <cell r="C977" t="str">
            <v>fin</v>
          </cell>
          <cell r="D977" t="str">
            <v>94-fac</v>
          </cell>
          <cell r="F977" t="str">
            <v xml:space="preserve">                              Comp/Office Supp - HR</v>
          </cell>
        </row>
        <row r="978">
          <cell r="A978" t="str">
            <v>01-458210-0210-0200</v>
          </cell>
          <cell r="B978" t="str">
            <v>210</v>
          </cell>
          <cell r="C978" t="str">
            <v>sales</v>
          </cell>
          <cell r="D978" t="str">
            <v>94-fac</v>
          </cell>
          <cell r="F978" t="str">
            <v xml:space="preserve">                              Comp/Office Supp - Sls/Mktg Mt</v>
          </cell>
        </row>
        <row r="979">
          <cell r="A979" t="str">
            <v>01-458220-0220-0200</v>
          </cell>
          <cell r="B979" t="str">
            <v>220</v>
          </cell>
          <cell r="C979" t="str">
            <v>sales</v>
          </cell>
          <cell r="D979" t="str">
            <v>94-fac</v>
          </cell>
          <cell r="F979" t="str">
            <v xml:space="preserve">                              Comp/Office Supp - Marketing</v>
          </cell>
        </row>
        <row r="980">
          <cell r="A980" t="str">
            <v>01-458225-0225-0200</v>
          </cell>
          <cell r="B980" t="str">
            <v>225</v>
          </cell>
          <cell r="C980" t="str">
            <v>sales</v>
          </cell>
          <cell r="D980" t="str">
            <v>94-fac</v>
          </cell>
          <cell r="F980" t="str">
            <v xml:space="preserve">                              Comp/Office Supp - Inside Sales - Comeau</v>
          </cell>
        </row>
        <row r="981">
          <cell r="A981" t="str">
            <v>01-458235-0235-0200</v>
          </cell>
          <cell r="B981" t="str">
            <v>235</v>
          </cell>
          <cell r="C981" t="str">
            <v>sales</v>
          </cell>
          <cell r="D981" t="str">
            <v>94-fac</v>
          </cell>
          <cell r="F981" t="str">
            <v xml:space="preserve">                              Comp/Office Supp - Sales Operations</v>
          </cell>
        </row>
        <row r="982">
          <cell r="A982" t="str">
            <v>01-458245-0245-0200</v>
          </cell>
          <cell r="B982" t="str">
            <v>245</v>
          </cell>
          <cell r="C982" t="str">
            <v>sales</v>
          </cell>
          <cell r="D982" t="str">
            <v>94-fac</v>
          </cell>
          <cell r="F982" t="str">
            <v xml:space="preserve">                              Comp/Office Supp - Sales Reg 1- Catanzarite</v>
          </cell>
        </row>
        <row r="983">
          <cell r="A983" t="str">
            <v>01-458255-0255-0200</v>
          </cell>
          <cell r="B983" t="str">
            <v>255</v>
          </cell>
          <cell r="C983" t="str">
            <v>sales</v>
          </cell>
          <cell r="D983" t="str">
            <v>94-fac</v>
          </cell>
          <cell r="F983" t="str">
            <v xml:space="preserve">                              Comp/Office Supp - Sales Region 2</v>
          </cell>
        </row>
        <row r="984">
          <cell r="A984" t="str">
            <v>01-458275-0275-0200</v>
          </cell>
          <cell r="B984" t="str">
            <v>275</v>
          </cell>
          <cell r="C984" t="str">
            <v>sales</v>
          </cell>
          <cell r="D984" t="str">
            <v>94-fac</v>
          </cell>
          <cell r="F984" t="str">
            <v xml:space="preserve">                              Comp/Office Supplies - Sales AFN</v>
          </cell>
        </row>
        <row r="985">
          <cell r="A985" t="str">
            <v>01-458305-0305-0300</v>
          </cell>
          <cell r="B985" t="str">
            <v>305</v>
          </cell>
          <cell r="C985" t="str">
            <v>cust supp</v>
          </cell>
          <cell r="D985" t="str">
            <v>94-fac</v>
          </cell>
          <cell r="F985" t="str">
            <v xml:space="preserve">                              Comp/Office Supp - CS Mgmt</v>
          </cell>
        </row>
        <row r="986">
          <cell r="A986" t="str">
            <v>01-458310-0310-0300</v>
          </cell>
          <cell r="B986" t="str">
            <v>310</v>
          </cell>
          <cell r="C986" t="str">
            <v>cust supp</v>
          </cell>
          <cell r="D986" t="str">
            <v>94-fac</v>
          </cell>
          <cell r="F986" t="str">
            <v xml:space="preserve">                              Comp/Office Supp - Supp Admin</v>
          </cell>
        </row>
        <row r="987">
          <cell r="A987" t="str">
            <v>01-458315-0315-0300</v>
          </cell>
          <cell r="B987" t="str">
            <v>315</v>
          </cell>
          <cell r="C987" t="str">
            <v>prod dev</v>
          </cell>
          <cell r="D987" t="str">
            <v>94-fac</v>
          </cell>
          <cell r="F987" t="str">
            <v xml:space="preserve">                              Comp/Office Supp - Multimedia Supp</v>
          </cell>
        </row>
        <row r="988">
          <cell r="A988" t="str">
            <v>01-458320-0320-0300</v>
          </cell>
          <cell r="B988" t="str">
            <v>320</v>
          </cell>
          <cell r="C988" t="str">
            <v>cust supp</v>
          </cell>
          <cell r="D988" t="str">
            <v>94-fac</v>
          </cell>
          <cell r="F988" t="str">
            <v xml:space="preserve">                              Comp/Office Supp Cust Supp SAS</v>
          </cell>
        </row>
        <row r="989">
          <cell r="A989" t="str">
            <v>01-458325-0325-0300</v>
          </cell>
          <cell r="B989" t="str">
            <v>325</v>
          </cell>
          <cell r="C989" t="str">
            <v>cust supp</v>
          </cell>
          <cell r="D989" t="str">
            <v>94-fac</v>
          </cell>
          <cell r="F989" t="str">
            <v xml:space="preserve">                              Comp/Office Supp - Supp/Tech Support</v>
          </cell>
        </row>
        <row r="990">
          <cell r="A990" t="str">
            <v>01-458330-0330-0300</v>
          </cell>
          <cell r="B990" t="str">
            <v>330</v>
          </cell>
          <cell r="C990" t="str">
            <v>cust supp</v>
          </cell>
          <cell r="D990" t="str">
            <v>94-fac</v>
          </cell>
          <cell r="F990" t="str">
            <v xml:space="preserve">                              Comp/Office Supp - Cust Supp FRS</v>
          </cell>
        </row>
        <row r="991">
          <cell r="A991" t="str">
            <v>01-458335-0335-0300</v>
          </cell>
          <cell r="B991" t="str">
            <v>335</v>
          </cell>
          <cell r="C991" t="str">
            <v>cust supp</v>
          </cell>
          <cell r="D991" t="str">
            <v>94-fac</v>
          </cell>
          <cell r="F991" t="str">
            <v xml:space="preserve">                              Comp/Office Supp - Support FRS Consultants</v>
          </cell>
        </row>
        <row r="992">
          <cell r="A992" t="str">
            <v>01-458340-0340-0300</v>
          </cell>
          <cell r="B992" t="str">
            <v>340</v>
          </cell>
          <cell r="C992" t="str">
            <v>cust supp</v>
          </cell>
          <cell r="D992" t="str">
            <v>94-fac</v>
          </cell>
          <cell r="F992" t="str">
            <v xml:space="preserve">                              Comp/Office Supp - Cust Sup FAS</v>
          </cell>
        </row>
        <row r="993">
          <cell r="A993" t="str">
            <v>01-458345-0345-0300</v>
          </cell>
          <cell r="B993" t="str">
            <v>345</v>
          </cell>
          <cell r="C993" t="str">
            <v>cust supp</v>
          </cell>
          <cell r="D993" t="str">
            <v>94-fac</v>
          </cell>
          <cell r="F993" t="str">
            <v xml:space="preserve">                              Comp/Office Supp - Support AFN Consultants</v>
          </cell>
        </row>
        <row r="994">
          <cell r="A994" t="str">
            <v>01-458355-0355-0300</v>
          </cell>
          <cell r="B994" t="str">
            <v>355</v>
          </cell>
          <cell r="C994" t="str">
            <v>cust supp</v>
          </cell>
          <cell r="D994" t="str">
            <v>94-fac</v>
          </cell>
          <cell r="F994" t="str">
            <v xml:space="preserve">                              Comp/Office Supp - Service Operations</v>
          </cell>
        </row>
        <row r="995">
          <cell r="A995" t="str">
            <v>01-458360-0360-0300</v>
          </cell>
          <cell r="B995" t="str">
            <v>360</v>
          </cell>
          <cell r="C995" t="str">
            <v>cust supp</v>
          </cell>
          <cell r="D995" t="str">
            <v>94-fac</v>
          </cell>
          <cell r="F995" t="str">
            <v xml:space="preserve">                              Comp/Office Supp - Support Education</v>
          </cell>
        </row>
        <row r="996">
          <cell r="A996" t="str">
            <v>01-458365-0365-0300</v>
          </cell>
          <cell r="B996" t="str">
            <v>365</v>
          </cell>
          <cell r="C996" t="str">
            <v>cust supp</v>
          </cell>
          <cell r="D996" t="str">
            <v>94-fac</v>
          </cell>
          <cell r="F996" t="str">
            <v xml:space="preserve">                              Comp/Office Supp - Support SAS Consultants</v>
          </cell>
        </row>
        <row r="997">
          <cell r="A997" t="str">
            <v>01-458370-0370-0300</v>
          </cell>
          <cell r="B997" t="str">
            <v>370</v>
          </cell>
          <cell r="C997" t="str">
            <v>cust supp</v>
          </cell>
          <cell r="D997" t="str">
            <v>94-fac</v>
          </cell>
          <cell r="F997" t="str">
            <v xml:space="preserve">                              Comp/Office Supp - Tech Consulting</v>
          </cell>
        </row>
        <row r="998">
          <cell r="A998" t="str">
            <v>01-458385-0385-0300</v>
          </cell>
          <cell r="B998" t="str">
            <v>385</v>
          </cell>
          <cell r="C998" t="str">
            <v>cust supp</v>
          </cell>
          <cell r="D998" t="str">
            <v>94-fac</v>
          </cell>
          <cell r="F998" t="str">
            <v xml:space="preserve">                              **Comp/Office Supp - Cust Supp Indy</v>
          </cell>
        </row>
        <row r="999">
          <cell r="A999" t="str">
            <v>01-458405-0405-0400</v>
          </cell>
          <cell r="B999" t="str">
            <v>405</v>
          </cell>
          <cell r="C999" t="str">
            <v>prod dev</v>
          </cell>
          <cell r="D999" t="str">
            <v>94-fac</v>
          </cell>
          <cell r="F999" t="str">
            <v xml:space="preserve">                              Comp/Office Supp - Internet Technology</v>
          </cell>
        </row>
        <row r="1000">
          <cell r="A1000" t="str">
            <v>01-458410-0410-0400</v>
          </cell>
          <cell r="B1000" t="str">
            <v>410</v>
          </cell>
          <cell r="C1000" t="str">
            <v>prod dev</v>
          </cell>
          <cell r="D1000" t="str">
            <v>94-fac</v>
          </cell>
          <cell r="F1000" t="str">
            <v xml:space="preserve">                              Comp/Office Supp - Prod Design - FRS</v>
          </cell>
        </row>
        <row r="1001">
          <cell r="A1001" t="str">
            <v>01-458415-0415-0400</v>
          </cell>
          <cell r="B1001" t="str">
            <v>415</v>
          </cell>
          <cell r="C1001" t="str">
            <v>prod dev</v>
          </cell>
          <cell r="D1001" t="str">
            <v>94-fac</v>
          </cell>
          <cell r="F1001" t="str">
            <v xml:space="preserve">                              Comp/Office Supp - Prod Design - SAS</v>
          </cell>
        </row>
        <row r="1002">
          <cell r="A1002" t="str">
            <v>01-458420-0420-0400</v>
          </cell>
          <cell r="B1002" t="str">
            <v>420</v>
          </cell>
          <cell r="C1002" t="str">
            <v>prod dev</v>
          </cell>
          <cell r="D1002" t="str">
            <v>94-fac</v>
          </cell>
          <cell r="F1002" t="str">
            <v xml:space="preserve">                              Comp/Office Supp - Product Design - FAS</v>
          </cell>
        </row>
        <row r="1003">
          <cell r="A1003" t="str">
            <v>01-458430-0430-0400</v>
          </cell>
          <cell r="B1003" t="str">
            <v>430</v>
          </cell>
          <cell r="C1003" t="str">
            <v>prod dev</v>
          </cell>
          <cell r="D1003" t="str">
            <v>94-fac</v>
          </cell>
          <cell r="F1003" t="str">
            <v xml:space="preserve">                              Comp/Office Supp - Prod Program - FRS</v>
          </cell>
        </row>
        <row r="1004">
          <cell r="A1004" t="str">
            <v>01-458435-0435-0400</v>
          </cell>
          <cell r="B1004" t="str">
            <v>435</v>
          </cell>
          <cell r="C1004" t="str">
            <v>prod dev</v>
          </cell>
          <cell r="D1004" t="str">
            <v>94-fac</v>
          </cell>
          <cell r="F1004" t="str">
            <v xml:space="preserve">                              Comp/Office Supp - Prod Program - SAS</v>
          </cell>
        </row>
        <row r="1005">
          <cell r="A1005" t="str">
            <v>01-458440-0440-0400</v>
          </cell>
          <cell r="B1005" t="str">
            <v>440</v>
          </cell>
          <cell r="C1005" t="str">
            <v>prod dev</v>
          </cell>
          <cell r="D1005" t="str">
            <v>94-fac</v>
          </cell>
          <cell r="F1005" t="str">
            <v xml:space="preserve">                              Comp/Office Supp - Prod. Programming - FAS</v>
          </cell>
        </row>
        <row r="1006">
          <cell r="A1006" t="str">
            <v>01-458450-0450-0400</v>
          </cell>
          <cell r="B1006" t="str">
            <v>450</v>
          </cell>
          <cell r="C1006" t="str">
            <v>prod dev</v>
          </cell>
          <cell r="D1006" t="str">
            <v>94-fac</v>
          </cell>
          <cell r="F1006" t="str">
            <v xml:space="preserve">                              Comp/Office Supp - QA - FRS</v>
          </cell>
        </row>
        <row r="1007">
          <cell r="A1007" t="str">
            <v>01-458455-0455-0400</v>
          </cell>
          <cell r="B1007" t="str">
            <v>455</v>
          </cell>
          <cell r="C1007" t="str">
            <v>prod dev</v>
          </cell>
          <cell r="D1007" t="str">
            <v>94-fac</v>
          </cell>
          <cell r="F1007" t="str">
            <v xml:space="preserve">                              Comp/Office Supp - QA - SAS</v>
          </cell>
        </row>
        <row r="1008">
          <cell r="A1008" t="str">
            <v>01-458460-0460-0400</v>
          </cell>
          <cell r="B1008" t="str">
            <v>460</v>
          </cell>
          <cell r="C1008" t="str">
            <v>prod dev</v>
          </cell>
          <cell r="D1008" t="str">
            <v>94-fac</v>
          </cell>
          <cell r="F1008" t="str">
            <v xml:space="preserve">                              Comp/Office Supp - Quality Assurance - FAS</v>
          </cell>
        </row>
        <row r="1009">
          <cell r="A1009" t="str">
            <v>01-458470-0470-0400</v>
          </cell>
          <cell r="B1009" t="str">
            <v>470</v>
          </cell>
          <cell r="C1009" t="str">
            <v>prod dev</v>
          </cell>
          <cell r="D1009" t="str">
            <v>94-fac</v>
          </cell>
          <cell r="F1009" t="str">
            <v xml:space="preserve">                              Comp/Office Supp - Product Doc- FRS</v>
          </cell>
        </row>
        <row r="1010">
          <cell r="A1010" t="str">
            <v>01-458480-0480-0400</v>
          </cell>
          <cell r="B1010" t="str">
            <v>480</v>
          </cell>
          <cell r="C1010" t="str">
            <v>prod dev</v>
          </cell>
          <cell r="D1010" t="str">
            <v>94-fac</v>
          </cell>
          <cell r="F1010" t="str">
            <v xml:space="preserve">                              Comp/Office Supp - Prod. Documentation - FAS</v>
          </cell>
        </row>
        <row r="1011">
          <cell r="A1011" t="str">
            <v>01-458490-0490-0400</v>
          </cell>
          <cell r="B1011" t="str">
            <v>490</v>
          </cell>
          <cell r="C1011" t="str">
            <v>prod dev</v>
          </cell>
          <cell r="D1011" t="str">
            <v>94-fac</v>
          </cell>
          <cell r="F1011" t="str">
            <v xml:space="preserve">                              Comp/Office Supp - Prod Dev Mgmt</v>
          </cell>
        </row>
        <row r="1012">
          <cell r="A1012" t="str">
            <v>01-458495-0495-0400</v>
          </cell>
          <cell r="B1012" t="str">
            <v>495</v>
          </cell>
          <cell r="C1012" t="str">
            <v>prod dev</v>
          </cell>
          <cell r="D1012" t="str">
            <v>94-fac</v>
          </cell>
          <cell r="F1012" t="str">
            <v xml:space="preserve">                              Comp/Office Supp - Prod. Division Mgmt. - FAS</v>
          </cell>
        </row>
        <row r="1013">
          <cell r="A1013" t="str">
            <v>01-458497-0497-0400</v>
          </cell>
          <cell r="B1013" t="str">
            <v>497</v>
          </cell>
          <cell r="C1013" t="str">
            <v>prod dev</v>
          </cell>
          <cell r="D1013" t="str">
            <v>94-fac</v>
          </cell>
          <cell r="F1013" t="str">
            <v xml:space="preserve">                              Comp/Office Supp - Prod Division - Prod Dir</v>
          </cell>
        </row>
        <row r="1014">
          <cell r="A1014" t="str">
            <v>01-458498-0498-0400</v>
          </cell>
          <cell r="B1014" t="str">
            <v>498</v>
          </cell>
          <cell r="C1014" t="str">
            <v>prod dev</v>
          </cell>
          <cell r="D1014" t="str">
            <v>94-fac</v>
          </cell>
          <cell r="F1014" t="str">
            <v xml:space="preserve">                              Comp/Office Supp - Prod Div Mgmt - FRS</v>
          </cell>
        </row>
        <row r="1015">
          <cell r="A1015" t="str">
            <v>01-458499-0499-0400</v>
          </cell>
          <cell r="B1015" t="str">
            <v>499</v>
          </cell>
          <cell r="C1015" t="str">
            <v>prod dev</v>
          </cell>
          <cell r="D1015" t="str">
            <v>94-fac</v>
          </cell>
          <cell r="F1015" t="str">
            <v xml:space="preserve">                              Comp/Office Supp - Prod Div Mgmt - SAS</v>
          </cell>
        </row>
        <row r="1016">
          <cell r="A1016" t="str">
            <v>01-458505-0505-0500</v>
          </cell>
          <cell r="B1016" t="str">
            <v>505</v>
          </cell>
          <cell r="C1016" t="str">
            <v>strategy</v>
          </cell>
          <cell r="D1016" t="str">
            <v>94-fac</v>
          </cell>
          <cell r="F1016" t="str">
            <v xml:space="preserve">                              Comp/Office Supp - Strategy &amp; Product Mgmt</v>
          </cell>
        </row>
        <row r="1017">
          <cell r="A1017" t="str">
            <v>01-458510-0510-0500</v>
          </cell>
          <cell r="B1017" t="str">
            <v>510</v>
          </cell>
          <cell r="C1017" t="str">
            <v>strategy</v>
          </cell>
          <cell r="D1017" t="str">
            <v>94-fac</v>
          </cell>
          <cell r="F1017" t="str">
            <v xml:space="preserve">                              Comp/Office Supp - Market Research</v>
          </cell>
        </row>
        <row r="1018">
          <cell r="A1018" t="str">
            <v>01-458530-0530-0530</v>
          </cell>
          <cell r="B1018" t="str">
            <v>530</v>
          </cell>
          <cell r="C1018" t="str">
            <v>cust supp</v>
          </cell>
          <cell r="D1018" t="str">
            <v>94-fac</v>
          </cell>
          <cell r="F1018" t="str">
            <v xml:space="preserve">                              Comp/Office Supp - Client Relations</v>
          </cell>
        </row>
        <row r="1019">
          <cell r="A1019" t="str">
            <v>01-458705-0705-0400</v>
          </cell>
          <cell r="B1019" t="str">
            <v>705</v>
          </cell>
          <cell r="C1019" t="str">
            <v>tech svc</v>
          </cell>
          <cell r="D1019" t="str">
            <v>94-fac</v>
          </cell>
          <cell r="F1019" t="str">
            <v xml:space="preserve">                              Comp/Office Supp - TS Mgmt</v>
          </cell>
        </row>
        <row r="1020">
          <cell r="A1020" t="str">
            <v>01-458720-0720-0410</v>
          </cell>
          <cell r="B1020" t="str">
            <v>720</v>
          </cell>
          <cell r="C1020" t="str">
            <v>cust supp</v>
          </cell>
          <cell r="D1020" t="str">
            <v>94-fac</v>
          </cell>
          <cell r="F1020" t="str">
            <v xml:space="preserve">                              Comp/Office Supp - Conversions</v>
          </cell>
        </row>
        <row r="1021">
          <cell r="A1021" t="str">
            <v>01-458731-0730-0700</v>
          </cell>
          <cell r="B1021" t="str">
            <v>730</v>
          </cell>
          <cell r="C1021" t="str">
            <v>tech svc</v>
          </cell>
          <cell r="D1021" t="str">
            <v>94-fac</v>
          </cell>
          <cell r="F1021" t="str">
            <v xml:space="preserve">                              Comp/Office Supp - Corporate Systems Support</v>
          </cell>
        </row>
        <row r="1022">
          <cell r="A1022" t="str">
            <v>01-458750-0750-0400</v>
          </cell>
          <cell r="B1022" t="str">
            <v>750</v>
          </cell>
          <cell r="C1022" t="str">
            <v>tech svc</v>
          </cell>
          <cell r="D1022" t="str">
            <v>94-fac</v>
          </cell>
          <cell r="F1022" t="str">
            <v xml:space="preserve">                              Comp/Office Supp - Info Serv.</v>
          </cell>
        </row>
        <row r="1023">
          <cell r="A1023" t="str">
            <v>01-458755-0755-0400</v>
          </cell>
          <cell r="B1023" t="str">
            <v>755</v>
          </cell>
          <cell r="C1023" t="str">
            <v>tech svc</v>
          </cell>
          <cell r="D1023" t="str">
            <v>94-fac</v>
          </cell>
          <cell r="F1023" t="str">
            <v xml:space="preserve">                              Comp/Office Supp - Info Tech</v>
          </cell>
        </row>
        <row r="1024">
          <cell r="A1024" t="str">
            <v>01-459120-0120-0100</v>
          </cell>
          <cell r="B1024" t="str">
            <v>120</v>
          </cell>
          <cell r="C1024" t="str">
            <v>fin</v>
          </cell>
          <cell r="D1024" t="str">
            <v>94-fac</v>
          </cell>
          <cell r="F1024" t="str">
            <v xml:space="preserve">                              Programming Tools - Acct &amp; Exec</v>
          </cell>
        </row>
        <row r="1025">
          <cell r="A1025" t="str">
            <v>01-459135-0135-0100</v>
          </cell>
          <cell r="B1025" t="str">
            <v>135</v>
          </cell>
          <cell r="C1025" t="str">
            <v>fin</v>
          </cell>
          <cell r="D1025" t="str">
            <v>94-fac</v>
          </cell>
          <cell r="F1025" t="str">
            <v xml:space="preserve">                              Programming Tools - Human Resources</v>
          </cell>
        </row>
        <row r="1026">
          <cell r="A1026" t="str">
            <v>01-459215-0220-0200</v>
          </cell>
          <cell r="B1026" t="str">
            <v>220</v>
          </cell>
          <cell r="C1026" t="str">
            <v>sales</v>
          </cell>
          <cell r="D1026" t="str">
            <v>94-fac</v>
          </cell>
          <cell r="F1026" t="str">
            <v xml:space="preserve">                              Programming Tools - Marketing</v>
          </cell>
        </row>
        <row r="1027">
          <cell r="A1027" t="str">
            <v>01-459220-0705-0400</v>
          </cell>
          <cell r="B1027" t="str">
            <v>705</v>
          </cell>
          <cell r="C1027" t="str">
            <v>tech svc</v>
          </cell>
          <cell r="D1027" t="str">
            <v>94-fac</v>
          </cell>
          <cell r="F1027" t="str">
            <v xml:space="preserve">                              Programming Tools - TS Mgmt</v>
          </cell>
        </row>
        <row r="1028">
          <cell r="A1028" t="str">
            <v>01-459235-0235-0200</v>
          </cell>
          <cell r="B1028" t="str">
            <v>235</v>
          </cell>
          <cell r="C1028" t="str">
            <v>sales</v>
          </cell>
          <cell r="D1028" t="str">
            <v>94-fac</v>
          </cell>
          <cell r="F1028" t="str">
            <v xml:space="preserve">                              Programming Tools - Sales Operations</v>
          </cell>
        </row>
        <row r="1029">
          <cell r="A1029" t="str">
            <v>01-459310-0310-0300</v>
          </cell>
          <cell r="B1029" t="str">
            <v>310</v>
          </cell>
          <cell r="C1029" t="str">
            <v>cust supp</v>
          </cell>
          <cell r="D1029" t="str">
            <v>94-fac</v>
          </cell>
          <cell r="F1029" t="str">
            <v xml:space="preserve">                              Programming Tools - CS Admin</v>
          </cell>
        </row>
        <row r="1030">
          <cell r="A1030" t="str">
            <v>01-459315-0315-0300</v>
          </cell>
          <cell r="B1030" t="str">
            <v>315</v>
          </cell>
          <cell r="C1030" t="str">
            <v>prod dev</v>
          </cell>
          <cell r="D1030" t="str">
            <v>94-fac</v>
          </cell>
          <cell r="F1030" t="str">
            <v xml:space="preserve">                              Programming Tools - MultiMedia</v>
          </cell>
        </row>
        <row r="1031">
          <cell r="A1031" t="str">
            <v>01-459320-0320-0300</v>
          </cell>
          <cell r="B1031" t="str">
            <v>320</v>
          </cell>
          <cell r="C1031" t="str">
            <v>cust supp</v>
          </cell>
          <cell r="D1031" t="str">
            <v>94-fac</v>
          </cell>
          <cell r="F1031" t="str">
            <v xml:space="preserve">                              Programming Tools - Customer Support SAS</v>
          </cell>
        </row>
        <row r="1032">
          <cell r="A1032" t="str">
            <v>01-459325-0325-0300</v>
          </cell>
          <cell r="B1032" t="str">
            <v>325</v>
          </cell>
          <cell r="C1032" t="str">
            <v>cust supp</v>
          </cell>
          <cell r="D1032" t="str">
            <v>94-fac</v>
          </cell>
          <cell r="F1032" t="str">
            <v xml:space="preserve">                              Programming Tools - Customer Support Tech</v>
          </cell>
        </row>
        <row r="1033">
          <cell r="A1033" t="str">
            <v>01-459330-0330-0300</v>
          </cell>
          <cell r="B1033" t="str">
            <v>330</v>
          </cell>
          <cell r="C1033" t="str">
            <v>cust supp</v>
          </cell>
          <cell r="D1033" t="str">
            <v>94-fac</v>
          </cell>
          <cell r="F1033" t="str">
            <v xml:space="preserve">                              Programming Tools - Customer Support FRS</v>
          </cell>
        </row>
        <row r="1034">
          <cell r="A1034" t="str">
            <v>01-459340-0340-0300</v>
          </cell>
          <cell r="B1034" t="str">
            <v>340</v>
          </cell>
          <cell r="C1034" t="str">
            <v>cust supp</v>
          </cell>
          <cell r="D1034" t="str">
            <v>94-fac</v>
          </cell>
          <cell r="F1034" t="str">
            <v xml:space="preserve">                              Programming Tools - Customer Support AFN</v>
          </cell>
        </row>
        <row r="1035">
          <cell r="A1035" t="str">
            <v>01-459365-0365-0300</v>
          </cell>
          <cell r="B1035" t="str">
            <v>365</v>
          </cell>
          <cell r="C1035" t="str">
            <v>cust supp</v>
          </cell>
          <cell r="D1035" t="str">
            <v>94-fac</v>
          </cell>
          <cell r="F1035" t="str">
            <v xml:space="preserve">                              Programming Tools - Support SAS Consultants</v>
          </cell>
        </row>
        <row r="1036">
          <cell r="A1036" t="str">
            <v>01-459405-0405-0400</v>
          </cell>
          <cell r="B1036" t="str">
            <v>405</v>
          </cell>
          <cell r="C1036" t="str">
            <v>prod dev</v>
          </cell>
          <cell r="D1036" t="str">
            <v>94-fac</v>
          </cell>
          <cell r="F1036" t="str">
            <v xml:space="preserve">                              Programming Tools - Internet Technology</v>
          </cell>
        </row>
        <row r="1037">
          <cell r="A1037" t="str">
            <v>01-459410-0410-0400</v>
          </cell>
          <cell r="B1037" t="str">
            <v>410</v>
          </cell>
          <cell r="C1037" t="str">
            <v>prod dev</v>
          </cell>
          <cell r="D1037" t="str">
            <v>94-fac</v>
          </cell>
          <cell r="F1037" t="str">
            <v xml:space="preserve">                              Programming Tools - Prod Design - FRS</v>
          </cell>
        </row>
        <row r="1038">
          <cell r="A1038" t="str">
            <v>01-459420-0420-0400</v>
          </cell>
          <cell r="B1038" t="str">
            <v>420</v>
          </cell>
          <cell r="C1038" t="str">
            <v>prod dev</v>
          </cell>
          <cell r="D1038" t="str">
            <v>94-fac</v>
          </cell>
          <cell r="F1038" t="str">
            <v xml:space="preserve">                              Programming Tools - Product Design - FAS</v>
          </cell>
        </row>
        <row r="1039">
          <cell r="A1039" t="str">
            <v>01-459430-0430-0400</v>
          </cell>
          <cell r="B1039" t="str">
            <v>430</v>
          </cell>
          <cell r="C1039" t="str">
            <v>prod dev</v>
          </cell>
          <cell r="D1039" t="str">
            <v>94-fac</v>
          </cell>
          <cell r="F1039" t="str">
            <v xml:space="preserve">                              Programming Tools - Prod Program - FRS</v>
          </cell>
        </row>
        <row r="1040">
          <cell r="A1040" t="str">
            <v>01-459430-0430-0400</v>
          </cell>
          <cell r="B1040" t="str">
            <v>430</v>
          </cell>
          <cell r="C1040" t="str">
            <v>prod dev</v>
          </cell>
          <cell r="D1040" t="str">
            <v>94-fac</v>
          </cell>
          <cell r="F1040" t="str">
            <v xml:space="preserve">                              Programming Tools - Prod Program - FRS</v>
          </cell>
        </row>
        <row r="1041">
          <cell r="A1041" t="str">
            <v>01-459440-0440-0400</v>
          </cell>
          <cell r="B1041" t="str">
            <v>440</v>
          </cell>
          <cell r="C1041" t="str">
            <v>prod dev</v>
          </cell>
          <cell r="D1041" t="str">
            <v>94-fac</v>
          </cell>
          <cell r="F1041" t="str">
            <v xml:space="preserve">                              Programming Tools - Prod. Programming - FAS</v>
          </cell>
        </row>
        <row r="1042">
          <cell r="A1042" t="str">
            <v>01-459450-0450-0400</v>
          </cell>
          <cell r="B1042" t="str">
            <v>450</v>
          </cell>
          <cell r="C1042" t="str">
            <v>prod dev</v>
          </cell>
          <cell r="D1042" t="str">
            <v>94-fac</v>
          </cell>
          <cell r="F1042" t="str">
            <v xml:space="preserve">                              Programming Tools - QA - FRS</v>
          </cell>
        </row>
        <row r="1043">
          <cell r="A1043" t="str">
            <v>01-459460-0460-0400</v>
          </cell>
          <cell r="B1043" t="str">
            <v>460</v>
          </cell>
          <cell r="C1043" t="str">
            <v>prod dev</v>
          </cell>
          <cell r="D1043" t="str">
            <v>94-fac</v>
          </cell>
          <cell r="F1043" t="str">
            <v xml:space="preserve">                              Programming Tools - Quality Assurance - FAS</v>
          </cell>
        </row>
        <row r="1044">
          <cell r="A1044" t="str">
            <v>01-459470-0470-0400</v>
          </cell>
          <cell r="B1044" t="str">
            <v>470</v>
          </cell>
          <cell r="C1044" t="str">
            <v>prod dev</v>
          </cell>
          <cell r="D1044" t="str">
            <v>94-fac</v>
          </cell>
          <cell r="F1044" t="str">
            <v xml:space="preserve">                              Programming Tools - Product Doc - FRS</v>
          </cell>
        </row>
        <row r="1045">
          <cell r="A1045" t="str">
            <v>01-459475-0475-0400</v>
          </cell>
          <cell r="B1045" t="str">
            <v>475</v>
          </cell>
          <cell r="C1045" t="str">
            <v>prod dev</v>
          </cell>
          <cell r="D1045" t="str">
            <v>94-fac</v>
          </cell>
          <cell r="F1045" t="str">
            <v xml:space="preserve">                              Programming Tools - Product Doc - SAS</v>
          </cell>
        </row>
        <row r="1046">
          <cell r="A1046" t="str">
            <v>01-459480-0480-0400</v>
          </cell>
          <cell r="B1046" t="str">
            <v>480</v>
          </cell>
          <cell r="C1046" t="str">
            <v>prod dev</v>
          </cell>
          <cell r="D1046" t="str">
            <v>94-fac</v>
          </cell>
          <cell r="F1046" t="str">
            <v xml:space="preserve">                              Programming Tools - Prod. Documentation - FAS</v>
          </cell>
        </row>
        <row r="1047">
          <cell r="A1047" t="str">
            <v>01-459490-0490-0400</v>
          </cell>
          <cell r="B1047" t="str">
            <v>490</v>
          </cell>
          <cell r="C1047" t="str">
            <v>prod dev</v>
          </cell>
          <cell r="D1047" t="str">
            <v>94-fac</v>
          </cell>
          <cell r="F1047" t="str">
            <v xml:space="preserve">                              Programming Tools - Pr. Dev. Mgmt.</v>
          </cell>
        </row>
        <row r="1048">
          <cell r="A1048" t="str">
            <v>01-459494-0370-0300</v>
          </cell>
          <cell r="B1048" t="str">
            <v>370</v>
          </cell>
          <cell r="C1048" t="str">
            <v>cust supp</v>
          </cell>
          <cell r="D1048" t="str">
            <v>94-fac</v>
          </cell>
          <cell r="F1048" t="str">
            <v xml:space="preserve">                              Programming Tools - Tech Consulting</v>
          </cell>
        </row>
        <row r="1049">
          <cell r="A1049" t="str">
            <v>01-459495-0495-0400</v>
          </cell>
          <cell r="B1049" t="str">
            <v>495</v>
          </cell>
          <cell r="C1049" t="str">
            <v>prod dev</v>
          </cell>
          <cell r="D1049" t="str">
            <v>94-fac</v>
          </cell>
          <cell r="F1049" t="str">
            <v xml:space="preserve">                              Programming Tools - Prod. Division Mgmt. - FAS</v>
          </cell>
        </row>
        <row r="1050">
          <cell r="A1050" t="str">
            <v>01-459496-0496-0400</v>
          </cell>
          <cell r="B1050" t="str">
            <v>496</v>
          </cell>
          <cell r="C1050" t="str">
            <v>prod dev</v>
          </cell>
          <cell r="D1050" t="str">
            <v>94-fac</v>
          </cell>
          <cell r="F1050" t="str">
            <v xml:space="preserve">                              Programming Tools - Prod Division - CT/R</v>
          </cell>
        </row>
        <row r="1051">
          <cell r="A1051" t="str">
            <v>01-459497-0497-0400</v>
          </cell>
          <cell r="B1051" t="str">
            <v>497</v>
          </cell>
          <cell r="C1051" t="str">
            <v>prod dev</v>
          </cell>
          <cell r="D1051" t="str">
            <v>94-fac</v>
          </cell>
          <cell r="F1051" t="str">
            <v xml:space="preserve">                              Programming Tools - Prod Division - Prod Dir</v>
          </cell>
        </row>
        <row r="1052">
          <cell r="A1052" t="str">
            <v>01-459498-0498-0400</v>
          </cell>
          <cell r="B1052" t="str">
            <v>498</v>
          </cell>
          <cell r="C1052" t="str">
            <v>prod dev</v>
          </cell>
          <cell r="D1052" t="str">
            <v>94-fac</v>
          </cell>
          <cell r="F1052" t="str">
            <v xml:space="preserve">                              Programming Tools - Prod Div Mgmt - FRS</v>
          </cell>
        </row>
        <row r="1053">
          <cell r="A1053" t="str">
            <v>01-459499-0499-0400</v>
          </cell>
          <cell r="B1053" t="str">
            <v>499</v>
          </cell>
          <cell r="C1053" t="str">
            <v>prod dev</v>
          </cell>
          <cell r="D1053" t="str">
            <v>94-fac</v>
          </cell>
          <cell r="F1053" t="str">
            <v xml:space="preserve">                              Programming Tools - Prod Div Mgmt - SAS</v>
          </cell>
        </row>
        <row r="1054">
          <cell r="A1054" t="str">
            <v>01-459720-0720-0410</v>
          </cell>
          <cell r="B1054" t="str">
            <v>720</v>
          </cell>
          <cell r="C1054" t="str">
            <v>cust supp</v>
          </cell>
          <cell r="D1054" t="str">
            <v>94-fac</v>
          </cell>
          <cell r="F1054" t="str">
            <v xml:space="preserve">                              Programming Tools - Conversion</v>
          </cell>
        </row>
        <row r="1055">
          <cell r="A1055" t="str">
            <v>01-459750-0750-0400</v>
          </cell>
          <cell r="B1055" t="str">
            <v>750</v>
          </cell>
          <cell r="C1055" t="str">
            <v>tech svc</v>
          </cell>
          <cell r="D1055" t="str">
            <v>94-fac</v>
          </cell>
          <cell r="F1055" t="str">
            <v xml:space="preserve">                              Programming Tools - Info Srv.</v>
          </cell>
        </row>
        <row r="1056">
          <cell r="A1056" t="str">
            <v>01-459755-0755-0400</v>
          </cell>
          <cell r="B1056" t="str">
            <v>755</v>
          </cell>
          <cell r="C1056" t="str">
            <v>tech svc</v>
          </cell>
          <cell r="D1056" t="str">
            <v>94-fac</v>
          </cell>
          <cell r="F1056" t="str">
            <v xml:space="preserve">                              Programming Tools - Info Tech</v>
          </cell>
        </row>
        <row r="1057">
          <cell r="A1057" t="str">
            <v>01-461120-0120-0100</v>
          </cell>
          <cell r="B1057" t="str">
            <v>120</v>
          </cell>
          <cell r="C1057" t="str">
            <v>fin</v>
          </cell>
          <cell r="D1057" t="str">
            <v>95 - corp</v>
          </cell>
          <cell r="F1057" t="str">
            <v xml:space="preserve">                        Professional Fees</v>
          </cell>
        </row>
        <row r="1058">
          <cell r="A1058" t="str">
            <v>01-461135-0135-0100</v>
          </cell>
          <cell r="B1058" t="str">
            <v>135</v>
          </cell>
          <cell r="C1058" t="str">
            <v>fin</v>
          </cell>
          <cell r="D1058" t="str">
            <v>95 - corp</v>
          </cell>
          <cell r="F1058" t="str">
            <v xml:space="preserve">                        Professional Fees - Human Rscs</v>
          </cell>
        </row>
        <row r="1059">
          <cell r="A1059" t="str">
            <v>01-461160-0160-0100</v>
          </cell>
          <cell r="B1059" t="str">
            <v>160</v>
          </cell>
          <cell r="C1059" t="str">
            <v>fin</v>
          </cell>
          <cell r="D1059" t="str">
            <v>95 - corp</v>
          </cell>
          <cell r="F1059" t="str">
            <v xml:space="preserve">                        Professional Fees - Recap</v>
          </cell>
        </row>
        <row r="1060">
          <cell r="A1060" t="str">
            <v>01-462120-0120-0200</v>
          </cell>
          <cell r="B1060" t="str">
            <v>120</v>
          </cell>
          <cell r="C1060" t="str">
            <v>fin</v>
          </cell>
          <cell r="D1060" t="str">
            <v>95 - corp</v>
          </cell>
          <cell r="F1060" t="str">
            <v xml:space="preserve">                        Bad Debts</v>
          </cell>
        </row>
        <row r="1061">
          <cell r="A1061" t="str">
            <v>01-463110-0110-0100</v>
          </cell>
          <cell r="B1061" t="str">
            <v>110</v>
          </cell>
          <cell r="C1061" t="str">
            <v>fin</v>
          </cell>
          <cell r="D1061" t="str">
            <v>95 - corp</v>
          </cell>
          <cell r="F1061" t="str">
            <v xml:space="preserve">                        Insurance - General</v>
          </cell>
        </row>
        <row r="1062">
          <cell r="A1062" t="str">
            <v>01-464111-0110-0100</v>
          </cell>
          <cell r="B1062" t="str">
            <v>110</v>
          </cell>
          <cell r="C1062" t="str">
            <v>fin</v>
          </cell>
          <cell r="D1062" t="str">
            <v>95 - corp</v>
          </cell>
          <cell r="F1062" t="str">
            <v xml:space="preserve">                        Miscellaneous</v>
          </cell>
        </row>
        <row r="1063">
          <cell r="A1063" t="str">
            <v>01-465110-0120-0100</v>
          </cell>
          <cell r="B1063" t="str">
            <v>120</v>
          </cell>
          <cell r="C1063" t="str">
            <v>fin</v>
          </cell>
          <cell r="D1063" t="str">
            <v>95 - corp</v>
          </cell>
          <cell r="F1063" t="str">
            <v xml:space="preserve">                        Contributions</v>
          </cell>
        </row>
        <row r="1064">
          <cell r="A1064" t="str">
            <v>01-466120-0120-0100</v>
          </cell>
          <cell r="B1064" t="str">
            <v>120</v>
          </cell>
          <cell r="C1064" t="str">
            <v>fin</v>
          </cell>
          <cell r="D1064" t="str">
            <v>95 - corp</v>
          </cell>
          <cell r="F1064" t="str">
            <v xml:space="preserve">                        Bank Charges</v>
          </cell>
        </row>
        <row r="1065">
          <cell r="A1065" t="str">
            <v>01-468120-0120-0100</v>
          </cell>
          <cell r="B1065" t="str">
            <v>120</v>
          </cell>
          <cell r="C1065" t="str">
            <v>fin</v>
          </cell>
          <cell r="F1065" t="str">
            <v xml:space="preserve">                              Sales &amp; Use Tax</v>
          </cell>
        </row>
        <row r="1066">
          <cell r="A1066" t="str">
            <v>01-468121-0120-0100</v>
          </cell>
          <cell r="B1066" t="str">
            <v>120</v>
          </cell>
          <cell r="C1066" t="str">
            <v>fin</v>
          </cell>
          <cell r="F1066" t="str">
            <v xml:space="preserve">                              Income Tax Accrual Expense</v>
          </cell>
        </row>
        <row r="1067">
          <cell r="A1067" t="str">
            <v>01-469121-0120-0100</v>
          </cell>
          <cell r="B1067" t="str">
            <v>120</v>
          </cell>
          <cell r="C1067" t="str">
            <v>fin</v>
          </cell>
          <cell r="F1067" t="str">
            <v xml:space="preserve">                        Amortization Rest Cov - 12/02</v>
          </cell>
        </row>
        <row r="1068">
          <cell r="B1068" t="str">
            <v/>
          </cell>
        </row>
      </sheetData>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rol"/>
      <sheetName val="__FDSCACHE__"/>
      <sheetName val="Inputs"/>
      <sheetName val="cases"/>
      <sheetName val="statements"/>
      <sheetName val="DCF Inputs"/>
      <sheetName val="DCF Matrix"/>
      <sheetName val="Val_sum"/>
      <sheetName val="Val_sum (2)"/>
      <sheetName val="Trad_m"/>
      <sheetName val="LBO_statements "/>
      <sheetName val="LBO_bal_rec"/>
      <sheetName val="LBO_summary"/>
    </sheetNames>
    <sheetDataSet>
      <sheetData sheetId="0" refreshError="1">
        <row r="8">
          <cell r="C8" t="str">
            <v>($MM except per share data)</v>
          </cell>
        </row>
        <row r="11">
          <cell r="B11">
            <v>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ny"/>
      <sheetName val="MasterV"/>
      <sheetName val="CF - Vehicle Rec"/>
      <sheetName val="FC-Vehicles"/>
      <sheetName val="FE 45-Vehicle Rec"/>
      <sheetName val="FE44-Vehicle Rec"/>
      <sheetName val="41-Vehicle Rec"/>
      <sheetName val="FN43-Veh Rec"/>
      <sheetName val="FF41"/>
      <sheetName val="FF43"/>
      <sheetName val="FF45"/>
      <sheetName val="Access"/>
      <sheetName val="cross reference"/>
      <sheetName val="Roll Forwards"/>
      <sheetName val="Leslie-electric"/>
      <sheetName val="combined-Stephen"/>
      <sheetName val="Wendy"/>
      <sheetName val="Sheet1"/>
    </sheetNames>
    <sheetDataSet>
      <sheetData sheetId="0" refreshError="1"/>
      <sheetData sheetId="1" refreshError="1">
        <row r="1">
          <cell r="A1" t="str">
            <v>Unit #</v>
          </cell>
          <cell r="B1" t="str">
            <v>VIN</v>
          </cell>
          <cell r="C1" t="str">
            <v>Tag / Mo.</v>
          </cell>
          <cell r="D1" t="str">
            <v>Year</v>
          </cell>
          <cell r="E1" t="str">
            <v>Make</v>
          </cell>
          <cell r="F1" t="str">
            <v>Model</v>
          </cell>
          <cell r="G1" t="str">
            <v>GVWR</v>
          </cell>
          <cell r="H1" t="str">
            <v>Cross-Reference(on Donny sheet)</v>
          </cell>
          <cell r="I1" t="str">
            <v>Acq Date</v>
          </cell>
          <cell r="J1" t="str">
            <v>Acq Cost</v>
          </cell>
          <cell r="K1" t="str">
            <v>Body Type</v>
          </cell>
          <cell r="L1" t="str">
            <v xml:space="preserve">Body Model / Spec / Capacity / S/N / Crane / Liftgate / AFV </v>
          </cell>
          <cell r="M1" t="str">
            <v>Driver / Dept.</v>
          </cell>
          <cell r="N1" t="str">
            <v>Dept. Code</v>
          </cell>
          <cell r="O1" t="str">
            <v>Employee</v>
          </cell>
          <cell r="P1" t="str">
            <v>Take Home</v>
          </cell>
        </row>
        <row r="2">
          <cell r="A2">
            <v>149</v>
          </cell>
          <cell r="B2">
            <v>22576</v>
          </cell>
          <cell r="C2" t="str">
            <v>GBP653</v>
          </cell>
          <cell r="D2">
            <v>2003</v>
          </cell>
          <cell r="E2" t="str">
            <v>Sullivan</v>
          </cell>
          <cell r="F2" t="str">
            <v>D210Q</v>
          </cell>
          <cell r="H2" t="str">
            <v>IM430</v>
          </cell>
          <cell r="K2" t="str">
            <v>Trailer</v>
          </cell>
          <cell r="L2" t="str">
            <v>Air Compressor</v>
          </cell>
          <cell r="M2" t="str">
            <v>Air Compressor</v>
          </cell>
          <cell r="N2" t="str">
            <v>IM430</v>
          </cell>
          <cell r="O2" t="str">
            <v>Air Compressor</v>
          </cell>
          <cell r="P2" t="str">
            <v>n/a</v>
          </cell>
        </row>
        <row r="3">
          <cell r="A3">
            <v>786</v>
          </cell>
          <cell r="B3" t="str">
            <v>27505010090021847</v>
          </cell>
          <cell r="C3" t="str">
            <v>GBC996</v>
          </cell>
          <cell r="D3">
            <v>2002</v>
          </cell>
          <cell r="E3" t="str">
            <v>All Pro</v>
          </cell>
          <cell r="G3" t="str">
            <v>n/a</v>
          </cell>
          <cell r="H3" t="str">
            <v>EL451</v>
          </cell>
          <cell r="K3" t="str">
            <v>Trailer</v>
          </cell>
          <cell r="L3" t="str">
            <v>Utility</v>
          </cell>
          <cell r="M3" t="str">
            <v>Lawm Maint Trailer</v>
          </cell>
          <cell r="N3" t="str">
            <v> EL451</v>
          </cell>
          <cell r="O3" t="str">
            <v>Lawm Maint Trailer</v>
          </cell>
          <cell r="P3" t="str">
            <v>No</v>
          </cell>
        </row>
        <row r="4">
          <cell r="A4">
            <v>195</v>
          </cell>
          <cell r="B4" t="str">
            <v>1GBJ6C1E65F533767</v>
          </cell>
          <cell r="C4" t="str">
            <v>GBG250</v>
          </cell>
          <cell r="D4">
            <v>2005</v>
          </cell>
          <cell r="E4" t="str">
            <v>Chevrolet</v>
          </cell>
          <cell r="F4">
            <v>5500</v>
          </cell>
          <cell r="G4">
            <v>25950</v>
          </cell>
          <cell r="H4" t="str">
            <v>PR460</v>
          </cell>
          <cell r="K4" t="str">
            <v>Dump Trk</v>
          </cell>
          <cell r="L4" t="str">
            <v>8.1L V8-G, Std. Cab</v>
          </cell>
          <cell r="N4" t="str">
            <v>OP460</v>
          </cell>
          <cell r="O4" t="str">
            <v>Not Assigned</v>
          </cell>
          <cell r="P4" t="str">
            <v>No</v>
          </cell>
        </row>
        <row r="5">
          <cell r="A5">
            <v>194</v>
          </cell>
          <cell r="B5" t="str">
            <v>1GCDT196268296915</v>
          </cell>
          <cell r="C5" t="str">
            <v>GBG252</v>
          </cell>
          <cell r="D5">
            <v>2006</v>
          </cell>
          <cell r="E5" t="str">
            <v>Chevrolet</v>
          </cell>
          <cell r="F5" t="str">
            <v>Colorado</v>
          </cell>
          <cell r="G5">
            <v>5300</v>
          </cell>
          <cell r="H5" t="str">
            <v>PR460</v>
          </cell>
          <cell r="K5" t="str">
            <v>Comp. P/U</v>
          </cell>
          <cell r="L5" t="str">
            <v>3.5L I5-G, Ext. Cab</v>
          </cell>
          <cell r="N5" t="str">
            <v>OP460</v>
          </cell>
          <cell r="P5" t="str">
            <v>No</v>
          </cell>
        </row>
        <row r="6">
          <cell r="A6">
            <v>192</v>
          </cell>
          <cell r="B6" t="str">
            <v>1GCEC19X05Z148249</v>
          </cell>
          <cell r="C6" t="str">
            <v>GBG248</v>
          </cell>
          <cell r="D6">
            <v>2005</v>
          </cell>
          <cell r="E6" t="str">
            <v>Chevrolet</v>
          </cell>
          <cell r="F6" t="str">
            <v>Silverado</v>
          </cell>
          <cell r="G6">
            <v>6200</v>
          </cell>
          <cell r="H6" t="str">
            <v>PR460</v>
          </cell>
          <cell r="K6" t="str">
            <v>Pickup</v>
          </cell>
          <cell r="L6" t="str">
            <v>V8-G, Ext. Cab</v>
          </cell>
          <cell r="N6" t="str">
            <v>OP460</v>
          </cell>
          <cell r="O6" t="str">
            <v>Jeff Pretty</v>
          </cell>
          <cell r="P6" t="str">
            <v>YES</v>
          </cell>
        </row>
        <row r="7">
          <cell r="A7">
            <v>204</v>
          </cell>
          <cell r="B7" t="str">
            <v>1GCGG25V341154972</v>
          </cell>
          <cell r="C7" t="str">
            <v>GBG254</v>
          </cell>
          <cell r="D7">
            <v>2004</v>
          </cell>
          <cell r="E7" t="str">
            <v>Chevrolet</v>
          </cell>
          <cell r="F7" t="str">
            <v>Express 2500</v>
          </cell>
          <cell r="G7">
            <v>8600</v>
          </cell>
          <cell r="H7" t="str">
            <v>SV430</v>
          </cell>
          <cell r="K7" t="str">
            <v>Van</v>
          </cell>
          <cell r="L7" t="str">
            <v>6.0L V8-G, old CFG OT-0481</v>
          </cell>
          <cell r="M7" t="str">
            <v>Service</v>
          </cell>
          <cell r="N7" t="str">
            <v>SV430</v>
          </cell>
          <cell r="O7" t="str">
            <v>Service</v>
          </cell>
          <cell r="P7" t="str">
            <v>No</v>
          </cell>
        </row>
        <row r="8">
          <cell r="A8">
            <v>615</v>
          </cell>
          <cell r="B8" t="str">
            <v>1GCHK24U42E238297</v>
          </cell>
          <cell r="C8" t="str">
            <v>GBG255</v>
          </cell>
          <cell r="D8">
            <v>2002</v>
          </cell>
          <cell r="E8" t="str">
            <v>Chevrolet</v>
          </cell>
          <cell r="F8">
            <v>2500</v>
          </cell>
          <cell r="G8">
            <v>9200</v>
          </cell>
          <cell r="H8" t="str">
            <v>SV411</v>
          </cell>
          <cell r="K8" t="str">
            <v>Pickup</v>
          </cell>
          <cell r="L8" t="str">
            <v>6.0L V8-G, Std. Cab, 4WD, old CFG CT-0286</v>
          </cell>
          <cell r="M8" t="str">
            <v>Service</v>
          </cell>
          <cell r="N8" t="str">
            <v>SV411</v>
          </cell>
          <cell r="O8" t="str">
            <v>Jose Figueroa</v>
          </cell>
          <cell r="P8" t="str">
            <v>No</v>
          </cell>
        </row>
        <row r="9">
          <cell r="A9">
            <v>805</v>
          </cell>
          <cell r="B9" t="str">
            <v>C200D13C3007052</v>
          </cell>
          <cell r="C9" t="str">
            <v>GBC966</v>
          </cell>
          <cell r="D9">
            <v>1982</v>
          </cell>
          <cell r="E9" t="str">
            <v>Wells</v>
          </cell>
          <cell r="H9" t="str">
            <v>PR431</v>
          </cell>
          <cell r="I9">
            <v>29952</v>
          </cell>
          <cell r="J9">
            <v>2797.63</v>
          </cell>
          <cell r="K9" t="str">
            <v>Trailer</v>
          </cell>
          <cell r="L9" t="str">
            <v>10' Enclosed - Small Trencher, Old SF 0</v>
          </cell>
          <cell r="M9" t="str">
            <v>Equipment Trailer</v>
          </cell>
          <cell r="N9" t="str">
            <v>PR431</v>
          </cell>
          <cell r="O9" t="str">
            <v>Equipment Trailer</v>
          </cell>
          <cell r="P9" t="str">
            <v>n/a</v>
          </cell>
        </row>
        <row r="10">
          <cell r="A10">
            <v>100</v>
          </cell>
          <cell r="B10" t="str">
            <v>NOVIN000081901562</v>
          </cell>
          <cell r="C10" t="str">
            <v>GBC919</v>
          </cell>
          <cell r="D10">
            <v>1990</v>
          </cell>
          <cell r="E10" t="str">
            <v>Custom Made</v>
          </cell>
          <cell r="H10" t="str">
            <v>NO</v>
          </cell>
          <cell r="I10">
            <v>33055</v>
          </cell>
          <cell r="J10">
            <v>1575</v>
          </cell>
          <cell r="K10" t="str">
            <v>Tank Trailer</v>
          </cell>
          <cell r="M10" t="str">
            <v>Tank Haul Trailer</v>
          </cell>
          <cell r="N10" t="str">
            <v>OP460</v>
          </cell>
          <cell r="O10" t="str">
            <v>n/a</v>
          </cell>
          <cell r="P10" t="str">
            <v>n/a</v>
          </cell>
        </row>
        <row r="11">
          <cell r="A11">
            <v>860</v>
          </cell>
          <cell r="B11" t="str">
            <v>1A9AB2002MB006021</v>
          </cell>
          <cell r="C11" t="str">
            <v>GBC878</v>
          </cell>
          <cell r="D11">
            <v>1991</v>
          </cell>
          <cell r="E11" t="str">
            <v>Altec</v>
          </cell>
          <cell r="H11" t="str">
            <v>EL442</v>
          </cell>
          <cell r="I11">
            <v>33239</v>
          </cell>
          <cell r="J11">
            <v>5774</v>
          </cell>
          <cell r="K11" t="str">
            <v>Pole Trailer</v>
          </cell>
          <cell r="M11" t="str">
            <v>Pole Trailer</v>
          </cell>
          <cell r="N11" t="str">
            <v>EL442</v>
          </cell>
          <cell r="O11" t="str">
            <v>Pole Trailer</v>
          </cell>
          <cell r="P11" t="str">
            <v>n/a</v>
          </cell>
        </row>
        <row r="12">
          <cell r="A12" t="str">
            <v>705A</v>
          </cell>
          <cell r="B12" t="str">
            <v>4CZTB3021N122G248</v>
          </cell>
          <cell r="C12" t="str">
            <v>GBP174</v>
          </cell>
          <cell r="D12">
            <v>1992</v>
          </cell>
          <cell r="E12" t="str">
            <v>CZ</v>
          </cell>
          <cell r="G12" t="str">
            <v>n/a</v>
          </cell>
          <cell r="H12" t="str">
            <v>EL452</v>
          </cell>
          <cell r="I12">
            <v>33786</v>
          </cell>
          <cell r="J12">
            <v>6105.11</v>
          </cell>
          <cell r="K12" t="str">
            <v>Trailer</v>
          </cell>
          <cell r="M12" t="str">
            <v>Equipment Trailer</v>
          </cell>
          <cell r="N12" t="str">
            <v> EL452</v>
          </cell>
          <cell r="O12" t="str">
            <v>Equipment Trailer</v>
          </cell>
          <cell r="P12" t="str">
            <v>n/a</v>
          </cell>
        </row>
        <row r="13">
          <cell r="A13">
            <v>859</v>
          </cell>
          <cell r="B13" t="str">
            <v>1BUP20106E1002126</v>
          </cell>
          <cell r="C13" t="str">
            <v>GBC867</v>
          </cell>
          <cell r="D13">
            <v>1984</v>
          </cell>
          <cell r="H13" t="str">
            <v>EL442</v>
          </cell>
          <cell r="I13">
            <v>33970</v>
          </cell>
          <cell r="J13">
            <v>744.11</v>
          </cell>
          <cell r="K13" t="str">
            <v>Pole Trailer</v>
          </cell>
          <cell r="M13" t="str">
            <v>Pole Trailer</v>
          </cell>
          <cell r="N13" t="str">
            <v>EL442</v>
          </cell>
          <cell r="O13" t="str">
            <v>Pole Trailer</v>
          </cell>
          <cell r="P13" t="str">
            <v>n/a</v>
          </cell>
        </row>
        <row r="14">
          <cell r="A14">
            <v>92</v>
          </cell>
          <cell r="B14" t="str">
            <v>4FPFB1016PG002804</v>
          </cell>
          <cell r="C14" t="str">
            <v>GBC965</v>
          </cell>
          <cell r="D14">
            <v>1993</v>
          </cell>
          <cell r="H14" t="str">
            <v>IM430</v>
          </cell>
          <cell r="I14">
            <v>34090</v>
          </cell>
          <cell r="J14">
            <v>2837.89</v>
          </cell>
          <cell r="K14" t="str">
            <v>Trailer</v>
          </cell>
          <cell r="L14" t="str">
            <v>Emergency Trailer - Enclosed</v>
          </cell>
          <cell r="M14" t="str">
            <v>Equipment Trailer</v>
          </cell>
          <cell r="N14" t="str">
            <v>IM430</v>
          </cell>
          <cell r="O14" t="str">
            <v>Emergency Trailer</v>
          </cell>
          <cell r="P14" t="str">
            <v>n/a</v>
          </cell>
        </row>
        <row r="15">
          <cell r="A15">
            <v>861</v>
          </cell>
          <cell r="B15" t="str">
            <v>1BUC20209R1003360</v>
          </cell>
          <cell r="C15" t="str">
            <v>GBZ950</v>
          </cell>
          <cell r="D15">
            <v>1994</v>
          </cell>
          <cell r="E15" t="str">
            <v>Butler</v>
          </cell>
          <cell r="H15" t="str">
            <v>EL442</v>
          </cell>
          <cell r="I15">
            <v>34335</v>
          </cell>
          <cell r="J15">
            <v>9315.2800000000007</v>
          </cell>
          <cell r="K15" t="str">
            <v>Pole Trailer</v>
          </cell>
          <cell r="L15" t="str">
            <v>Combination</v>
          </cell>
          <cell r="M15" t="str">
            <v>Pole Trailer</v>
          </cell>
          <cell r="N15" t="str">
            <v>EL442</v>
          </cell>
          <cell r="O15" t="str">
            <v>Pole Trailer</v>
          </cell>
          <cell r="P15" t="str">
            <v>n/a</v>
          </cell>
        </row>
        <row r="16">
          <cell r="A16">
            <v>134</v>
          </cell>
          <cell r="B16" t="str">
            <v>1YB321536R1B1T467</v>
          </cell>
          <cell r="C16" t="str">
            <v>GBC984</v>
          </cell>
          <cell r="D16">
            <v>1994</v>
          </cell>
          <cell r="E16" t="str">
            <v>Custom</v>
          </cell>
          <cell r="G16">
            <v>12375</v>
          </cell>
          <cell r="H16" t="str">
            <v>PR460</v>
          </cell>
          <cell r="I16">
            <v>34335</v>
          </cell>
          <cell r="J16">
            <v>10384.24</v>
          </cell>
          <cell r="K16" t="str">
            <v>Trailer</v>
          </cell>
          <cell r="L16" t="str">
            <v>Case Trencher</v>
          </cell>
          <cell r="M16" t="str">
            <v>Equipment Trailer</v>
          </cell>
          <cell r="N16" t="str">
            <v>OP460</v>
          </cell>
          <cell r="O16" t="str">
            <v>Equipment Trailer</v>
          </cell>
          <cell r="P16" t="str">
            <v>n/a</v>
          </cell>
        </row>
        <row r="17">
          <cell r="A17">
            <v>740</v>
          </cell>
          <cell r="B17" t="str">
            <v>1HTSCAAN2SH204127</v>
          </cell>
          <cell r="C17" t="str">
            <v>GBP672</v>
          </cell>
          <cell r="D17">
            <v>1995</v>
          </cell>
          <cell r="E17" t="str">
            <v>International</v>
          </cell>
          <cell r="F17">
            <v>4700</v>
          </cell>
          <cell r="G17">
            <v>31000</v>
          </cell>
          <cell r="H17" t="str">
            <v>EL452</v>
          </cell>
          <cell r="I17">
            <v>34881</v>
          </cell>
          <cell r="J17">
            <v>119480.02</v>
          </cell>
          <cell r="K17" t="str">
            <v>Bucket</v>
          </cell>
          <cell r="L17" t="str">
            <v>Altec AM550</v>
          </cell>
          <cell r="M17" t="str">
            <v>Bucket Truck</v>
          </cell>
          <cell r="N17" t="str">
            <v> EL452</v>
          </cell>
          <cell r="O17" t="str">
            <v>Parrish Kildow</v>
          </cell>
          <cell r="P17" t="str">
            <v>No</v>
          </cell>
        </row>
        <row r="18">
          <cell r="A18">
            <v>946</v>
          </cell>
          <cell r="B18" t="str">
            <v>1FTDF17W5VND12731</v>
          </cell>
          <cell r="C18" t="str">
            <v>GBC937</v>
          </cell>
          <cell r="D18">
            <v>1997</v>
          </cell>
          <cell r="E18" t="str">
            <v>Ford</v>
          </cell>
          <cell r="F18" t="str">
            <v>F150</v>
          </cell>
          <cell r="G18">
            <v>5550</v>
          </cell>
          <cell r="H18" t="str">
            <v>EN440</v>
          </cell>
          <cell r="I18">
            <v>35431</v>
          </cell>
          <cell r="J18">
            <v>17487.439999999999</v>
          </cell>
          <cell r="K18" t="str">
            <v>Pickup</v>
          </cell>
          <cell r="L18" t="str">
            <v>V8-G, Std. Cab</v>
          </cell>
          <cell r="M18" t="str">
            <v>Transformer Shop</v>
          </cell>
          <cell r="N18" t="str">
            <v>EN440</v>
          </cell>
          <cell r="O18" t="str">
            <v>John Griffin</v>
          </cell>
          <cell r="P18" t="str">
            <v>No</v>
          </cell>
        </row>
        <row r="19">
          <cell r="A19">
            <v>520</v>
          </cell>
          <cell r="B19" t="str">
            <v>4TANL42N1WZ142936</v>
          </cell>
          <cell r="C19" t="str">
            <v>GBC948</v>
          </cell>
          <cell r="D19">
            <v>1998</v>
          </cell>
          <cell r="E19" t="str">
            <v>Toyota</v>
          </cell>
          <cell r="F19" t="str">
            <v>Tacoma</v>
          </cell>
          <cell r="H19" t="str">
            <v>IM410</v>
          </cell>
          <cell r="I19">
            <v>35796</v>
          </cell>
          <cell r="J19">
            <v>14057.6</v>
          </cell>
          <cell r="K19" t="str">
            <v>Comp. P/U</v>
          </cell>
          <cell r="L19" t="str">
            <v>I4-G, Std. Cab</v>
          </cell>
          <cell r="M19" t="str">
            <v>Parts Dept</v>
          </cell>
          <cell r="N19" t="str">
            <v>IM410</v>
          </cell>
          <cell r="O19" t="str">
            <v>I&amp;M</v>
          </cell>
          <cell r="P19" t="str">
            <v>No</v>
          </cell>
        </row>
        <row r="20">
          <cell r="A20">
            <v>465</v>
          </cell>
          <cell r="B20" t="str">
            <v>1FTYR14U7WPB02956</v>
          </cell>
          <cell r="C20" t="str">
            <v>GBC947</v>
          </cell>
          <cell r="D20">
            <v>1998</v>
          </cell>
          <cell r="E20" t="str">
            <v>Ford</v>
          </cell>
          <cell r="F20" t="str">
            <v>Ranger</v>
          </cell>
          <cell r="H20" t="str">
            <v>SY410</v>
          </cell>
          <cell r="I20">
            <v>35908</v>
          </cell>
          <cell r="J20">
            <v>16266.88</v>
          </cell>
          <cell r="K20" t="str">
            <v>Comp. P/U</v>
          </cell>
          <cell r="L20" t="str">
            <v>Ext. Cab</v>
          </cell>
          <cell r="M20" t="str">
            <v>Sys Ops</v>
          </cell>
          <cell r="N20" t="str">
            <v>SY410</v>
          </cell>
          <cell r="O20" t="str">
            <v>Spare</v>
          </cell>
          <cell r="P20" t="str">
            <v>No</v>
          </cell>
        </row>
        <row r="21">
          <cell r="A21">
            <v>747</v>
          </cell>
          <cell r="B21" t="str">
            <v>1HTSEAAR4WH557861</v>
          </cell>
          <cell r="C21" t="str">
            <v>GBP673</v>
          </cell>
          <cell r="D21">
            <v>1998</v>
          </cell>
          <cell r="E21" t="str">
            <v>International</v>
          </cell>
          <cell r="F21">
            <v>4800</v>
          </cell>
          <cell r="G21">
            <v>36220</v>
          </cell>
          <cell r="H21" t="str">
            <v>EL451</v>
          </cell>
          <cell r="I21">
            <v>36039</v>
          </cell>
          <cell r="J21">
            <v>159643.38</v>
          </cell>
          <cell r="K21" t="str">
            <v>Bucket</v>
          </cell>
          <cell r="L21" t="str">
            <v>Altec AM550</v>
          </cell>
          <cell r="M21" t="str">
            <v>Bucket Truck</v>
          </cell>
          <cell r="N21" t="str">
            <v> EL451</v>
          </cell>
          <cell r="O21" t="str">
            <v>Donnie Maxwell</v>
          </cell>
          <cell r="P21" t="str">
            <v>No</v>
          </cell>
        </row>
        <row r="22">
          <cell r="A22">
            <v>749</v>
          </cell>
          <cell r="B22" t="str">
            <v>1HTSDAAROXH575987</v>
          </cell>
          <cell r="C22" t="str">
            <v>GBP674</v>
          </cell>
          <cell r="D22">
            <v>1999</v>
          </cell>
          <cell r="E22" t="str">
            <v>International</v>
          </cell>
          <cell r="F22">
            <v>4900</v>
          </cell>
          <cell r="G22">
            <v>36220</v>
          </cell>
          <cell r="H22" t="str">
            <v>EL451</v>
          </cell>
          <cell r="I22">
            <v>36161</v>
          </cell>
          <cell r="J22">
            <v>132508.92000000001</v>
          </cell>
          <cell r="K22" t="str">
            <v>Digger Derrick</v>
          </cell>
          <cell r="M22" t="str">
            <v>Digger Derrick</v>
          </cell>
          <cell r="N22" t="str">
            <v> EL451</v>
          </cell>
          <cell r="O22" t="str">
            <v>Poles and transformers</v>
          </cell>
          <cell r="P22" t="str">
            <v>No</v>
          </cell>
        </row>
        <row r="23">
          <cell r="A23">
            <v>473</v>
          </cell>
          <cell r="B23" t="str">
            <v>1FTZF1722XNB99391</v>
          </cell>
          <cell r="C23" t="str">
            <v>GBC969</v>
          </cell>
          <cell r="D23">
            <v>1999</v>
          </cell>
          <cell r="E23" t="str">
            <v>Ford</v>
          </cell>
          <cell r="F23" t="str">
            <v>F150</v>
          </cell>
          <cell r="G23">
            <v>6000</v>
          </cell>
          <cell r="H23" t="str">
            <v>PR410</v>
          </cell>
          <cell r="I23">
            <v>36334</v>
          </cell>
          <cell r="J23">
            <v>16283.19</v>
          </cell>
          <cell r="K23" t="str">
            <v>Pickup</v>
          </cell>
          <cell r="L23" t="str">
            <v>4.2L V6-G, Std. Cab</v>
          </cell>
          <cell r="M23" t="str">
            <v>Propane</v>
          </cell>
          <cell r="N23" t="str">
            <v>PR410</v>
          </cell>
          <cell r="O23" t="str">
            <v>Henry Mitchell</v>
          </cell>
          <cell r="P23" t="str">
            <v>No</v>
          </cell>
        </row>
        <row r="24">
          <cell r="A24">
            <v>748</v>
          </cell>
          <cell r="B24" t="str">
            <v>1FDWF36L4XEC39975</v>
          </cell>
          <cell r="C24" t="str">
            <v>GBF936</v>
          </cell>
          <cell r="D24">
            <v>1999</v>
          </cell>
          <cell r="E24" t="str">
            <v>Ford</v>
          </cell>
          <cell r="F24" t="str">
            <v>F-350</v>
          </cell>
          <cell r="G24">
            <v>11200</v>
          </cell>
          <cell r="H24" t="str">
            <v>NO</v>
          </cell>
          <cell r="I24">
            <v>36342</v>
          </cell>
          <cell r="J24">
            <v>39592.959999999999</v>
          </cell>
          <cell r="K24" t="str">
            <v>Utility</v>
          </cell>
          <cell r="L24" t="str">
            <v>5.4L V8-G, Crane</v>
          </cell>
          <cell r="M24" t="str">
            <v>I&amp;M</v>
          </cell>
          <cell r="N24" t="str">
            <v> EL452</v>
          </cell>
          <cell r="O24" t="str">
            <v>Spare</v>
          </cell>
          <cell r="P24" t="str">
            <v>No</v>
          </cell>
        </row>
        <row r="25">
          <cell r="A25">
            <v>112</v>
          </cell>
          <cell r="B25" t="str">
            <v>1BUD1420XX1009695</v>
          </cell>
          <cell r="C25" t="str">
            <v>GBC961</v>
          </cell>
          <cell r="D25">
            <v>1999</v>
          </cell>
          <cell r="E25" t="str">
            <v>Butler</v>
          </cell>
          <cell r="H25" t="str">
            <v>IM430</v>
          </cell>
          <cell r="I25">
            <v>36495</v>
          </cell>
          <cell r="J25">
            <v>3949.85</v>
          </cell>
          <cell r="K25" t="str">
            <v>Trailer</v>
          </cell>
          <cell r="L25" t="str">
            <v>Vermeer Ditch Witch</v>
          </cell>
          <cell r="M25" t="str">
            <v>Equipment Trailer</v>
          </cell>
          <cell r="N25" t="str">
            <v>IM430</v>
          </cell>
          <cell r="O25" t="str">
            <v>Vermeer Trailer</v>
          </cell>
          <cell r="P25" t="str">
            <v>n/a</v>
          </cell>
        </row>
        <row r="26">
          <cell r="A26">
            <v>954</v>
          </cell>
          <cell r="B26" t="str">
            <v>1FV6HJBB1XHF40404</v>
          </cell>
          <cell r="C26" t="str">
            <v>GBQ210</v>
          </cell>
          <cell r="D26">
            <v>1999</v>
          </cell>
          <cell r="E26" t="str">
            <v>Freightliner</v>
          </cell>
          <cell r="F26" t="str">
            <v>FL70</v>
          </cell>
          <cell r="G26">
            <v>35000</v>
          </cell>
          <cell r="H26" t="str">
            <v>EL441</v>
          </cell>
          <cell r="I26">
            <v>36495</v>
          </cell>
          <cell r="J26">
            <v>125012.24</v>
          </cell>
          <cell r="K26" t="str">
            <v>Altec</v>
          </cell>
          <cell r="L26" t="str">
            <v>AA755 Bucket</v>
          </cell>
          <cell r="M26" t="str">
            <v>Bucket Truck</v>
          </cell>
          <cell r="N26" t="str">
            <v>EL441</v>
          </cell>
          <cell r="O26" t="str">
            <v>Danny Mathis</v>
          </cell>
          <cell r="P26" t="str">
            <v>No</v>
          </cell>
        </row>
        <row r="27">
          <cell r="A27">
            <v>114</v>
          </cell>
          <cell r="B27" t="str">
            <v>1HTSCAAN9YH694123</v>
          </cell>
          <cell r="C27" t="str">
            <v>N4521Q</v>
          </cell>
          <cell r="D27">
            <v>2000</v>
          </cell>
          <cell r="E27" t="str">
            <v>International</v>
          </cell>
          <cell r="F27">
            <v>4300</v>
          </cell>
          <cell r="G27">
            <v>33000</v>
          </cell>
          <cell r="H27" t="str">
            <v>PR431</v>
          </cell>
          <cell r="I27">
            <v>36526</v>
          </cell>
          <cell r="J27">
            <v>77196.56</v>
          </cell>
          <cell r="K27" t="str">
            <v>Bobtail</v>
          </cell>
          <cell r="L27" t="str">
            <v>Trinity (1983) 3000 s/n 115050</v>
          </cell>
          <cell r="M27" t="str">
            <v>Bobtail</v>
          </cell>
          <cell r="N27" t="str">
            <v>PR431</v>
          </cell>
          <cell r="O27" t="str">
            <v>Spare - used during winters as third truck</v>
          </cell>
          <cell r="P27" t="str">
            <v>No</v>
          </cell>
        </row>
        <row r="28">
          <cell r="A28">
            <v>754</v>
          </cell>
          <cell r="B28" t="str">
            <v>123WM1217X1T24076</v>
          </cell>
          <cell r="C28" t="str">
            <v>GBP383</v>
          </cell>
          <cell r="D28">
            <v>1999</v>
          </cell>
          <cell r="E28" t="str">
            <v>Sherman</v>
          </cell>
          <cell r="G28" t="str">
            <v>n/a</v>
          </cell>
          <cell r="H28" t="str">
            <v>EL451</v>
          </cell>
          <cell r="I28">
            <v>36708</v>
          </cell>
          <cell r="J28">
            <v>8384.9</v>
          </cell>
          <cell r="K28" t="str">
            <v>Trailer</v>
          </cell>
          <cell r="L28" t="str">
            <v>Reel</v>
          </cell>
          <cell r="M28" t="str">
            <v>Reel Trailer</v>
          </cell>
          <cell r="N28" t="str">
            <v> EL451</v>
          </cell>
          <cell r="O28" t="str">
            <v>Reel Trailer</v>
          </cell>
          <cell r="P28" t="str">
            <v>n/a</v>
          </cell>
        </row>
        <row r="29">
          <cell r="A29">
            <v>755</v>
          </cell>
          <cell r="B29" t="str">
            <v>123WM1219X1T24077</v>
          </cell>
          <cell r="C29" t="str">
            <v>GBP444</v>
          </cell>
          <cell r="D29">
            <v>1999</v>
          </cell>
          <cell r="E29" t="str">
            <v>Sherman</v>
          </cell>
          <cell r="G29" t="str">
            <v>n/a</v>
          </cell>
          <cell r="H29" t="str">
            <v>EL451</v>
          </cell>
          <cell r="I29">
            <v>36708</v>
          </cell>
          <cell r="J29">
            <v>8384.9</v>
          </cell>
          <cell r="K29" t="str">
            <v>Trailer</v>
          </cell>
          <cell r="L29" t="str">
            <v>Reel</v>
          </cell>
          <cell r="M29" t="str">
            <v>Reel Trailer</v>
          </cell>
          <cell r="N29" t="str">
            <v> EL451</v>
          </cell>
          <cell r="O29" t="str">
            <v>Reel Trailer</v>
          </cell>
          <cell r="P29" t="str">
            <v>n/a</v>
          </cell>
        </row>
        <row r="30">
          <cell r="A30">
            <v>757</v>
          </cell>
          <cell r="B30" t="str">
            <v>1FDWF37L6YED05846</v>
          </cell>
          <cell r="C30" t="str">
            <v>GBF912</v>
          </cell>
          <cell r="D30">
            <v>2000</v>
          </cell>
          <cell r="E30" t="str">
            <v>Ford</v>
          </cell>
          <cell r="F30" t="str">
            <v>F-350</v>
          </cell>
          <cell r="G30">
            <v>11200</v>
          </cell>
          <cell r="H30" t="str">
            <v>NO</v>
          </cell>
          <cell r="I30">
            <v>36708</v>
          </cell>
          <cell r="J30">
            <v>37256.589999999997</v>
          </cell>
          <cell r="K30" t="str">
            <v>Utility</v>
          </cell>
          <cell r="L30" t="str">
            <v>V8-G</v>
          </cell>
          <cell r="M30" t="str">
            <v>I&amp;M</v>
          </cell>
          <cell r="N30" t="str">
            <v> EL451</v>
          </cell>
          <cell r="O30" t="str">
            <v>Spare</v>
          </cell>
          <cell r="P30" t="str">
            <v>No</v>
          </cell>
        </row>
        <row r="31">
          <cell r="A31">
            <v>762</v>
          </cell>
          <cell r="B31" t="str">
            <v>1GBGC34R2YR210966</v>
          </cell>
          <cell r="C31" t="str">
            <v>GBF919</v>
          </cell>
          <cell r="D31">
            <v>2000</v>
          </cell>
          <cell r="E31" t="str">
            <v>Chevrolet</v>
          </cell>
          <cell r="F31">
            <v>3500</v>
          </cell>
          <cell r="G31">
            <v>9000</v>
          </cell>
          <cell r="H31" t="str">
            <v>EL452</v>
          </cell>
          <cell r="I31">
            <v>36708</v>
          </cell>
          <cell r="J31">
            <v>28341.01</v>
          </cell>
          <cell r="K31" t="str">
            <v>Utility</v>
          </cell>
          <cell r="L31" t="str">
            <v>V8-G</v>
          </cell>
          <cell r="M31" t="str">
            <v>Meter Shop</v>
          </cell>
          <cell r="N31" t="str">
            <v> EL452</v>
          </cell>
          <cell r="O31" t="str">
            <v>Don Scandaliato</v>
          </cell>
          <cell r="P31" t="str">
            <v>No</v>
          </cell>
        </row>
        <row r="32">
          <cell r="A32">
            <v>32</v>
          </cell>
          <cell r="B32" t="str">
            <v>1HTSCAAN41H366937</v>
          </cell>
          <cell r="C32" t="str">
            <v>N4529H</v>
          </cell>
          <cell r="D32">
            <v>2001</v>
          </cell>
          <cell r="E32" t="str">
            <v>International</v>
          </cell>
          <cell r="F32">
            <v>4700</v>
          </cell>
          <cell r="G32">
            <v>33000</v>
          </cell>
          <cell r="H32" t="str">
            <v>PR410</v>
          </cell>
          <cell r="I32">
            <v>36784</v>
          </cell>
          <cell r="J32">
            <v>88064.91</v>
          </cell>
          <cell r="K32" t="str">
            <v>Bobtail</v>
          </cell>
          <cell r="L32" t="str">
            <v>BT&amp;T 3499 s/n 639</v>
          </cell>
          <cell r="M32" t="str">
            <v>Bobtail</v>
          </cell>
          <cell r="N32" t="str">
            <v>PR410</v>
          </cell>
          <cell r="O32" t="str">
            <v>Jeff Fleischman</v>
          </cell>
          <cell r="P32" t="str">
            <v>No</v>
          </cell>
        </row>
        <row r="33">
          <cell r="A33">
            <v>481</v>
          </cell>
          <cell r="B33" t="str">
            <v>112AAH2061L055858</v>
          </cell>
          <cell r="C33" t="str">
            <v>GBC975</v>
          </cell>
          <cell r="D33">
            <v>2000</v>
          </cell>
          <cell r="E33" t="str">
            <v>EAGB</v>
          </cell>
          <cell r="F33" t="str">
            <v>AP10</v>
          </cell>
          <cell r="H33" t="str">
            <v>IM410</v>
          </cell>
          <cell r="I33">
            <v>36830</v>
          </cell>
          <cell r="J33">
            <v>4097</v>
          </cell>
          <cell r="K33" t="str">
            <v>Trailer</v>
          </cell>
          <cell r="L33" t="str">
            <v>Trencher - Case 460   Water Trailer for tank purging</v>
          </cell>
          <cell r="M33" t="str">
            <v>Equipment Trailer</v>
          </cell>
          <cell r="N33" t="str">
            <v>IM410</v>
          </cell>
          <cell r="O33" t="str">
            <v>Equipment Trailer</v>
          </cell>
          <cell r="P33" t="str">
            <v>n/a</v>
          </cell>
        </row>
        <row r="34">
          <cell r="A34">
            <v>595</v>
          </cell>
          <cell r="B34" t="str">
            <v>1G1ND52J116101729</v>
          </cell>
          <cell r="C34" t="str">
            <v>GBC893</v>
          </cell>
          <cell r="D34">
            <v>2001</v>
          </cell>
          <cell r="E34" t="str">
            <v>Chevrolet</v>
          </cell>
          <cell r="F34" t="str">
            <v>Malibu</v>
          </cell>
          <cell r="H34" t="str">
            <v>EN410</v>
          </cell>
          <cell r="I34">
            <v>36892</v>
          </cell>
          <cell r="J34">
            <v>17745.05</v>
          </cell>
          <cell r="K34" t="str">
            <v>Automobile</v>
          </cell>
          <cell r="L34" t="str">
            <v>Sedan, Old NW 958</v>
          </cell>
          <cell r="M34" t="str">
            <v>Engineering</v>
          </cell>
          <cell r="N34" t="str">
            <v>EN410</v>
          </cell>
          <cell r="O34" t="str">
            <v>Nani Santiago</v>
          </cell>
          <cell r="P34" t="str">
            <v>No</v>
          </cell>
        </row>
        <row r="35">
          <cell r="A35">
            <v>957</v>
          </cell>
          <cell r="B35" t="str">
            <v>5TESN92N0YZ716058</v>
          </cell>
          <cell r="C35" t="str">
            <v>GBC909</v>
          </cell>
          <cell r="D35">
            <v>2000</v>
          </cell>
          <cell r="E35" t="str">
            <v>Toyota</v>
          </cell>
          <cell r="F35" t="str">
            <v>Tacoma</v>
          </cell>
          <cell r="G35">
            <v>5100</v>
          </cell>
          <cell r="H35" t="str">
            <v>EN440</v>
          </cell>
          <cell r="I35">
            <v>36892</v>
          </cell>
          <cell r="J35">
            <v>19134.28</v>
          </cell>
          <cell r="K35" t="str">
            <v>Pickup</v>
          </cell>
          <cell r="L35" t="str">
            <v>Pre-Runner Std. Cab</v>
          </cell>
          <cell r="M35" t="str">
            <v>Engineering</v>
          </cell>
          <cell r="N35" t="str">
            <v>EN440</v>
          </cell>
          <cell r="O35" t="str">
            <v>Donnie Tew</v>
          </cell>
          <cell r="P35" t="str">
            <v>No</v>
          </cell>
        </row>
        <row r="36">
          <cell r="A36">
            <v>486</v>
          </cell>
          <cell r="B36" t="str">
            <v>1FTYR10D01PB17992</v>
          </cell>
          <cell r="C36" t="str">
            <v>GBC904</v>
          </cell>
          <cell r="D36">
            <v>2001</v>
          </cell>
          <cell r="E36" t="str">
            <v>Ford</v>
          </cell>
          <cell r="F36" t="str">
            <v>Ranger</v>
          </cell>
          <cell r="H36" t="str">
            <v>WH410</v>
          </cell>
          <cell r="I36">
            <v>36999</v>
          </cell>
          <cell r="J36">
            <v>12863.64</v>
          </cell>
          <cell r="K36" t="str">
            <v>Comp. P/U</v>
          </cell>
          <cell r="L36" t="str">
            <v>Std. Cab</v>
          </cell>
          <cell r="M36" t="str">
            <v>Warehouse</v>
          </cell>
          <cell r="N36" t="str">
            <v>WH410</v>
          </cell>
          <cell r="O36" t="str">
            <v>Robert Police</v>
          </cell>
          <cell r="P36" t="str">
            <v>No</v>
          </cell>
        </row>
        <row r="37">
          <cell r="A37">
            <v>34</v>
          </cell>
          <cell r="B37" t="str">
            <v>1HTSCAAN21H400440</v>
          </cell>
          <cell r="C37" t="str">
            <v>GBP656</v>
          </cell>
          <cell r="D37">
            <v>2001</v>
          </cell>
          <cell r="E37" t="str">
            <v>International</v>
          </cell>
          <cell r="F37">
            <v>4700</v>
          </cell>
          <cell r="G37">
            <v>33000</v>
          </cell>
          <cell r="H37" t="str">
            <v>PR410</v>
          </cell>
          <cell r="I37">
            <v>37001</v>
          </cell>
          <cell r="J37">
            <v>91568.93</v>
          </cell>
          <cell r="K37" t="str">
            <v>Bobtail</v>
          </cell>
          <cell r="L37" t="str">
            <v>BT&amp;T 3499 s/n 687</v>
          </cell>
          <cell r="M37" t="str">
            <v>Bobtail</v>
          </cell>
          <cell r="N37" t="str">
            <v>PR410</v>
          </cell>
          <cell r="O37" t="str">
            <v>Ollie Sheppard</v>
          </cell>
          <cell r="P37" t="str">
            <v>No</v>
          </cell>
        </row>
        <row r="38">
          <cell r="A38">
            <v>488</v>
          </cell>
          <cell r="B38" t="str">
            <v>1FDAF56S31EC74625</v>
          </cell>
          <cell r="C38" t="str">
            <v>GBF939</v>
          </cell>
          <cell r="D38">
            <v>2001</v>
          </cell>
          <cell r="E38" t="str">
            <v>Ford</v>
          </cell>
          <cell r="F38" t="str">
            <v>F550</v>
          </cell>
          <cell r="G38">
            <v>17500</v>
          </cell>
          <cell r="H38" t="str">
            <v>PR410</v>
          </cell>
          <cell r="I38">
            <v>37043</v>
          </cell>
          <cell r="J38">
            <v>50962.2</v>
          </cell>
          <cell r="K38" t="str">
            <v>I&amp;M</v>
          </cell>
          <cell r="L38" t="str">
            <v>EH5005 1,600 lb</v>
          </cell>
          <cell r="M38" t="str">
            <v>Flo-Gas I&amp;M</v>
          </cell>
          <cell r="N38" t="str">
            <v>PR410</v>
          </cell>
          <cell r="O38" t="str">
            <v>Sam Gilchriest</v>
          </cell>
          <cell r="P38" t="str">
            <v>No</v>
          </cell>
        </row>
        <row r="39">
          <cell r="A39">
            <v>774</v>
          </cell>
          <cell r="B39" t="str">
            <v>1FTYR10D41PB24363</v>
          </cell>
          <cell r="C39" t="str">
            <v>GBP445</v>
          </cell>
          <cell r="D39">
            <v>2001</v>
          </cell>
          <cell r="E39" t="str">
            <v>Ford</v>
          </cell>
          <cell r="F39" t="str">
            <v>Ranger</v>
          </cell>
          <cell r="G39">
            <v>4340</v>
          </cell>
          <cell r="H39" t="str">
            <v>WH450</v>
          </cell>
          <cell r="I39">
            <v>37073</v>
          </cell>
          <cell r="J39">
            <v>13450</v>
          </cell>
          <cell r="K39" t="str">
            <v>Comp. P/U</v>
          </cell>
          <cell r="L39" t="str">
            <v>I4-G</v>
          </cell>
          <cell r="M39" t="str">
            <v>Warehouse</v>
          </cell>
          <cell r="N39" t="str">
            <v>WH450</v>
          </cell>
          <cell r="O39" t="str">
            <v>Roger Reed</v>
          </cell>
          <cell r="P39" t="str">
            <v>No</v>
          </cell>
        </row>
        <row r="40">
          <cell r="A40" t="str">
            <v>763A</v>
          </cell>
          <cell r="B40" t="str">
            <v>1M9FA1628Y1319493</v>
          </cell>
          <cell r="C40" t="str">
            <v>GBC971</v>
          </cell>
          <cell r="D40">
            <v>2000</v>
          </cell>
          <cell r="E40" t="str">
            <v>Mobile</v>
          </cell>
          <cell r="G40" t="str">
            <v>n/a</v>
          </cell>
          <cell r="H40" t="str">
            <v>EL452</v>
          </cell>
          <cell r="I40">
            <v>37073</v>
          </cell>
          <cell r="J40">
            <v>3581.61</v>
          </cell>
          <cell r="K40" t="str">
            <v>Trailer</v>
          </cell>
          <cell r="L40" t="str">
            <v>Trackhoe</v>
          </cell>
          <cell r="M40" t="str">
            <v>Equipment Trailer</v>
          </cell>
          <cell r="N40" t="str">
            <v> EL452</v>
          </cell>
          <cell r="O40" t="str">
            <v>Equipment Trailer</v>
          </cell>
          <cell r="P40" t="str">
            <v>n/a</v>
          </cell>
        </row>
        <row r="41">
          <cell r="A41">
            <v>768</v>
          </cell>
          <cell r="B41" t="str">
            <v>2FTZX17201CA24521</v>
          </cell>
          <cell r="C41" t="str">
            <v>GBC907</v>
          </cell>
          <cell r="D41">
            <v>2001</v>
          </cell>
          <cell r="E41" t="str">
            <v>Ford</v>
          </cell>
          <cell r="F41" t="str">
            <v>F-150</v>
          </cell>
          <cell r="G41">
            <v>6000</v>
          </cell>
          <cell r="H41" t="str">
            <v>EL451</v>
          </cell>
          <cell r="I41">
            <v>37073</v>
          </cell>
          <cell r="J41">
            <v>19580.09</v>
          </cell>
          <cell r="K41" t="str">
            <v>Pickup</v>
          </cell>
          <cell r="L41" t="str">
            <v>V8-G</v>
          </cell>
          <cell r="M41" t="str">
            <v>Spare</v>
          </cell>
          <cell r="N41" t="str">
            <v>EL451</v>
          </cell>
          <cell r="O41" t="str">
            <v>On-Call Truck</v>
          </cell>
          <cell r="P41" t="str">
            <v>No</v>
          </cell>
        </row>
        <row r="42">
          <cell r="A42">
            <v>767</v>
          </cell>
          <cell r="B42" t="str">
            <v>2FTZX17221CA24522</v>
          </cell>
          <cell r="C42" t="str">
            <v>GBC912</v>
          </cell>
          <cell r="D42">
            <v>2001</v>
          </cell>
          <cell r="E42" t="str">
            <v>Ford</v>
          </cell>
          <cell r="F42" t="str">
            <v>F-150</v>
          </cell>
          <cell r="G42">
            <v>6000</v>
          </cell>
          <cell r="H42" t="str">
            <v>EL452</v>
          </cell>
          <cell r="I42">
            <v>37073</v>
          </cell>
          <cell r="J42">
            <v>19580.09</v>
          </cell>
          <cell r="K42" t="str">
            <v>Pickup</v>
          </cell>
          <cell r="L42" t="str">
            <v>V8-G</v>
          </cell>
          <cell r="M42" t="str">
            <v>Service Supv</v>
          </cell>
          <cell r="N42" t="str">
            <v> EL452</v>
          </cell>
          <cell r="O42" t="str">
            <v>Charles Wilkes</v>
          </cell>
          <cell r="P42" t="str">
            <v>YES</v>
          </cell>
        </row>
        <row r="43">
          <cell r="A43">
            <v>498</v>
          </cell>
          <cell r="B43" t="str">
            <v>1FDAF56S71ED15306</v>
          </cell>
          <cell r="C43" t="str">
            <v>GBF942</v>
          </cell>
          <cell r="D43">
            <v>2001</v>
          </cell>
          <cell r="E43" t="str">
            <v>Ford</v>
          </cell>
          <cell r="F43" t="str">
            <v>F550</v>
          </cell>
          <cell r="G43">
            <v>17500</v>
          </cell>
          <cell r="H43" t="str">
            <v>IM410</v>
          </cell>
          <cell r="I43">
            <v>37104</v>
          </cell>
          <cell r="J43">
            <v>37202.400000000001</v>
          </cell>
          <cell r="K43" t="str">
            <v>Utility</v>
          </cell>
          <cell r="L43" t="str">
            <v>I&amp;M</v>
          </cell>
          <cell r="M43" t="str">
            <v>I&amp;M</v>
          </cell>
          <cell r="N43" t="str">
            <v>IM410</v>
          </cell>
          <cell r="O43" t="str">
            <v>Jose Hernandez</v>
          </cell>
          <cell r="P43" t="str">
            <v>No</v>
          </cell>
        </row>
        <row r="44">
          <cell r="A44">
            <v>807</v>
          </cell>
          <cell r="B44" t="str">
            <v>1FDAF56S01ED15308</v>
          </cell>
          <cell r="C44" t="str">
            <v>GBF941</v>
          </cell>
          <cell r="D44">
            <v>2001</v>
          </cell>
          <cell r="E44" t="str">
            <v>Ford</v>
          </cell>
          <cell r="F44" t="str">
            <v>F550</v>
          </cell>
          <cell r="G44">
            <v>17500</v>
          </cell>
          <cell r="H44" t="str">
            <v>PR431</v>
          </cell>
          <cell r="I44">
            <v>37196</v>
          </cell>
          <cell r="J44">
            <v>37202.400000000001</v>
          </cell>
          <cell r="K44" t="str">
            <v>Utility</v>
          </cell>
          <cell r="L44" t="str">
            <v>I&amp;M, 5005EH Crane, Formerly SF 497</v>
          </cell>
          <cell r="M44" t="str">
            <v>I&amp;M</v>
          </cell>
          <cell r="N44" t="str">
            <v>PR431</v>
          </cell>
          <cell r="O44" t="str">
            <v>On-Call Truck</v>
          </cell>
          <cell r="P44" t="str">
            <v>No</v>
          </cell>
        </row>
        <row r="45">
          <cell r="A45">
            <v>120</v>
          </cell>
          <cell r="B45" t="str">
            <v>1FDAF56S71EC74627</v>
          </cell>
          <cell r="C45" t="str">
            <v>GBF940</v>
          </cell>
          <cell r="D45">
            <v>2001</v>
          </cell>
          <cell r="E45" t="str">
            <v>Ford</v>
          </cell>
          <cell r="F45" t="str">
            <v>F550</v>
          </cell>
          <cell r="G45">
            <v>17500</v>
          </cell>
          <cell r="H45" t="str">
            <v>NO</v>
          </cell>
          <cell r="I45">
            <v>37196</v>
          </cell>
          <cell r="J45">
            <v>47729.55</v>
          </cell>
          <cell r="L45" t="str">
            <v>V10-G</v>
          </cell>
          <cell r="M45" t="str">
            <v>Spare I&amp;M</v>
          </cell>
          <cell r="N45" t="str">
            <v>IM430</v>
          </cell>
          <cell r="O45" t="str">
            <v>Spare I&amp;M</v>
          </cell>
          <cell r="P45" t="str">
            <v>No</v>
          </cell>
        </row>
        <row r="46">
          <cell r="A46">
            <v>182</v>
          </cell>
          <cell r="B46" t="str">
            <v>1FDNF20L5YED51507</v>
          </cell>
          <cell r="C46" t="str">
            <v>GBF948</v>
          </cell>
          <cell r="D46">
            <v>2000</v>
          </cell>
          <cell r="E46" t="str">
            <v>Ford</v>
          </cell>
          <cell r="F46" t="str">
            <v>F250</v>
          </cell>
          <cell r="G46">
            <v>8800</v>
          </cell>
          <cell r="H46" t="str">
            <v>NO</v>
          </cell>
          <cell r="I46">
            <v>37288</v>
          </cell>
          <cell r="J46">
            <v>22075.55</v>
          </cell>
          <cell r="K46" t="str">
            <v>Pickup</v>
          </cell>
          <cell r="L46" t="str">
            <v>V8-G, Renumbered - formerly 125      ***CURRENTLY IN WH***</v>
          </cell>
          <cell r="M46" t="str">
            <v>Service</v>
          </cell>
          <cell r="N46" t="str">
            <v>OP460</v>
          </cell>
          <cell r="O46" t="str">
            <v>Spare</v>
          </cell>
          <cell r="P46" t="str">
            <v>No</v>
          </cell>
        </row>
        <row r="47">
          <cell r="A47">
            <v>791</v>
          </cell>
          <cell r="B47" t="str">
            <v>1FTNF20L2YED96621</v>
          </cell>
          <cell r="C47" t="str">
            <v>GBP906</v>
          </cell>
          <cell r="D47">
            <v>2000</v>
          </cell>
          <cell r="E47" t="str">
            <v>Ford</v>
          </cell>
          <cell r="F47" t="str">
            <v>F250</v>
          </cell>
          <cell r="G47">
            <v>8800</v>
          </cell>
          <cell r="H47" t="str">
            <v>NO</v>
          </cell>
          <cell r="I47">
            <v>37288</v>
          </cell>
          <cell r="J47">
            <v>21843.200000000001</v>
          </cell>
          <cell r="K47" t="str">
            <v>Utility Body</v>
          </cell>
          <cell r="L47" t="str">
            <v>Trans from SF</v>
          </cell>
          <cell r="M47" t="str">
            <v>On-Call Truck</v>
          </cell>
          <cell r="N47" t="str">
            <v>PR431</v>
          </cell>
          <cell r="O47" t="str">
            <v>Various Employees</v>
          </cell>
          <cell r="P47" t="str">
            <v>No</v>
          </cell>
        </row>
        <row r="48">
          <cell r="A48">
            <v>177</v>
          </cell>
          <cell r="B48" t="str">
            <v>1HTSCAAM2VH490783</v>
          </cell>
          <cell r="C48" t="str">
            <v>GBF963</v>
          </cell>
          <cell r="D48">
            <v>1997</v>
          </cell>
          <cell r="E48" t="str">
            <v>International</v>
          </cell>
          <cell r="F48">
            <v>4300</v>
          </cell>
          <cell r="G48">
            <v>25500</v>
          </cell>
          <cell r="H48" t="str">
            <v>PR431</v>
          </cell>
          <cell r="I48">
            <v>37347</v>
          </cell>
          <cell r="J48">
            <v>52238.61</v>
          </cell>
          <cell r="K48" t="str">
            <v>Cyl Trk</v>
          </cell>
          <cell r="L48" t="str">
            <v>2,500 lb Liftgate, Old NE 1789</v>
          </cell>
          <cell r="M48" t="str">
            <v>Cylinder Truck</v>
          </cell>
          <cell r="N48" t="str">
            <v>PR431</v>
          </cell>
          <cell r="O48" t="str">
            <v>Forklift cylinder truck - runs 1-2 days per week</v>
          </cell>
          <cell r="P48" t="str">
            <v>No</v>
          </cell>
        </row>
        <row r="49">
          <cell r="A49">
            <v>505</v>
          </cell>
          <cell r="B49" t="str">
            <v>1GTEC14W12Z335252</v>
          </cell>
          <cell r="C49" t="str">
            <v>GBC992</v>
          </cell>
          <cell r="D49">
            <v>2002</v>
          </cell>
          <cell r="E49" t="str">
            <v>GMC</v>
          </cell>
          <cell r="F49">
            <v>1500</v>
          </cell>
          <cell r="G49">
            <v>6100</v>
          </cell>
          <cell r="H49" t="str">
            <v>IM410</v>
          </cell>
          <cell r="I49">
            <v>37419</v>
          </cell>
          <cell r="J49">
            <v>16497.5</v>
          </cell>
          <cell r="K49" t="str">
            <v>Pickup</v>
          </cell>
          <cell r="L49" t="str">
            <v>Std. Cab</v>
          </cell>
          <cell r="M49" t="str">
            <v>Field Coordinator</v>
          </cell>
          <cell r="N49" t="str">
            <v>IM410</v>
          </cell>
          <cell r="O49" t="str">
            <v>Rob Shatzer</v>
          </cell>
          <cell r="P49" t="str">
            <v>YES</v>
          </cell>
        </row>
        <row r="50">
          <cell r="A50">
            <v>504</v>
          </cell>
          <cell r="B50" t="str">
            <v>1GTEC14W92Z336357</v>
          </cell>
          <cell r="C50" t="str">
            <v>GBC993</v>
          </cell>
          <cell r="D50">
            <v>2002</v>
          </cell>
          <cell r="E50" t="str">
            <v>GMC</v>
          </cell>
          <cell r="F50">
            <v>1500</v>
          </cell>
          <cell r="G50">
            <v>6100</v>
          </cell>
          <cell r="H50" t="str">
            <v>IM410</v>
          </cell>
          <cell r="I50">
            <v>37419</v>
          </cell>
          <cell r="J50">
            <v>16497.5</v>
          </cell>
          <cell r="K50" t="str">
            <v>Pickup</v>
          </cell>
          <cell r="L50" t="str">
            <v>Std. Cab</v>
          </cell>
          <cell r="M50" t="str">
            <v>I&amp;M Inspector</v>
          </cell>
          <cell r="N50" t="str">
            <v>IM410</v>
          </cell>
          <cell r="O50" t="str">
            <v>Andy Weitz</v>
          </cell>
          <cell r="P50" t="str">
            <v>YES</v>
          </cell>
        </row>
        <row r="51">
          <cell r="A51">
            <v>613</v>
          </cell>
          <cell r="B51" t="str">
            <v>1GTGG29RX21221948</v>
          </cell>
          <cell r="C51" t="str">
            <v>GBF953</v>
          </cell>
          <cell r="D51">
            <v>2002</v>
          </cell>
          <cell r="E51" t="str">
            <v>GMC</v>
          </cell>
          <cell r="F51">
            <v>2500</v>
          </cell>
          <cell r="G51">
            <v>8600</v>
          </cell>
          <cell r="H51" t="str">
            <v>PR400</v>
          </cell>
          <cell r="I51">
            <v>37437</v>
          </cell>
          <cell r="J51">
            <v>22116.29</v>
          </cell>
          <cell r="K51" t="str">
            <v>Van</v>
          </cell>
          <cell r="L51" t="str">
            <v>V8-G</v>
          </cell>
          <cell r="M51" t="str">
            <v>M&amp;J</v>
          </cell>
          <cell r="N51" t="str">
            <v>PR400</v>
          </cell>
          <cell r="O51" t="str">
            <v>Greg Bedell</v>
          </cell>
          <cell r="P51" t="str">
            <v>No</v>
          </cell>
        </row>
        <row r="52">
          <cell r="A52">
            <v>623</v>
          </cell>
          <cell r="B52" t="str">
            <v>1FMEU6EE0AUA92203</v>
          </cell>
          <cell r="C52" t="str">
            <v>886NWP</v>
          </cell>
          <cell r="D52">
            <v>2010</v>
          </cell>
          <cell r="E52" t="str">
            <v>Ford</v>
          </cell>
          <cell r="F52" t="str">
            <v>Explorer</v>
          </cell>
          <cell r="G52">
            <v>6020</v>
          </cell>
          <cell r="H52" t="str">
            <v>GM410</v>
          </cell>
          <cell r="I52">
            <v>40466</v>
          </cell>
          <cell r="J52">
            <v>30889.5</v>
          </cell>
          <cell r="K52" t="str">
            <v>SUV</v>
          </cell>
          <cell r="L52" t="str">
            <v>V6-G</v>
          </cell>
          <cell r="M52" t="str">
            <v>Gas Ops Director</v>
          </cell>
          <cell r="N52" t="str">
            <v>GM410</v>
          </cell>
          <cell r="O52" t="str">
            <v>Barry Kennedy</v>
          </cell>
          <cell r="P52" t="str">
            <v>YES</v>
          </cell>
        </row>
        <row r="53">
          <cell r="A53">
            <v>512</v>
          </cell>
          <cell r="B53" t="str">
            <v>1GTHC29U02E288149</v>
          </cell>
          <cell r="C53" t="str">
            <v>GBF954</v>
          </cell>
          <cell r="D53">
            <v>2002</v>
          </cell>
          <cell r="E53" t="str">
            <v>GMC</v>
          </cell>
          <cell r="F53">
            <v>2500</v>
          </cell>
          <cell r="G53">
            <v>9200</v>
          </cell>
          <cell r="H53" t="str">
            <v>SY410</v>
          </cell>
          <cell r="I53">
            <v>37500</v>
          </cell>
          <cell r="J53">
            <v>30289.48</v>
          </cell>
          <cell r="K53" t="str">
            <v>Utility</v>
          </cell>
          <cell r="L53" t="str">
            <v>6.0L V8-G, Ext. Cab, SysOp Sniffer Truck</v>
          </cell>
          <cell r="M53" t="str">
            <v>Sys Ops</v>
          </cell>
          <cell r="N53" t="str">
            <v>SY410</v>
          </cell>
          <cell r="O53" t="str">
            <v>Rudy Numa</v>
          </cell>
          <cell r="P53" t="str">
            <v>No</v>
          </cell>
        </row>
        <row r="54">
          <cell r="A54">
            <v>511</v>
          </cell>
          <cell r="B54" t="str">
            <v>1GTHC29U42E291314</v>
          </cell>
          <cell r="C54" t="str">
            <v>GBF951</v>
          </cell>
          <cell r="D54">
            <v>2002</v>
          </cell>
          <cell r="E54" t="str">
            <v>GMC</v>
          </cell>
          <cell r="F54">
            <v>2500</v>
          </cell>
          <cell r="G54">
            <v>9200</v>
          </cell>
          <cell r="H54" t="str">
            <v>SY410</v>
          </cell>
          <cell r="I54">
            <v>37500</v>
          </cell>
          <cell r="J54">
            <v>30289.48</v>
          </cell>
          <cell r="K54" t="str">
            <v>Utility</v>
          </cell>
          <cell r="L54" t="str">
            <v>6.0L V8-G, Ext. Cab, SysOp</v>
          </cell>
          <cell r="M54" t="str">
            <v>Sys Ops</v>
          </cell>
          <cell r="N54" t="str">
            <v>SY410</v>
          </cell>
          <cell r="O54" t="str">
            <v>Spare</v>
          </cell>
          <cell r="P54" t="str">
            <v>No</v>
          </cell>
        </row>
        <row r="55">
          <cell r="A55">
            <v>507</v>
          </cell>
          <cell r="B55" t="str">
            <v>1GTHC29U82E289355</v>
          </cell>
          <cell r="C55" t="str">
            <v>GBF958</v>
          </cell>
          <cell r="D55">
            <v>2002</v>
          </cell>
          <cell r="E55" t="str">
            <v>GMC</v>
          </cell>
          <cell r="F55">
            <v>2500</v>
          </cell>
          <cell r="G55">
            <v>9200</v>
          </cell>
          <cell r="H55" t="str">
            <v>PR410</v>
          </cell>
          <cell r="I55">
            <v>37500</v>
          </cell>
          <cell r="J55">
            <v>30128.37</v>
          </cell>
          <cell r="K55" t="str">
            <v>Utility</v>
          </cell>
          <cell r="L55" t="str">
            <v>6.0L V8-G, Ext. Cab</v>
          </cell>
          <cell r="M55" t="str">
            <v>M&amp;J</v>
          </cell>
          <cell r="N55" t="str">
            <v>PR410</v>
          </cell>
          <cell r="O55" t="str">
            <v>Joseph Deyounks</v>
          </cell>
          <cell r="P55" t="str">
            <v>No</v>
          </cell>
        </row>
        <row r="56">
          <cell r="A56">
            <v>513</v>
          </cell>
          <cell r="B56" t="str">
            <v>1FDAF56SX3EA32353</v>
          </cell>
          <cell r="C56" t="str">
            <v>GBF962</v>
          </cell>
          <cell r="D56">
            <v>2003</v>
          </cell>
          <cell r="E56" t="str">
            <v>Ford</v>
          </cell>
          <cell r="F56" t="str">
            <v>F550</v>
          </cell>
          <cell r="G56">
            <v>17500</v>
          </cell>
          <cell r="H56" t="str">
            <v>IM410</v>
          </cell>
          <cell r="I56">
            <v>37529</v>
          </cell>
          <cell r="J56">
            <v>38231.78</v>
          </cell>
          <cell r="K56" t="str">
            <v>Utility</v>
          </cell>
          <cell r="L56" t="str">
            <v>V10-G, I&amp;M, Welder</v>
          </cell>
          <cell r="M56" t="str">
            <v>I&amp;M Welder</v>
          </cell>
          <cell r="N56" t="str">
            <v>IM410</v>
          </cell>
          <cell r="O56" t="str">
            <v>Mike Ilnisky</v>
          </cell>
          <cell r="P56" t="str">
            <v>No</v>
          </cell>
        </row>
        <row r="57">
          <cell r="A57">
            <v>862</v>
          </cell>
          <cell r="B57" t="str">
            <v>1F9UZ14192V048098</v>
          </cell>
          <cell r="C57" t="str">
            <v>GBC997</v>
          </cell>
          <cell r="D57">
            <v>2002</v>
          </cell>
          <cell r="E57" t="str">
            <v>Sauber</v>
          </cell>
          <cell r="H57" t="str">
            <v>NO</v>
          </cell>
          <cell r="I57">
            <v>37561</v>
          </cell>
          <cell r="J57">
            <v>12277.25</v>
          </cell>
          <cell r="K57" t="str">
            <v>Trailer</v>
          </cell>
          <cell r="L57" t="str">
            <v>Wire Retriever</v>
          </cell>
          <cell r="M57" t="str">
            <v>Reel Trailer</v>
          </cell>
          <cell r="N57" t="str">
            <v>EL442</v>
          </cell>
          <cell r="O57" t="str">
            <v>Reel Trailer</v>
          </cell>
          <cell r="P57" t="str">
            <v>n/a</v>
          </cell>
        </row>
        <row r="58">
          <cell r="A58">
            <v>962</v>
          </cell>
          <cell r="B58" t="str">
            <v>IGTGG25R821220335</v>
          </cell>
          <cell r="C58" t="str">
            <v>GBF960</v>
          </cell>
          <cell r="D58">
            <v>2002</v>
          </cell>
          <cell r="E58" t="str">
            <v>GMC</v>
          </cell>
          <cell r="F58">
            <v>2500</v>
          </cell>
          <cell r="G58">
            <v>8600</v>
          </cell>
          <cell r="H58" t="str">
            <v>EN440</v>
          </cell>
          <cell r="I58">
            <v>37561</v>
          </cell>
          <cell r="J58">
            <v>21157.1</v>
          </cell>
          <cell r="K58" t="str">
            <v>Van</v>
          </cell>
          <cell r="L58" t="str">
            <v>V8-G</v>
          </cell>
          <cell r="M58" t="str">
            <v>Meter Shop</v>
          </cell>
          <cell r="N58" t="str">
            <v>EN440</v>
          </cell>
          <cell r="O58" t="str">
            <v>Robert See</v>
          </cell>
          <cell r="P58" t="str">
            <v>No</v>
          </cell>
        </row>
        <row r="59">
          <cell r="A59">
            <v>517</v>
          </cell>
          <cell r="B59" t="str">
            <v>1FAFP55S63A113033</v>
          </cell>
          <cell r="C59" t="str">
            <v>739LZE</v>
          </cell>
          <cell r="D59">
            <v>2003</v>
          </cell>
          <cell r="E59" t="str">
            <v>Ford</v>
          </cell>
          <cell r="F59" t="str">
            <v>Taurus</v>
          </cell>
          <cell r="H59" t="str">
            <v>GR410</v>
          </cell>
          <cell r="I59">
            <v>37622</v>
          </cell>
          <cell r="J59">
            <v>20916.3</v>
          </cell>
          <cell r="K59" t="str">
            <v>Automobile</v>
          </cell>
          <cell r="L59" t="str">
            <v>Sedan</v>
          </cell>
          <cell r="M59" t="str">
            <v>Pool Spare</v>
          </cell>
          <cell r="N59" t="str">
            <v>GR410</v>
          </cell>
          <cell r="O59" t="str">
            <v>Pool Spare</v>
          </cell>
          <cell r="P59" t="str">
            <v>No</v>
          </cell>
        </row>
        <row r="60">
          <cell r="A60">
            <v>516</v>
          </cell>
          <cell r="B60" t="str">
            <v>4MNDB182X21002405</v>
          </cell>
          <cell r="C60" t="str">
            <v>GCP638</v>
          </cell>
          <cell r="D60">
            <v>2003</v>
          </cell>
          <cell r="E60" t="str">
            <v>Better Built</v>
          </cell>
          <cell r="F60" t="str">
            <v>1822DT</v>
          </cell>
          <cell r="G60">
            <v>12000</v>
          </cell>
          <cell r="H60" t="str">
            <v>PR410</v>
          </cell>
          <cell r="I60">
            <v>37622</v>
          </cell>
          <cell r="J60">
            <v>3881.22</v>
          </cell>
          <cell r="K60" t="str">
            <v>Trailer</v>
          </cell>
          <cell r="L60" t="str">
            <v>Ingersoll Rand Backhoe</v>
          </cell>
          <cell r="M60" t="str">
            <v>Equipment Trailer</v>
          </cell>
          <cell r="N60" t="str">
            <v>PR410</v>
          </cell>
          <cell r="O60" t="str">
            <v>Equipment Trailer</v>
          </cell>
          <cell r="P60" t="str">
            <v>n/a</v>
          </cell>
        </row>
        <row r="61">
          <cell r="A61">
            <v>523</v>
          </cell>
          <cell r="B61" t="str">
            <v>1HTSCAAMOVH490796</v>
          </cell>
          <cell r="C61" t="str">
            <v>GBF964</v>
          </cell>
          <cell r="D61">
            <v>1997</v>
          </cell>
          <cell r="E61" t="str">
            <v>International</v>
          </cell>
          <cell r="F61">
            <v>4700</v>
          </cell>
          <cell r="G61">
            <v>25500</v>
          </cell>
          <cell r="H61" t="str">
            <v>PR410</v>
          </cell>
          <cell r="I61">
            <v>37726</v>
          </cell>
          <cell r="J61">
            <v>57209.19</v>
          </cell>
          <cell r="K61" t="str">
            <v>Maintenance</v>
          </cell>
          <cell r="L61" t="str">
            <v>Knuckle Boom</v>
          </cell>
          <cell r="M61" t="str">
            <v>Tank Delivery</v>
          </cell>
          <cell r="N61" t="str">
            <v>PR410</v>
          </cell>
          <cell r="O61" t="str">
            <v>Garfield Morgan</v>
          </cell>
          <cell r="P61" t="str">
            <v>No</v>
          </cell>
        </row>
        <row r="62">
          <cell r="A62">
            <v>787</v>
          </cell>
          <cell r="B62" t="str">
            <v>1HTMMAAN12H524433</v>
          </cell>
          <cell r="C62" t="str">
            <v>GA4431</v>
          </cell>
          <cell r="D62">
            <v>2002</v>
          </cell>
          <cell r="E62" t="str">
            <v>International</v>
          </cell>
          <cell r="F62">
            <v>4300</v>
          </cell>
          <cell r="G62">
            <v>33000</v>
          </cell>
          <cell r="H62" t="str">
            <v>PR431</v>
          </cell>
          <cell r="I62">
            <v>37742</v>
          </cell>
          <cell r="J62">
            <v>73740.22</v>
          </cell>
          <cell r="K62" t="str">
            <v>Bobtail</v>
          </cell>
          <cell r="L62" t="str">
            <v>Barrel off 28, Trans W. Ent (1989) 3000 s/n A2569</v>
          </cell>
          <cell r="M62" t="str">
            <v>Bobtail</v>
          </cell>
          <cell r="N62" t="str">
            <v>PR431</v>
          </cell>
          <cell r="O62" t="str">
            <v>Spare</v>
          </cell>
          <cell r="P62" t="str">
            <v>No</v>
          </cell>
        </row>
        <row r="63">
          <cell r="A63">
            <v>519</v>
          </cell>
          <cell r="B63" t="str">
            <v>1GTCS14H938259959</v>
          </cell>
          <cell r="C63" t="str">
            <v>GBD004</v>
          </cell>
          <cell r="D63">
            <v>2003</v>
          </cell>
          <cell r="E63" t="str">
            <v>GMC</v>
          </cell>
          <cell r="F63" t="str">
            <v>Sonoma</v>
          </cell>
          <cell r="H63" t="str">
            <v>SV411</v>
          </cell>
          <cell r="I63">
            <v>37785</v>
          </cell>
          <cell r="J63">
            <v>13042.27</v>
          </cell>
          <cell r="K63" t="str">
            <v>Comp. P/U</v>
          </cell>
          <cell r="L63" t="str">
            <v>I4-G</v>
          </cell>
          <cell r="M63" t="str">
            <v>Service</v>
          </cell>
          <cell r="N63" t="str">
            <v>SV411</v>
          </cell>
          <cell r="O63" t="str">
            <v>Spare</v>
          </cell>
          <cell r="P63" t="str">
            <v>No</v>
          </cell>
        </row>
        <row r="64">
          <cell r="A64">
            <v>143</v>
          </cell>
          <cell r="B64" t="str">
            <v>1FDAF56S13EA32354</v>
          </cell>
          <cell r="C64" t="str">
            <v>GBX316</v>
          </cell>
          <cell r="D64">
            <v>2002</v>
          </cell>
          <cell r="E64" t="str">
            <v>Ford</v>
          </cell>
          <cell r="F64" t="str">
            <v>F550</v>
          </cell>
          <cell r="G64">
            <v>17500</v>
          </cell>
          <cell r="H64" t="str">
            <v>NO</v>
          </cell>
          <cell r="I64">
            <v>37803</v>
          </cell>
          <cell r="J64">
            <v>51148.18</v>
          </cell>
          <cell r="L64" t="str">
            <v>V10-G</v>
          </cell>
          <cell r="M64" t="str">
            <v>I&amp;M</v>
          </cell>
          <cell r="N64" t="str">
            <v>IM430</v>
          </cell>
          <cell r="O64" t="str">
            <v>Unassigned</v>
          </cell>
          <cell r="P64" t="str">
            <v>No</v>
          </cell>
        </row>
        <row r="65">
          <cell r="A65">
            <v>965</v>
          </cell>
          <cell r="B65" t="str">
            <v>1FVABXAK83HK86567</v>
          </cell>
          <cell r="C65" t="str">
            <v>GBP669</v>
          </cell>
          <cell r="D65">
            <v>2003</v>
          </cell>
          <cell r="E65" t="str">
            <v>Freightliner</v>
          </cell>
          <cell r="F65" t="str">
            <v>FL80</v>
          </cell>
          <cell r="G65">
            <v>37000</v>
          </cell>
          <cell r="H65" t="str">
            <v>EL441</v>
          </cell>
          <cell r="I65">
            <v>37803</v>
          </cell>
          <cell r="J65">
            <v>142865.60999999999</v>
          </cell>
          <cell r="K65" t="str">
            <v>Altec</v>
          </cell>
          <cell r="L65" t="str">
            <v>AA755 Bucket</v>
          </cell>
          <cell r="M65" t="str">
            <v>Bucket Truck</v>
          </cell>
          <cell r="N65" t="str">
            <v>EL441</v>
          </cell>
          <cell r="O65" t="str">
            <v>Charles Hall</v>
          </cell>
          <cell r="P65" t="str">
            <v>No</v>
          </cell>
        </row>
        <row r="66">
          <cell r="A66">
            <v>790</v>
          </cell>
          <cell r="B66" t="str">
            <v>4CZPA27103124F009</v>
          </cell>
          <cell r="C66" t="str">
            <v>GBP173</v>
          </cell>
          <cell r="D66">
            <v>2003</v>
          </cell>
          <cell r="E66" t="str">
            <v>CZ</v>
          </cell>
          <cell r="F66" t="str">
            <v>CZ12KP</v>
          </cell>
          <cell r="G66" t="str">
            <v>n/a</v>
          </cell>
          <cell r="H66" t="str">
            <v>EL451</v>
          </cell>
          <cell r="I66">
            <v>37834</v>
          </cell>
          <cell r="J66">
            <v>8070.44</v>
          </cell>
          <cell r="K66" t="str">
            <v>Trailer</v>
          </cell>
          <cell r="M66" t="str">
            <v>Pole Trailer</v>
          </cell>
          <cell r="N66" t="str">
            <v> EL451</v>
          </cell>
          <cell r="O66" t="str">
            <v>Pole Trailer</v>
          </cell>
          <cell r="P66" t="str">
            <v>n/a</v>
          </cell>
        </row>
        <row r="67">
          <cell r="A67">
            <v>39</v>
          </cell>
          <cell r="B67" t="str">
            <v>1HTMMAAN94H615193</v>
          </cell>
          <cell r="C67" t="str">
            <v>GBP658</v>
          </cell>
          <cell r="D67">
            <v>2003</v>
          </cell>
          <cell r="E67" t="str">
            <v>International</v>
          </cell>
          <cell r="F67">
            <v>4300</v>
          </cell>
          <cell r="G67">
            <v>32900</v>
          </cell>
          <cell r="H67" t="str">
            <v>PR410</v>
          </cell>
          <cell r="I67">
            <v>37872</v>
          </cell>
          <cell r="J67">
            <v>80344.070000000007</v>
          </cell>
          <cell r="K67" t="str">
            <v>Bobtail</v>
          </cell>
          <cell r="L67" t="str">
            <v>Ntl Butane (7/91) 3499 s/n B03934</v>
          </cell>
          <cell r="M67" t="str">
            <v>Bobtail</v>
          </cell>
          <cell r="N67" t="str">
            <v>PR410</v>
          </cell>
          <cell r="O67" t="str">
            <v>Ray Esparza</v>
          </cell>
          <cell r="P67" t="str">
            <v>No</v>
          </cell>
        </row>
        <row r="68">
          <cell r="A68">
            <v>968</v>
          </cell>
          <cell r="B68" t="str">
            <v>1FVABXAK64DM18623</v>
          </cell>
          <cell r="C68" t="str">
            <v>GBP630</v>
          </cell>
          <cell r="D68">
            <v>2004</v>
          </cell>
          <cell r="E68" t="str">
            <v>Freightliner</v>
          </cell>
          <cell r="G68">
            <v>37600</v>
          </cell>
          <cell r="H68" t="str">
            <v>EL442</v>
          </cell>
          <cell r="I68">
            <v>37895</v>
          </cell>
          <cell r="J68">
            <v>128325</v>
          </cell>
          <cell r="K68" t="str">
            <v>Altec</v>
          </cell>
          <cell r="L68" t="str">
            <v>AA500</v>
          </cell>
          <cell r="M68" t="str">
            <v>Bucket Truck</v>
          </cell>
          <cell r="N68" t="str">
            <v>EL442</v>
          </cell>
          <cell r="O68" t="str">
            <v>Alvin Foran</v>
          </cell>
          <cell r="P68" t="str">
            <v>No</v>
          </cell>
        </row>
        <row r="69">
          <cell r="A69">
            <v>967</v>
          </cell>
          <cell r="B69" t="str">
            <v>1GTEC14X93Z231148</v>
          </cell>
          <cell r="C69" t="str">
            <v>GBD007</v>
          </cell>
          <cell r="D69">
            <v>2003</v>
          </cell>
          <cell r="E69" t="str">
            <v>GMC</v>
          </cell>
          <cell r="F69">
            <v>1500</v>
          </cell>
          <cell r="G69">
            <v>6100</v>
          </cell>
          <cell r="H69" t="str">
            <v>EL442</v>
          </cell>
          <cell r="I69">
            <v>37895</v>
          </cell>
          <cell r="J69">
            <v>17823.330000000002</v>
          </cell>
          <cell r="K69" t="str">
            <v>Pickup</v>
          </cell>
          <cell r="M69" t="str">
            <v>Service</v>
          </cell>
          <cell r="N69" t="str">
            <v>EL442</v>
          </cell>
          <cell r="O69" t="str">
            <v>Claude Holden</v>
          </cell>
          <cell r="P69" t="str">
            <v>No</v>
          </cell>
        </row>
        <row r="70">
          <cell r="A70">
            <v>966</v>
          </cell>
          <cell r="B70" t="str">
            <v>1GTEC14XX3Z307833</v>
          </cell>
          <cell r="C70" t="str">
            <v>GBD008</v>
          </cell>
          <cell r="D70">
            <v>2003</v>
          </cell>
          <cell r="E70" t="str">
            <v>GMC</v>
          </cell>
          <cell r="F70">
            <v>1500</v>
          </cell>
          <cell r="G70">
            <v>6100</v>
          </cell>
          <cell r="H70" t="str">
            <v>EL442</v>
          </cell>
          <cell r="I70">
            <v>37895</v>
          </cell>
          <cell r="J70">
            <v>17823.34</v>
          </cell>
          <cell r="K70" t="str">
            <v>Pickup</v>
          </cell>
          <cell r="M70" t="str">
            <v>Service</v>
          </cell>
          <cell r="N70" t="str">
            <v>EL442</v>
          </cell>
          <cell r="O70" t="str">
            <v>Jeremy Hill</v>
          </cell>
          <cell r="P70" t="str">
            <v>No</v>
          </cell>
        </row>
        <row r="71">
          <cell r="A71">
            <v>522</v>
          </cell>
          <cell r="B71" t="str">
            <v>1GDE5C1E84F501445</v>
          </cell>
          <cell r="C71" t="str">
            <v>GBF910</v>
          </cell>
          <cell r="D71">
            <v>2004</v>
          </cell>
          <cell r="E71" t="str">
            <v>GMC</v>
          </cell>
          <cell r="F71">
            <v>5500</v>
          </cell>
          <cell r="G71">
            <v>19500</v>
          </cell>
          <cell r="H71" t="str">
            <v>IM410</v>
          </cell>
          <cell r="I71">
            <v>37915</v>
          </cell>
          <cell r="J71">
            <v>38793.17</v>
          </cell>
          <cell r="K71" t="str">
            <v>Utility</v>
          </cell>
          <cell r="L71" t="str">
            <v>8.1L V8-G, Meter Shop</v>
          </cell>
          <cell r="M71" t="str">
            <v>Large Meter Set</v>
          </cell>
          <cell r="N71" t="str">
            <v>IM410</v>
          </cell>
          <cell r="O71" t="str">
            <v>I&amp;M</v>
          </cell>
          <cell r="P71" t="str">
            <v>No</v>
          </cell>
        </row>
        <row r="72">
          <cell r="A72">
            <v>525</v>
          </cell>
          <cell r="B72" t="str">
            <v>1GDHC29U44E178686</v>
          </cell>
          <cell r="C72" t="str">
            <v>GBC903</v>
          </cell>
          <cell r="D72">
            <v>2004</v>
          </cell>
          <cell r="E72" t="str">
            <v>GMC</v>
          </cell>
          <cell r="F72">
            <v>2500</v>
          </cell>
          <cell r="G72">
            <v>9200</v>
          </cell>
          <cell r="H72" t="str">
            <v>SY410</v>
          </cell>
          <cell r="I72">
            <v>37949</v>
          </cell>
          <cell r="J72">
            <v>27139.13</v>
          </cell>
          <cell r="K72" t="str">
            <v>Utility</v>
          </cell>
          <cell r="L72" t="str">
            <v>6.0L V8-G, Ext. Cab, SysOp</v>
          </cell>
          <cell r="M72" t="str">
            <v>Sys Ops</v>
          </cell>
          <cell r="N72" t="str">
            <v>SY410</v>
          </cell>
          <cell r="O72" t="str">
            <v>James Laub</v>
          </cell>
          <cell r="P72" t="str">
            <v>No</v>
          </cell>
        </row>
        <row r="73">
          <cell r="A73">
            <v>524</v>
          </cell>
          <cell r="B73" t="str">
            <v>1GDHC29U84E176407</v>
          </cell>
          <cell r="C73" t="str">
            <v>GBC931</v>
          </cell>
          <cell r="D73">
            <v>2004</v>
          </cell>
          <cell r="E73" t="str">
            <v>GMC</v>
          </cell>
          <cell r="F73">
            <v>2500</v>
          </cell>
          <cell r="G73">
            <v>9200</v>
          </cell>
          <cell r="H73" t="str">
            <v>SY410</v>
          </cell>
          <cell r="I73">
            <v>37949</v>
          </cell>
          <cell r="J73">
            <v>27139.13</v>
          </cell>
          <cell r="K73" t="str">
            <v>Utility</v>
          </cell>
          <cell r="L73" t="str">
            <v>6.0L V8-G, Ext. Cab, SysOp</v>
          </cell>
          <cell r="M73" t="str">
            <v>Sys Ops</v>
          </cell>
          <cell r="N73" t="str">
            <v>SY410</v>
          </cell>
          <cell r="O73" t="str">
            <v>Jose Rosales</v>
          </cell>
          <cell r="P73" t="str">
            <v>No</v>
          </cell>
        </row>
        <row r="74">
          <cell r="A74">
            <v>527</v>
          </cell>
          <cell r="B74" t="str">
            <v>1GDHC29U84E225900</v>
          </cell>
          <cell r="C74" t="str">
            <v>GBF967</v>
          </cell>
          <cell r="D74">
            <v>2004</v>
          </cell>
          <cell r="E74" t="str">
            <v>GMC</v>
          </cell>
          <cell r="F74">
            <v>2500</v>
          </cell>
          <cell r="G74">
            <v>9200</v>
          </cell>
          <cell r="H74" t="str">
            <v>NO</v>
          </cell>
          <cell r="I74">
            <v>37949</v>
          </cell>
          <cell r="J74">
            <v>28106.79</v>
          </cell>
          <cell r="K74" t="str">
            <v>Utility</v>
          </cell>
          <cell r="L74" t="str">
            <v>6.0L V8-G, Ext. Cab</v>
          </cell>
          <cell r="M74" t="str">
            <v>Service</v>
          </cell>
          <cell r="N74" t="str">
            <v>SV411</v>
          </cell>
          <cell r="O74" t="str">
            <v>Rick Castellanos</v>
          </cell>
          <cell r="P74" t="str">
            <v>No</v>
          </cell>
        </row>
        <row r="75">
          <cell r="A75">
            <v>148</v>
          </cell>
          <cell r="B75" t="str">
            <v>1DSB071A3317X0017</v>
          </cell>
          <cell r="C75" t="str">
            <v>GBF905</v>
          </cell>
          <cell r="D75">
            <v>2003</v>
          </cell>
          <cell r="H75" t="str">
            <v>IM430</v>
          </cell>
          <cell r="I75">
            <v>37956</v>
          </cell>
          <cell r="J75">
            <v>1673.76</v>
          </cell>
          <cell r="K75" t="str">
            <v>Trailer</v>
          </cell>
          <cell r="L75" t="str">
            <v>Open, Ditch Witch</v>
          </cell>
          <cell r="M75" t="str">
            <v>Equipment Trailer</v>
          </cell>
          <cell r="N75" t="str">
            <v>IM430</v>
          </cell>
          <cell r="O75" t="str">
            <v>Ditch Witch Trailer</v>
          </cell>
          <cell r="P75" t="str">
            <v>n/a</v>
          </cell>
        </row>
        <row r="76">
          <cell r="A76">
            <v>969</v>
          </cell>
          <cell r="B76" t="str">
            <v>1FVHCYAK34HM63447</v>
          </cell>
          <cell r="C76" t="str">
            <v>GBP666</v>
          </cell>
          <cell r="D76">
            <v>2004</v>
          </cell>
          <cell r="E76" t="str">
            <v>Freightliner</v>
          </cell>
          <cell r="F76" t="str">
            <v>BCM2</v>
          </cell>
          <cell r="G76">
            <v>58000</v>
          </cell>
          <cell r="H76" t="str">
            <v>EL441</v>
          </cell>
          <cell r="I76">
            <v>37956</v>
          </cell>
          <cell r="J76">
            <v>195455.98</v>
          </cell>
          <cell r="K76" t="str">
            <v>Altec</v>
          </cell>
          <cell r="L76" t="str">
            <v>Derrick Digger, Altec D4050TR s/n 0803CK0343</v>
          </cell>
          <cell r="M76" t="str">
            <v>Digger Derrick</v>
          </cell>
          <cell r="N76" t="str">
            <v>EL441</v>
          </cell>
          <cell r="O76" t="str">
            <v>John Sims</v>
          </cell>
          <cell r="P76" t="str">
            <v>No</v>
          </cell>
        </row>
        <row r="77">
          <cell r="A77">
            <v>531</v>
          </cell>
          <cell r="B77" t="str">
            <v>1GTEC19T04Z180436</v>
          </cell>
          <cell r="C77" t="str">
            <v>H798KK</v>
          </cell>
          <cell r="D77">
            <v>2004</v>
          </cell>
          <cell r="E77" t="str">
            <v>GMC</v>
          </cell>
          <cell r="F77">
            <v>1500</v>
          </cell>
          <cell r="G77">
            <v>6200</v>
          </cell>
          <cell r="H77" t="str">
            <v>IM410</v>
          </cell>
          <cell r="I77">
            <v>37970</v>
          </cell>
          <cell r="J77">
            <v>19407.310000000001</v>
          </cell>
          <cell r="K77" t="str">
            <v>Pickup</v>
          </cell>
          <cell r="L77" t="str">
            <v>5.3L V8-G, Ext. Cab</v>
          </cell>
          <cell r="M77" t="str">
            <v>I&amp;M Mgr</v>
          </cell>
          <cell r="N77" t="str">
            <v>IM410</v>
          </cell>
          <cell r="O77" t="str">
            <v>Walter Rossetto</v>
          </cell>
          <cell r="P77" t="str">
            <v>YES</v>
          </cell>
        </row>
        <row r="78">
          <cell r="A78">
            <v>530</v>
          </cell>
          <cell r="B78" t="str">
            <v>1GTEC19T44Z179452</v>
          </cell>
          <cell r="C78" t="str">
            <v>H797KK</v>
          </cell>
          <cell r="D78">
            <v>2004</v>
          </cell>
          <cell r="E78" t="str">
            <v>GMC</v>
          </cell>
          <cell r="F78">
            <v>1500</v>
          </cell>
          <cell r="G78">
            <v>6200</v>
          </cell>
          <cell r="H78" t="str">
            <v>SV410</v>
          </cell>
          <cell r="I78">
            <v>37970</v>
          </cell>
          <cell r="J78">
            <v>19392.16</v>
          </cell>
          <cell r="K78" t="str">
            <v>Pickup</v>
          </cell>
          <cell r="L78" t="str">
            <v>5.3L V8-G, Ext. Cab</v>
          </cell>
          <cell r="M78" t="str">
            <v>Ops Mgr</v>
          </cell>
          <cell r="N78" t="str">
            <v>SV410</v>
          </cell>
          <cell r="O78" t="str">
            <v>Doug Moreland</v>
          </cell>
          <cell r="P78" t="str">
            <v>YES</v>
          </cell>
        </row>
        <row r="79">
          <cell r="A79">
            <v>145</v>
          </cell>
          <cell r="B79" t="str">
            <v>1HTMMAAN74H615192</v>
          </cell>
          <cell r="C79" t="str">
            <v>GBP664</v>
          </cell>
          <cell r="D79">
            <v>2003</v>
          </cell>
          <cell r="E79" t="str">
            <v>International</v>
          </cell>
          <cell r="F79">
            <v>4300</v>
          </cell>
          <cell r="G79">
            <v>32900</v>
          </cell>
          <cell r="H79" t="str">
            <v>PR431</v>
          </cell>
          <cell r="I79">
            <v>38018</v>
          </cell>
          <cell r="J79">
            <v>84707.839999999997</v>
          </cell>
          <cell r="K79" t="str">
            <v>Bobtail</v>
          </cell>
          <cell r="L79" t="str">
            <v>Trinity (1990) 3000 s/n 118003</v>
          </cell>
          <cell r="M79" t="str">
            <v>Bobtail</v>
          </cell>
          <cell r="N79" t="str">
            <v>PR431</v>
          </cell>
          <cell r="O79" t="str">
            <v>Keith Hall</v>
          </cell>
          <cell r="P79" t="str">
            <v>No</v>
          </cell>
        </row>
        <row r="80">
          <cell r="A80">
            <v>151</v>
          </cell>
          <cell r="B80" t="str">
            <v>1FDAF56P43ED34605</v>
          </cell>
          <cell r="C80" t="str">
            <v>GBX317</v>
          </cell>
          <cell r="D80">
            <v>2003</v>
          </cell>
          <cell r="E80" t="str">
            <v>Ford</v>
          </cell>
          <cell r="F80" t="str">
            <v>F550</v>
          </cell>
          <cell r="G80">
            <v>17500</v>
          </cell>
          <cell r="H80" t="str">
            <v>IM430</v>
          </cell>
          <cell r="I80">
            <v>38078</v>
          </cell>
          <cell r="J80">
            <v>59855.79</v>
          </cell>
          <cell r="L80" t="str">
            <v>V8-D</v>
          </cell>
          <cell r="M80" t="str">
            <v>I&amp;M</v>
          </cell>
          <cell r="N80" t="str">
            <v>IM430</v>
          </cell>
          <cell r="O80" t="str">
            <v>Ron Stafford</v>
          </cell>
          <cell r="P80" t="str">
            <v>No</v>
          </cell>
        </row>
        <row r="81">
          <cell r="A81">
            <v>533</v>
          </cell>
          <cell r="B81" t="str">
            <v>16JF0162031038518</v>
          </cell>
          <cell r="C81" t="str">
            <v>GCP639</v>
          </cell>
          <cell r="D81">
            <v>2003</v>
          </cell>
          <cell r="E81" t="str">
            <v>BEHL</v>
          </cell>
          <cell r="H81" t="str">
            <v>IM410</v>
          </cell>
          <cell r="I81">
            <v>38097</v>
          </cell>
          <cell r="J81">
            <v>3274.77</v>
          </cell>
          <cell r="K81" t="str">
            <v>Trailer</v>
          </cell>
          <cell r="L81" t="str">
            <v>Trencher - Case 460</v>
          </cell>
          <cell r="M81" t="str">
            <v>Equipment Trailer</v>
          </cell>
          <cell r="N81" t="str">
            <v>IM410</v>
          </cell>
          <cell r="O81" t="str">
            <v>Equipment Trailer</v>
          </cell>
          <cell r="P81" t="str">
            <v>n/a</v>
          </cell>
        </row>
        <row r="82">
          <cell r="A82">
            <v>792</v>
          </cell>
          <cell r="B82" t="str">
            <v>1HTWBAAN44J023630</v>
          </cell>
          <cell r="C82" t="str">
            <v>GBP902</v>
          </cell>
          <cell r="D82">
            <v>2004</v>
          </cell>
          <cell r="E82" t="str">
            <v>International</v>
          </cell>
          <cell r="F82">
            <v>4300</v>
          </cell>
          <cell r="G82">
            <v>33000</v>
          </cell>
          <cell r="H82" t="str">
            <v>EL452</v>
          </cell>
          <cell r="I82">
            <v>38108</v>
          </cell>
          <cell r="J82">
            <v>136513.35</v>
          </cell>
          <cell r="K82" t="str">
            <v>Bucket</v>
          </cell>
          <cell r="L82" t="str">
            <v>Altec L42M</v>
          </cell>
          <cell r="M82" t="str">
            <v>Bucket Truck</v>
          </cell>
          <cell r="N82" t="str">
            <v> EL452</v>
          </cell>
          <cell r="O82" t="str">
            <v>Steve Taylor</v>
          </cell>
          <cell r="P82" t="str">
            <v>No</v>
          </cell>
        </row>
        <row r="83">
          <cell r="A83">
            <v>534</v>
          </cell>
          <cell r="B83" t="str">
            <v>1GDHC29U44E319787</v>
          </cell>
          <cell r="C83" t="str">
            <v>GBC899</v>
          </cell>
          <cell r="D83">
            <v>2004</v>
          </cell>
          <cell r="E83" t="str">
            <v>GMC</v>
          </cell>
          <cell r="F83">
            <v>2500</v>
          </cell>
          <cell r="G83">
            <v>9200</v>
          </cell>
          <cell r="H83" t="str">
            <v>SY410</v>
          </cell>
          <cell r="I83">
            <v>38169</v>
          </cell>
          <cell r="J83">
            <v>28038.53</v>
          </cell>
          <cell r="K83" t="str">
            <v>Utility</v>
          </cell>
          <cell r="L83" t="str">
            <v>6.0L V8-G, Ext. Cab, SysOp</v>
          </cell>
          <cell r="M83" t="str">
            <v>Sys Ops</v>
          </cell>
          <cell r="N83" t="str">
            <v>SY410</v>
          </cell>
          <cell r="O83" t="str">
            <v>Brad Collins</v>
          </cell>
          <cell r="P83" t="str">
            <v>No</v>
          </cell>
        </row>
        <row r="84">
          <cell r="A84">
            <v>541</v>
          </cell>
          <cell r="B84" t="str">
            <v>1GTCS148048205936</v>
          </cell>
          <cell r="C84" t="str">
            <v>GBC901</v>
          </cell>
          <cell r="D84">
            <v>2004</v>
          </cell>
          <cell r="E84" t="str">
            <v>GMC</v>
          </cell>
          <cell r="F84" t="str">
            <v>Canyon</v>
          </cell>
          <cell r="H84" t="str">
            <v>SV411</v>
          </cell>
          <cell r="I84">
            <v>38169</v>
          </cell>
          <cell r="J84">
            <v>13524.39</v>
          </cell>
          <cell r="K84" t="str">
            <v>Comp. P/U</v>
          </cell>
          <cell r="L84" t="str">
            <v>Std. Cab</v>
          </cell>
          <cell r="M84" t="str">
            <v>Collector</v>
          </cell>
          <cell r="N84" t="str">
            <v>SV411</v>
          </cell>
          <cell r="O84" t="str">
            <v>David Montgomery</v>
          </cell>
          <cell r="P84" t="str">
            <v>No</v>
          </cell>
        </row>
        <row r="85">
          <cell r="A85">
            <v>540</v>
          </cell>
          <cell r="B85" t="str">
            <v>1GTCS148248200821</v>
          </cell>
          <cell r="C85" t="str">
            <v>GBC898</v>
          </cell>
          <cell r="D85">
            <v>2004</v>
          </cell>
          <cell r="E85" t="str">
            <v>GMC</v>
          </cell>
          <cell r="F85" t="str">
            <v>Canyon</v>
          </cell>
          <cell r="H85" t="str">
            <v>SV411</v>
          </cell>
          <cell r="I85">
            <v>38169</v>
          </cell>
          <cell r="J85">
            <v>13524.4</v>
          </cell>
          <cell r="K85" t="str">
            <v>Comp. P/U</v>
          </cell>
          <cell r="L85" t="str">
            <v>Std. Cab</v>
          </cell>
          <cell r="M85" t="str">
            <v>Collector</v>
          </cell>
          <cell r="N85" t="str">
            <v>SV411</v>
          </cell>
          <cell r="O85" t="str">
            <v>Marilyn Parrish</v>
          </cell>
          <cell r="P85" t="str">
            <v>No</v>
          </cell>
        </row>
        <row r="86">
          <cell r="A86">
            <v>538</v>
          </cell>
          <cell r="B86" t="str">
            <v>1GTEC19T34Z316994</v>
          </cell>
          <cell r="C86" t="str">
            <v>GBP941</v>
          </cell>
          <cell r="D86">
            <v>2004</v>
          </cell>
          <cell r="E86" t="str">
            <v>GMC</v>
          </cell>
          <cell r="F86">
            <v>1500</v>
          </cell>
          <cell r="G86">
            <v>6200</v>
          </cell>
          <cell r="H86" t="str">
            <v>SY410</v>
          </cell>
          <cell r="I86">
            <v>38169</v>
          </cell>
          <cell r="J86">
            <v>19031.080000000002</v>
          </cell>
          <cell r="K86" t="str">
            <v>Pickup</v>
          </cell>
          <cell r="L86" t="str">
            <v>5.3L V8-G, Ext. Cab</v>
          </cell>
          <cell r="M86" t="str">
            <v>Sys Ops Supv</v>
          </cell>
          <cell r="N86" t="str">
            <v>SY410</v>
          </cell>
          <cell r="O86" t="str">
            <v>James Rolle</v>
          </cell>
          <cell r="P86" t="str">
            <v>YES</v>
          </cell>
        </row>
        <row r="87">
          <cell r="A87">
            <v>536</v>
          </cell>
          <cell r="B87" t="str">
            <v>1GTEC19T84Z313671</v>
          </cell>
          <cell r="C87" t="str">
            <v>GBC884</v>
          </cell>
          <cell r="D87">
            <v>2004</v>
          </cell>
          <cell r="E87" t="str">
            <v>GMC</v>
          </cell>
          <cell r="F87">
            <v>1500</v>
          </cell>
          <cell r="G87">
            <v>6200</v>
          </cell>
          <cell r="H87" t="str">
            <v>SV410</v>
          </cell>
          <cell r="I87">
            <v>38169</v>
          </cell>
          <cell r="J87">
            <v>18913.97</v>
          </cell>
          <cell r="K87" t="str">
            <v>Pickup</v>
          </cell>
          <cell r="L87" t="str">
            <v>5.3L V8-G, Ext. Cab</v>
          </cell>
          <cell r="M87" t="str">
            <v>Asst Ops Mgr</v>
          </cell>
          <cell r="N87" t="str">
            <v>SV410</v>
          </cell>
          <cell r="O87" t="str">
            <v>Duane Lewis</v>
          </cell>
          <cell r="P87" t="str">
            <v>YES</v>
          </cell>
        </row>
        <row r="88">
          <cell r="A88">
            <v>544</v>
          </cell>
          <cell r="B88" t="str">
            <v>1GTGG29V541215295</v>
          </cell>
          <cell r="C88" t="str">
            <v>GBP949</v>
          </cell>
          <cell r="D88">
            <v>2004</v>
          </cell>
          <cell r="E88" t="str">
            <v>GMC</v>
          </cell>
          <cell r="F88" t="str">
            <v>Savana 2500</v>
          </cell>
          <cell r="G88">
            <v>8600</v>
          </cell>
          <cell r="H88" t="str">
            <v>IM410</v>
          </cell>
          <cell r="I88">
            <v>38219</v>
          </cell>
          <cell r="J88">
            <v>20351.98</v>
          </cell>
          <cell r="K88" t="str">
            <v>Van</v>
          </cell>
          <cell r="L88" t="str">
            <v>Emergency</v>
          </cell>
          <cell r="M88" t="str">
            <v>I&amp;M On-Call</v>
          </cell>
          <cell r="N88" t="str">
            <v>IM410</v>
          </cell>
          <cell r="O88" t="str">
            <v>I&amp;M Emergency Van</v>
          </cell>
          <cell r="P88" t="str">
            <v>No</v>
          </cell>
        </row>
        <row r="89">
          <cell r="A89">
            <v>545</v>
          </cell>
          <cell r="B89" t="str">
            <v>1GDHC29U44E389032</v>
          </cell>
          <cell r="C89" t="str">
            <v>GBP953</v>
          </cell>
          <cell r="D89">
            <v>2004</v>
          </cell>
          <cell r="E89" t="str">
            <v>GMC</v>
          </cell>
          <cell r="F89">
            <v>2500</v>
          </cell>
          <cell r="G89">
            <v>9200</v>
          </cell>
          <cell r="H89" t="str">
            <v>SV411</v>
          </cell>
          <cell r="I89">
            <v>38225</v>
          </cell>
          <cell r="J89">
            <v>28470.49</v>
          </cell>
          <cell r="K89" t="str">
            <v>Utility</v>
          </cell>
          <cell r="L89" t="str">
            <v>6.0L V8-G, Ext. Cab</v>
          </cell>
          <cell r="M89" t="str">
            <v>Service</v>
          </cell>
          <cell r="N89" t="str">
            <v>SV411</v>
          </cell>
          <cell r="O89" t="str">
            <v>Fred Russel</v>
          </cell>
          <cell r="P89" t="str">
            <v>No</v>
          </cell>
        </row>
        <row r="90">
          <cell r="A90">
            <v>546</v>
          </cell>
          <cell r="B90" t="str">
            <v>1GDHC29U64E390778</v>
          </cell>
          <cell r="C90" t="str">
            <v>GBP952</v>
          </cell>
          <cell r="D90">
            <v>2004</v>
          </cell>
          <cell r="E90" t="str">
            <v>GMC</v>
          </cell>
          <cell r="F90">
            <v>2500</v>
          </cell>
          <cell r="G90">
            <v>9200</v>
          </cell>
          <cell r="H90" t="str">
            <v>SV411</v>
          </cell>
          <cell r="I90">
            <v>38225</v>
          </cell>
          <cell r="J90">
            <v>28470.49</v>
          </cell>
          <cell r="K90" t="str">
            <v>Utility</v>
          </cell>
          <cell r="L90" t="str">
            <v>6.0L V8-G, Ext. Cab</v>
          </cell>
          <cell r="M90" t="str">
            <v>Service</v>
          </cell>
          <cell r="N90" t="str">
            <v>SV411</v>
          </cell>
          <cell r="O90" t="str">
            <v>Joe Erdek</v>
          </cell>
          <cell r="P90" t="str">
            <v>No</v>
          </cell>
        </row>
        <row r="91">
          <cell r="A91">
            <v>547</v>
          </cell>
          <cell r="B91" t="str">
            <v>1GDHC29U14E387187</v>
          </cell>
          <cell r="C91" t="str">
            <v>GBP955</v>
          </cell>
          <cell r="D91">
            <v>2004</v>
          </cell>
          <cell r="E91" t="str">
            <v>GMC</v>
          </cell>
          <cell r="F91">
            <v>2500</v>
          </cell>
          <cell r="G91">
            <v>9200</v>
          </cell>
          <cell r="H91" t="str">
            <v>SV411</v>
          </cell>
          <cell r="I91">
            <v>38243</v>
          </cell>
          <cell r="J91">
            <v>28470.49</v>
          </cell>
          <cell r="K91" t="str">
            <v>Utility</v>
          </cell>
          <cell r="L91" t="str">
            <v>6.0L V8-G, Ext. Cab</v>
          </cell>
          <cell r="M91" t="str">
            <v>Service</v>
          </cell>
          <cell r="N91" t="str">
            <v>SV411</v>
          </cell>
          <cell r="O91" t="str">
            <v>Rocco Tamayo</v>
          </cell>
          <cell r="P91" t="str">
            <v>No</v>
          </cell>
        </row>
        <row r="92">
          <cell r="A92">
            <v>579</v>
          </cell>
          <cell r="B92" t="str">
            <v>1GDHC29U34E387210</v>
          </cell>
          <cell r="C92" t="str">
            <v>GBP950</v>
          </cell>
          <cell r="D92">
            <v>2004</v>
          </cell>
          <cell r="E92" t="str">
            <v>GMC</v>
          </cell>
          <cell r="F92">
            <v>2500</v>
          </cell>
          <cell r="G92">
            <v>9200</v>
          </cell>
          <cell r="H92" t="str">
            <v>SV411</v>
          </cell>
          <cell r="I92">
            <v>38243</v>
          </cell>
          <cell r="J92">
            <v>28470.49</v>
          </cell>
          <cell r="K92" t="str">
            <v>Utility</v>
          </cell>
          <cell r="L92" t="str">
            <v>6.0L V8-G, Ext. Cab</v>
          </cell>
          <cell r="M92" t="str">
            <v>Service</v>
          </cell>
          <cell r="N92" t="str">
            <v>SV411</v>
          </cell>
          <cell r="O92" t="str">
            <v>Spare</v>
          </cell>
          <cell r="P92" t="str">
            <v>No</v>
          </cell>
        </row>
        <row r="93">
          <cell r="A93">
            <v>607</v>
          </cell>
          <cell r="B93" t="str">
            <v>1FDAF56S14ED20960</v>
          </cell>
          <cell r="C93" t="str">
            <v>GBF918</v>
          </cell>
          <cell r="D93">
            <v>2004</v>
          </cell>
          <cell r="E93" t="str">
            <v>Ford</v>
          </cell>
          <cell r="F93" t="str">
            <v>F550</v>
          </cell>
          <cell r="G93">
            <v>19000</v>
          </cell>
          <cell r="H93" t="str">
            <v>PR410</v>
          </cell>
          <cell r="I93">
            <v>38322</v>
          </cell>
          <cell r="J93">
            <v>31122.84</v>
          </cell>
          <cell r="K93" t="str">
            <v>Flatbed</v>
          </cell>
          <cell r="L93" t="str">
            <v>Cylinder Truck, 6006EH Crane, Liftgate, Old CF 152 / NE 799</v>
          </cell>
          <cell r="M93" t="str">
            <v>Tank Delivery</v>
          </cell>
          <cell r="N93" t="str">
            <v>PR410</v>
          </cell>
          <cell r="O93" t="str">
            <v>Mike Douglas</v>
          </cell>
          <cell r="P93" t="str">
            <v>No</v>
          </cell>
        </row>
        <row r="94">
          <cell r="A94">
            <v>552</v>
          </cell>
          <cell r="B94" t="str">
            <v>1GDE5C1E05F507340</v>
          </cell>
          <cell r="C94" t="str">
            <v>GBU410</v>
          </cell>
          <cell r="D94">
            <v>2005</v>
          </cell>
          <cell r="E94" t="str">
            <v>GMC</v>
          </cell>
          <cell r="F94">
            <v>5500</v>
          </cell>
          <cell r="G94">
            <v>19500</v>
          </cell>
          <cell r="H94" t="str">
            <v>IM410</v>
          </cell>
          <cell r="I94">
            <v>38328</v>
          </cell>
          <cell r="J94">
            <v>40133.839999999997</v>
          </cell>
          <cell r="K94" t="str">
            <v>Utility</v>
          </cell>
          <cell r="L94" t="str">
            <v>8.1L V8-G, I&amp;M</v>
          </cell>
          <cell r="M94" t="str">
            <v>I&amp;M</v>
          </cell>
          <cell r="N94" t="str">
            <v>IM410</v>
          </cell>
          <cell r="O94" t="str">
            <v>Andre Williams</v>
          </cell>
          <cell r="P94" t="str">
            <v>No</v>
          </cell>
        </row>
        <row r="95">
          <cell r="A95">
            <v>551</v>
          </cell>
          <cell r="B95" t="str">
            <v>1GDE5C1E75F506654</v>
          </cell>
          <cell r="C95" t="str">
            <v>GBU408</v>
          </cell>
          <cell r="D95">
            <v>2005</v>
          </cell>
          <cell r="E95" t="str">
            <v>GMC</v>
          </cell>
          <cell r="F95">
            <v>5500</v>
          </cell>
          <cell r="G95">
            <v>19500</v>
          </cell>
          <cell r="H95" t="str">
            <v>IM410</v>
          </cell>
          <cell r="I95">
            <v>38328</v>
          </cell>
          <cell r="J95">
            <v>40155.21</v>
          </cell>
          <cell r="K95" t="str">
            <v>Utility</v>
          </cell>
          <cell r="L95" t="str">
            <v>8.1L V8-G, I&amp;M</v>
          </cell>
          <cell r="M95" t="str">
            <v>I&amp;M</v>
          </cell>
          <cell r="N95" t="str">
            <v>IM410</v>
          </cell>
          <cell r="O95" t="str">
            <v>Spare</v>
          </cell>
          <cell r="P95" t="str">
            <v>No</v>
          </cell>
        </row>
        <row r="96">
          <cell r="A96">
            <v>553</v>
          </cell>
          <cell r="B96" t="str">
            <v>1GDE5C1E75F507514</v>
          </cell>
          <cell r="C96" t="str">
            <v>GBU409</v>
          </cell>
          <cell r="D96">
            <v>2005</v>
          </cell>
          <cell r="E96" t="str">
            <v>GMC</v>
          </cell>
          <cell r="F96">
            <v>5500</v>
          </cell>
          <cell r="G96">
            <v>19500</v>
          </cell>
          <cell r="H96" t="str">
            <v>IM410</v>
          </cell>
          <cell r="I96">
            <v>38328</v>
          </cell>
          <cell r="J96">
            <v>40133.85</v>
          </cell>
          <cell r="K96" t="str">
            <v>Utility</v>
          </cell>
          <cell r="L96" t="str">
            <v>8.1L V8-G, I&amp;M</v>
          </cell>
          <cell r="M96" t="str">
            <v>I&amp;M</v>
          </cell>
          <cell r="N96" t="str">
            <v>IM410</v>
          </cell>
          <cell r="O96" t="str">
            <v>Pablo Castro</v>
          </cell>
          <cell r="P96" t="str">
            <v>No</v>
          </cell>
        </row>
        <row r="97">
          <cell r="A97">
            <v>156</v>
          </cell>
          <cell r="B97" t="str">
            <v>1FDAF56S84ED64356</v>
          </cell>
          <cell r="C97" t="str">
            <v>GBC881</v>
          </cell>
          <cell r="D97">
            <v>2004</v>
          </cell>
          <cell r="E97" t="str">
            <v>Ford</v>
          </cell>
          <cell r="F97" t="str">
            <v>F550</v>
          </cell>
          <cell r="G97">
            <v>19000</v>
          </cell>
          <cell r="H97" t="str">
            <v>IM430</v>
          </cell>
          <cell r="I97">
            <v>38353</v>
          </cell>
          <cell r="J97">
            <v>44304.95</v>
          </cell>
          <cell r="K97" t="str">
            <v>Covered Utility</v>
          </cell>
          <cell r="L97" t="str">
            <v>V10-G</v>
          </cell>
          <cell r="M97" t="str">
            <v>Spare I&amp;M</v>
          </cell>
          <cell r="N97" t="str">
            <v>IM430</v>
          </cell>
          <cell r="O97" t="str">
            <v>Mike Bradley</v>
          </cell>
          <cell r="P97" t="str">
            <v>No</v>
          </cell>
        </row>
        <row r="98">
          <cell r="A98">
            <v>154</v>
          </cell>
          <cell r="B98" t="str">
            <v>1GTCS198948181127</v>
          </cell>
          <cell r="C98" t="str">
            <v>GBC902</v>
          </cell>
          <cell r="D98">
            <v>2004</v>
          </cell>
          <cell r="E98" t="str">
            <v>GMC</v>
          </cell>
          <cell r="F98" t="str">
            <v>Canyon</v>
          </cell>
          <cell r="G98">
            <v>5000</v>
          </cell>
          <cell r="H98" t="str">
            <v>SY430</v>
          </cell>
          <cell r="I98">
            <v>38353</v>
          </cell>
          <cell r="J98">
            <v>15924.26</v>
          </cell>
          <cell r="K98" t="str">
            <v>Comp. P/U</v>
          </cell>
          <cell r="L98" t="str">
            <v>I4-G</v>
          </cell>
          <cell r="M98" t="str">
            <v>Sys Ops Spare</v>
          </cell>
          <cell r="N98" t="str">
            <v>SY430</v>
          </cell>
          <cell r="O98" t="str">
            <v>Suzy Sandstrom</v>
          </cell>
          <cell r="P98" t="str">
            <v>No</v>
          </cell>
        </row>
        <row r="99">
          <cell r="A99">
            <v>793</v>
          </cell>
          <cell r="B99" t="str">
            <v>1FVACXDC25HU61092</v>
          </cell>
          <cell r="C99" t="str">
            <v>GBQ063</v>
          </cell>
          <cell r="D99">
            <v>2005</v>
          </cell>
          <cell r="E99" t="str">
            <v>Freightliner</v>
          </cell>
          <cell r="F99" t="str">
            <v>BC/M2</v>
          </cell>
          <cell r="G99">
            <v>33000</v>
          </cell>
          <cell r="H99" t="str">
            <v>PR431</v>
          </cell>
          <cell r="I99">
            <v>38433</v>
          </cell>
          <cell r="J99">
            <v>94015.4</v>
          </cell>
          <cell r="K99" t="str">
            <v>Bobtail</v>
          </cell>
          <cell r="L99" t="str">
            <v>Krutsinger 3499</v>
          </cell>
          <cell r="M99" t="str">
            <v>Bobtail</v>
          </cell>
          <cell r="N99" t="str">
            <v>PR431</v>
          </cell>
          <cell r="O99" t="str">
            <v>James Moore</v>
          </cell>
          <cell r="P99" t="str">
            <v>No</v>
          </cell>
        </row>
        <row r="100">
          <cell r="A100">
            <v>153</v>
          </cell>
          <cell r="B100" t="str">
            <v>1GTCS198248183754</v>
          </cell>
          <cell r="C100" t="str">
            <v>GBC921</v>
          </cell>
          <cell r="D100">
            <v>2004</v>
          </cell>
          <cell r="E100" t="str">
            <v>GMC</v>
          </cell>
          <cell r="F100" t="str">
            <v>Canyon</v>
          </cell>
          <cell r="G100">
            <v>5000</v>
          </cell>
          <cell r="H100" t="str">
            <v>EN430</v>
          </cell>
          <cell r="I100">
            <v>38443</v>
          </cell>
          <cell r="J100">
            <v>15038.95</v>
          </cell>
          <cell r="K100" t="str">
            <v>Comp. P/U</v>
          </cell>
          <cell r="L100" t="str">
            <v>I4-G</v>
          </cell>
          <cell r="M100" t="str">
            <v>Eng Asst</v>
          </cell>
          <cell r="N100" t="str">
            <v>EN430</v>
          </cell>
          <cell r="O100" t="str">
            <v>Dave Johnson</v>
          </cell>
          <cell r="P100" t="str">
            <v>No</v>
          </cell>
        </row>
        <row r="101">
          <cell r="A101">
            <v>971</v>
          </cell>
          <cell r="B101" t="str">
            <v>1GTCS148048203507</v>
          </cell>
          <cell r="C101" t="str">
            <v>GBP948</v>
          </cell>
          <cell r="D101">
            <v>2004</v>
          </cell>
          <cell r="E101" t="str">
            <v>GMC</v>
          </cell>
          <cell r="F101" t="str">
            <v>Canyon</v>
          </cell>
          <cell r="G101">
            <v>4850</v>
          </cell>
          <cell r="H101" t="str">
            <v>EL442</v>
          </cell>
          <cell r="I101">
            <v>38504</v>
          </cell>
          <cell r="J101">
            <v>13581.21</v>
          </cell>
          <cell r="K101" t="str">
            <v>Comp. P/U</v>
          </cell>
          <cell r="L101" t="str">
            <v>Std. Cab</v>
          </cell>
          <cell r="M101" t="str">
            <v>Meter Reader</v>
          </cell>
          <cell r="N101" t="str">
            <v>EL442</v>
          </cell>
          <cell r="O101" t="str">
            <v>Kate Jones</v>
          </cell>
          <cell r="P101" t="str">
            <v>No</v>
          </cell>
        </row>
        <row r="102">
          <cell r="A102">
            <v>972</v>
          </cell>
          <cell r="B102" t="str">
            <v>1GTCS148548200747</v>
          </cell>
          <cell r="C102" t="str">
            <v>GBP942</v>
          </cell>
          <cell r="D102">
            <v>2004</v>
          </cell>
          <cell r="E102" t="str">
            <v>GMC</v>
          </cell>
          <cell r="F102" t="str">
            <v>Canyon</v>
          </cell>
          <cell r="G102">
            <v>4850</v>
          </cell>
          <cell r="H102" t="str">
            <v>EL442</v>
          </cell>
          <cell r="I102">
            <v>38504</v>
          </cell>
          <cell r="J102">
            <v>13581.22</v>
          </cell>
          <cell r="K102" t="str">
            <v>Comp. P/U</v>
          </cell>
          <cell r="L102" t="str">
            <v>Std. Cab</v>
          </cell>
          <cell r="M102" t="str">
            <v>Meter Reader</v>
          </cell>
          <cell r="N102" t="str">
            <v>EL442</v>
          </cell>
          <cell r="O102" t="str">
            <v>Chris Allen</v>
          </cell>
          <cell r="P102" t="str">
            <v>No</v>
          </cell>
        </row>
        <row r="103">
          <cell r="A103">
            <v>970</v>
          </cell>
          <cell r="B103" t="str">
            <v>1GTCS148748201866</v>
          </cell>
          <cell r="C103" t="str">
            <v>GBP939</v>
          </cell>
          <cell r="D103">
            <v>2004</v>
          </cell>
          <cell r="E103" t="str">
            <v>GMC</v>
          </cell>
          <cell r="F103" t="str">
            <v>Canyon</v>
          </cell>
          <cell r="G103">
            <v>4850</v>
          </cell>
          <cell r="H103" t="str">
            <v>EL442</v>
          </cell>
          <cell r="I103">
            <v>38504</v>
          </cell>
          <cell r="J103">
            <v>13581.21</v>
          </cell>
          <cell r="K103" t="str">
            <v>Comp. P/U</v>
          </cell>
          <cell r="L103" t="str">
            <v>Std. Cab</v>
          </cell>
          <cell r="M103" t="str">
            <v>Meter Reader</v>
          </cell>
          <cell r="N103" t="str">
            <v>EL442</v>
          </cell>
          <cell r="O103" t="str">
            <v>Virginia Nail</v>
          </cell>
          <cell r="P103" t="str">
            <v>No</v>
          </cell>
        </row>
        <row r="104">
          <cell r="A104">
            <v>155</v>
          </cell>
          <cell r="B104" t="str">
            <v>1FDAF56S34ED20961</v>
          </cell>
          <cell r="C104" t="str">
            <v>GBU483</v>
          </cell>
          <cell r="D104">
            <v>2004</v>
          </cell>
          <cell r="E104" t="str">
            <v>Ford</v>
          </cell>
          <cell r="F104" t="str">
            <v>F550</v>
          </cell>
          <cell r="G104">
            <v>19000</v>
          </cell>
          <cell r="H104" t="str">
            <v>IM430</v>
          </cell>
          <cell r="I104">
            <v>38534</v>
          </cell>
          <cell r="J104">
            <v>51081.1</v>
          </cell>
          <cell r="K104" t="str">
            <v>Utility Welder</v>
          </cell>
          <cell r="L104" t="str">
            <v>V10-G</v>
          </cell>
          <cell r="M104" t="str">
            <v>I&amp;M Welder</v>
          </cell>
          <cell r="N104" t="str">
            <v>IM430</v>
          </cell>
          <cell r="O104" t="str">
            <v>Jose Hernandez</v>
          </cell>
          <cell r="P104" t="str">
            <v>No</v>
          </cell>
        </row>
        <row r="105">
          <cell r="A105" t="str">
            <v>314 / CT-0587</v>
          </cell>
          <cell r="B105" t="str">
            <v>1GBJ6C1E15F533904</v>
          </cell>
          <cell r="C105" t="str">
            <v>D813UD</v>
          </cell>
          <cell r="D105">
            <v>2005</v>
          </cell>
          <cell r="E105" t="str">
            <v>Chevrolet</v>
          </cell>
          <cell r="F105">
            <v>6500</v>
          </cell>
          <cell r="G105">
            <v>11700</v>
          </cell>
          <cell r="H105" t="str">
            <v>OP460</v>
          </cell>
          <cell r="K105" t="str">
            <v>Dump Trk</v>
          </cell>
          <cell r="L105" t="str">
            <v>V10-G</v>
          </cell>
          <cell r="M105" t="str">
            <v>Ops</v>
          </cell>
          <cell r="N105" t="str">
            <v>PR460</v>
          </cell>
          <cell r="O105" t="str">
            <v>DUMPTRUCK</v>
          </cell>
          <cell r="P105" t="str">
            <v>No</v>
          </cell>
        </row>
        <row r="106">
          <cell r="A106">
            <v>558</v>
          </cell>
          <cell r="B106" t="str">
            <v>1GDG5C1G16F407467</v>
          </cell>
          <cell r="C106" t="str">
            <v>GCS199</v>
          </cell>
          <cell r="D106">
            <v>2006</v>
          </cell>
          <cell r="E106" t="str">
            <v>GMC</v>
          </cell>
          <cell r="F106">
            <v>5500</v>
          </cell>
          <cell r="G106">
            <v>22000</v>
          </cell>
          <cell r="H106" t="str">
            <v>PR410</v>
          </cell>
          <cell r="I106">
            <v>38645</v>
          </cell>
          <cell r="J106">
            <v>52132.74</v>
          </cell>
          <cell r="K106" t="str">
            <v>Dry Freight</v>
          </cell>
          <cell r="L106" t="str">
            <v>M&amp;J, Liftgate</v>
          </cell>
          <cell r="M106" t="str">
            <v>M&amp;J</v>
          </cell>
          <cell r="N106" t="str">
            <v>PR410</v>
          </cell>
          <cell r="O106" t="str">
            <v>Vacant Position</v>
          </cell>
          <cell r="P106" t="str">
            <v>No</v>
          </cell>
        </row>
        <row r="107">
          <cell r="A107">
            <v>557</v>
          </cell>
          <cell r="B107" t="str">
            <v>1GDG5C1G56F406936</v>
          </cell>
          <cell r="C107" t="str">
            <v>GBX298</v>
          </cell>
          <cell r="D107">
            <v>2006</v>
          </cell>
          <cell r="E107" t="str">
            <v>GMC</v>
          </cell>
          <cell r="F107">
            <v>5500</v>
          </cell>
          <cell r="G107">
            <v>22000</v>
          </cell>
          <cell r="H107" t="str">
            <v>IM410</v>
          </cell>
          <cell r="I107">
            <v>38645</v>
          </cell>
          <cell r="J107">
            <v>49295.37</v>
          </cell>
          <cell r="K107" t="str">
            <v>Utility</v>
          </cell>
          <cell r="L107" t="str">
            <v>8.1L V8-G, I&amp;M</v>
          </cell>
          <cell r="M107" t="str">
            <v>I&amp;M</v>
          </cell>
          <cell r="N107" t="str">
            <v>IM410</v>
          </cell>
          <cell r="O107" t="str">
            <v>Darren Coney</v>
          </cell>
          <cell r="P107" t="str">
            <v>No</v>
          </cell>
        </row>
        <row r="108">
          <cell r="A108">
            <v>556</v>
          </cell>
          <cell r="B108" t="str">
            <v>1GDG5C1G96F407717</v>
          </cell>
          <cell r="C108" t="str">
            <v>GBX306</v>
          </cell>
          <cell r="D108">
            <v>2006</v>
          </cell>
          <cell r="E108" t="str">
            <v>GMC</v>
          </cell>
          <cell r="F108">
            <v>5500</v>
          </cell>
          <cell r="G108">
            <v>22000</v>
          </cell>
          <cell r="H108" t="str">
            <v>IM410</v>
          </cell>
          <cell r="I108">
            <v>38645</v>
          </cell>
          <cell r="J108">
            <v>49295.38</v>
          </cell>
          <cell r="K108" t="str">
            <v>Utility</v>
          </cell>
          <cell r="L108" t="str">
            <v>8.1L V8-G, I&amp;M</v>
          </cell>
          <cell r="M108" t="str">
            <v>I&amp;M</v>
          </cell>
          <cell r="N108" t="str">
            <v>IM410</v>
          </cell>
          <cell r="O108" t="str">
            <v>Steve Webster</v>
          </cell>
          <cell r="P108" t="str">
            <v>No</v>
          </cell>
        </row>
        <row r="109">
          <cell r="A109">
            <v>559</v>
          </cell>
          <cell r="B109" t="str">
            <v>1GDG5C1G26F407235</v>
          </cell>
          <cell r="C109" t="str">
            <v>GBX326</v>
          </cell>
          <cell r="D109">
            <v>2006</v>
          </cell>
          <cell r="E109" t="str">
            <v>GMC</v>
          </cell>
          <cell r="F109">
            <v>5500</v>
          </cell>
          <cell r="G109">
            <v>22000</v>
          </cell>
          <cell r="H109" t="str">
            <v>PR410</v>
          </cell>
          <cell r="I109">
            <v>38671</v>
          </cell>
          <cell r="J109">
            <v>67776.960000000006</v>
          </cell>
          <cell r="K109" t="str">
            <v>Utility</v>
          </cell>
          <cell r="L109" t="str">
            <v>I&amp;M, Crane, Liftgate</v>
          </cell>
          <cell r="M109" t="str">
            <v>Flo-Gas I&amp;M</v>
          </cell>
          <cell r="N109" t="str">
            <v>PR410</v>
          </cell>
          <cell r="O109" t="str">
            <v>Phil Mooney</v>
          </cell>
          <cell r="P109" t="str">
            <v>No</v>
          </cell>
        </row>
        <row r="110">
          <cell r="A110">
            <v>41</v>
          </cell>
          <cell r="B110" t="str">
            <v>1HTMMAAN56H307330</v>
          </cell>
          <cell r="C110" t="str">
            <v>GBQ237</v>
          </cell>
          <cell r="D110">
            <v>2006</v>
          </cell>
          <cell r="E110" t="str">
            <v>International</v>
          </cell>
          <cell r="F110">
            <v>4300</v>
          </cell>
          <cell r="G110">
            <v>32900</v>
          </cell>
          <cell r="H110" t="str">
            <v>PR410</v>
          </cell>
          <cell r="I110">
            <v>38709</v>
          </cell>
          <cell r="J110">
            <v>102894.04</v>
          </cell>
          <cell r="K110" t="str">
            <v>Bobtail</v>
          </cell>
          <cell r="L110" t="str">
            <v>Arrow 3499, s/n 39176</v>
          </cell>
          <cell r="M110" t="str">
            <v>Bobtail</v>
          </cell>
          <cell r="N110" t="str">
            <v>PR410</v>
          </cell>
          <cell r="O110" t="str">
            <v>George Cross</v>
          </cell>
          <cell r="P110" t="str">
            <v>No</v>
          </cell>
        </row>
        <row r="111">
          <cell r="A111">
            <v>40</v>
          </cell>
          <cell r="B111" t="str">
            <v>1HTMMAAN96H307329</v>
          </cell>
          <cell r="C111" t="str">
            <v>GBQ238</v>
          </cell>
          <cell r="D111">
            <v>2006</v>
          </cell>
          <cell r="E111" t="str">
            <v>International</v>
          </cell>
          <cell r="F111">
            <v>4300</v>
          </cell>
          <cell r="G111">
            <v>32900</v>
          </cell>
          <cell r="H111" t="str">
            <v>PR410</v>
          </cell>
          <cell r="I111">
            <v>38719</v>
          </cell>
          <cell r="J111">
            <v>99367.77</v>
          </cell>
          <cell r="K111" t="str">
            <v>Bobtail</v>
          </cell>
          <cell r="L111" t="str">
            <v>Arrow 3499, s/n 39175</v>
          </cell>
          <cell r="M111" t="str">
            <v>Bobtail</v>
          </cell>
          <cell r="N111" t="str">
            <v>PR410</v>
          </cell>
          <cell r="O111" t="str">
            <v>Joel Ruderman</v>
          </cell>
          <cell r="P111" t="str">
            <v>No</v>
          </cell>
        </row>
        <row r="112">
          <cell r="A112">
            <v>165</v>
          </cell>
          <cell r="B112" t="str">
            <v>1GTEC19Z06Z212177</v>
          </cell>
          <cell r="C112" t="str">
            <v>GBC933</v>
          </cell>
          <cell r="D112">
            <v>2006</v>
          </cell>
          <cell r="E112" t="str">
            <v>GMC</v>
          </cell>
          <cell r="F112" t="str">
            <v>Sierra</v>
          </cell>
          <cell r="G112">
            <v>6200</v>
          </cell>
          <cell r="H112" t="str">
            <v>SY430</v>
          </cell>
          <cell r="I112">
            <v>38740</v>
          </cell>
          <cell r="J112">
            <v>22473.02</v>
          </cell>
          <cell r="K112" t="str">
            <v>Pickup</v>
          </cell>
          <cell r="L112" t="str">
            <v>5.3L V8-G, Ext. Cab</v>
          </cell>
          <cell r="M112" t="str">
            <v>Sys Ops</v>
          </cell>
          <cell r="N112" t="str">
            <v>SY430</v>
          </cell>
          <cell r="O112" t="str">
            <v>Leak Survey / Lackey</v>
          </cell>
          <cell r="P112" t="str">
            <v>No</v>
          </cell>
        </row>
        <row r="113">
          <cell r="A113">
            <v>164</v>
          </cell>
          <cell r="B113" t="str">
            <v>1GTEC19ZX6Z211974</v>
          </cell>
          <cell r="C113" t="str">
            <v>GBC930</v>
          </cell>
          <cell r="D113">
            <v>2006</v>
          </cell>
          <cell r="E113" t="str">
            <v>GMC</v>
          </cell>
          <cell r="F113" t="str">
            <v>Sierra</v>
          </cell>
          <cell r="G113">
            <v>6200</v>
          </cell>
          <cell r="H113" t="str">
            <v>IM430</v>
          </cell>
          <cell r="I113">
            <v>38740</v>
          </cell>
          <cell r="J113">
            <v>22473.02</v>
          </cell>
          <cell r="K113" t="str">
            <v>Pickup</v>
          </cell>
          <cell r="L113" t="str">
            <v>5.3L V8-G, Ext. Cab</v>
          </cell>
          <cell r="M113" t="str">
            <v>I&amp;M Supv</v>
          </cell>
          <cell r="N113" t="str">
            <v>IM430</v>
          </cell>
          <cell r="O113" t="str">
            <v>Fred Bland</v>
          </cell>
          <cell r="P113" t="str">
            <v>No</v>
          </cell>
        </row>
        <row r="114">
          <cell r="A114">
            <v>170</v>
          </cell>
          <cell r="B114" t="str">
            <v>1GTCS198X68227857</v>
          </cell>
          <cell r="C114" t="str">
            <v>GBC958</v>
          </cell>
          <cell r="D114">
            <v>2006</v>
          </cell>
          <cell r="E114" t="str">
            <v>GMC</v>
          </cell>
          <cell r="F114" t="str">
            <v>Canyon</v>
          </cell>
          <cell r="G114">
            <v>5000</v>
          </cell>
          <cell r="H114" t="str">
            <v>SY430</v>
          </cell>
          <cell r="I114">
            <v>38747</v>
          </cell>
          <cell r="J114">
            <v>16129.59</v>
          </cell>
          <cell r="K114" t="str">
            <v>Comp. P/U</v>
          </cell>
          <cell r="L114" t="str">
            <v>I4-G, Ext. Cab</v>
          </cell>
          <cell r="M114" t="str">
            <v>Sys Ops Line Locate</v>
          </cell>
          <cell r="N114" t="str">
            <v>SY430</v>
          </cell>
          <cell r="O114" t="str">
            <v>Ken Kennedy</v>
          </cell>
          <cell r="P114" t="str">
            <v>No</v>
          </cell>
        </row>
        <row r="115">
          <cell r="A115">
            <v>168</v>
          </cell>
          <cell r="B115" t="str">
            <v>1GTGG29U161186081</v>
          </cell>
          <cell r="C115" t="str">
            <v>GBC939</v>
          </cell>
          <cell r="D115">
            <v>2006</v>
          </cell>
          <cell r="E115" t="str">
            <v>GMC</v>
          </cell>
          <cell r="F115" t="str">
            <v>Savana</v>
          </cell>
          <cell r="G115">
            <v>8600</v>
          </cell>
          <cell r="H115" t="str">
            <v>SV430</v>
          </cell>
          <cell r="I115">
            <v>38747</v>
          </cell>
          <cell r="J115">
            <v>25524.41</v>
          </cell>
          <cell r="K115" t="str">
            <v>Van</v>
          </cell>
          <cell r="L115" t="str">
            <v>6.0L V8-G, Service</v>
          </cell>
          <cell r="M115" t="str">
            <v>Service</v>
          </cell>
          <cell r="N115" t="str">
            <v>SV430</v>
          </cell>
          <cell r="O115" t="str">
            <v>Bill McDaniel</v>
          </cell>
          <cell r="P115" t="str">
            <v>No</v>
          </cell>
        </row>
        <row r="116">
          <cell r="A116">
            <v>167</v>
          </cell>
          <cell r="B116" t="str">
            <v>1GTGG29U161186677</v>
          </cell>
          <cell r="C116" t="str">
            <v>GBC936</v>
          </cell>
          <cell r="D116">
            <v>2006</v>
          </cell>
          <cell r="E116" t="str">
            <v>GMC</v>
          </cell>
          <cell r="F116" t="str">
            <v>Savana</v>
          </cell>
          <cell r="G116">
            <v>8600</v>
          </cell>
          <cell r="H116" t="str">
            <v>SV430</v>
          </cell>
          <cell r="I116">
            <v>38747</v>
          </cell>
          <cell r="J116">
            <v>25524.41</v>
          </cell>
          <cell r="K116" t="str">
            <v>Van</v>
          </cell>
          <cell r="L116" t="str">
            <v>6.0L V8-G, Service</v>
          </cell>
          <cell r="M116" t="str">
            <v>Service</v>
          </cell>
          <cell r="N116" t="str">
            <v>SV430</v>
          </cell>
          <cell r="O116" t="str">
            <v>Curtis Page</v>
          </cell>
          <cell r="P116" t="str">
            <v>No</v>
          </cell>
        </row>
        <row r="117">
          <cell r="A117">
            <v>169</v>
          </cell>
          <cell r="B117" t="str">
            <v>1GTGG29U461186771</v>
          </cell>
          <cell r="C117" t="str">
            <v>GBC941</v>
          </cell>
          <cell r="D117">
            <v>2006</v>
          </cell>
          <cell r="E117" t="str">
            <v>GMC</v>
          </cell>
          <cell r="F117" t="str">
            <v>Savana</v>
          </cell>
          <cell r="G117">
            <v>8600</v>
          </cell>
          <cell r="H117" t="str">
            <v>SV430</v>
          </cell>
          <cell r="I117">
            <v>38747</v>
          </cell>
          <cell r="J117">
            <v>25524.42</v>
          </cell>
          <cell r="K117" t="str">
            <v>Van</v>
          </cell>
          <cell r="L117" t="str">
            <v>6.0L V8-G, Service</v>
          </cell>
          <cell r="M117" t="str">
            <v>Service</v>
          </cell>
          <cell r="N117" t="str">
            <v>SV430</v>
          </cell>
          <cell r="O117" t="str">
            <v>Chris Williams</v>
          </cell>
          <cell r="P117" t="str">
            <v>No</v>
          </cell>
        </row>
        <row r="118">
          <cell r="A118">
            <v>166</v>
          </cell>
          <cell r="B118" t="str">
            <v>1GTEC19Z66Z211938</v>
          </cell>
          <cell r="C118" t="str">
            <v>GBC934</v>
          </cell>
          <cell r="D118">
            <v>2006</v>
          </cell>
          <cell r="E118" t="str">
            <v>GMC</v>
          </cell>
          <cell r="F118" t="str">
            <v>Sierra</v>
          </cell>
          <cell r="G118">
            <v>6200</v>
          </cell>
          <cell r="H118" t="str">
            <v>EN430</v>
          </cell>
          <cell r="I118">
            <v>38748</v>
          </cell>
          <cell r="J118">
            <v>22473.02</v>
          </cell>
          <cell r="K118" t="str">
            <v>Pickup</v>
          </cell>
          <cell r="L118" t="str">
            <v>5.3L V8-G, Ext. Cab</v>
          </cell>
          <cell r="M118" t="str">
            <v>Eng Mgr</v>
          </cell>
          <cell r="N118" t="str">
            <v>EN430</v>
          </cell>
          <cell r="O118" t="str">
            <v>Dan Scribben</v>
          </cell>
          <cell r="P118" t="str">
            <v>YES</v>
          </cell>
        </row>
        <row r="119">
          <cell r="A119">
            <v>563</v>
          </cell>
          <cell r="B119" t="str">
            <v>1GTEC19Z76Z214704</v>
          </cell>
          <cell r="C119" t="str">
            <v>GBC889</v>
          </cell>
          <cell r="D119">
            <v>2006</v>
          </cell>
          <cell r="E119" t="str">
            <v>GMC</v>
          </cell>
          <cell r="F119" t="str">
            <v>Sierra</v>
          </cell>
          <cell r="G119">
            <v>6200</v>
          </cell>
          <cell r="H119" t="str">
            <v>EN401</v>
          </cell>
          <cell r="I119">
            <v>38748</v>
          </cell>
          <cell r="J119">
            <v>21465.17</v>
          </cell>
          <cell r="K119" t="str">
            <v>Pickup</v>
          </cell>
          <cell r="L119" t="str">
            <v>5.3L V8-G, Ext. Cab</v>
          </cell>
          <cell r="M119" t="str">
            <v>I&amp;M Supv</v>
          </cell>
          <cell r="N119" t="str">
            <v>IM410</v>
          </cell>
          <cell r="O119" t="str">
            <v>John Burke</v>
          </cell>
          <cell r="P119" t="str">
            <v>YES</v>
          </cell>
        </row>
        <row r="120">
          <cell r="A120">
            <v>572</v>
          </cell>
          <cell r="B120" t="str">
            <v>1GTCS148768223529</v>
          </cell>
          <cell r="C120" t="str">
            <v>GBC896</v>
          </cell>
          <cell r="D120">
            <v>2006</v>
          </cell>
          <cell r="E120" t="str">
            <v>GMC</v>
          </cell>
          <cell r="F120" t="str">
            <v>Canyon</v>
          </cell>
          <cell r="G120">
            <v>4850</v>
          </cell>
          <cell r="H120" t="str">
            <v>SV411</v>
          </cell>
          <cell r="I120">
            <v>38749</v>
          </cell>
          <cell r="J120">
            <v>13473.5</v>
          </cell>
          <cell r="K120" t="str">
            <v>Comp. P/U</v>
          </cell>
          <cell r="L120" t="str">
            <v>Std. Cab</v>
          </cell>
          <cell r="M120" t="str">
            <v>Pool Spare</v>
          </cell>
          <cell r="N120" t="str">
            <v>SV411</v>
          </cell>
          <cell r="O120" t="str">
            <v>Open Collector</v>
          </cell>
          <cell r="P120" t="str">
            <v>No</v>
          </cell>
        </row>
        <row r="121">
          <cell r="A121">
            <v>571</v>
          </cell>
          <cell r="B121" t="str">
            <v>1GTCS148668225109</v>
          </cell>
          <cell r="C121" t="str">
            <v>GBC877</v>
          </cell>
          <cell r="D121">
            <v>2006</v>
          </cell>
          <cell r="E121" t="str">
            <v>GMC</v>
          </cell>
          <cell r="F121" t="str">
            <v>Canyon</v>
          </cell>
          <cell r="G121">
            <v>4850</v>
          </cell>
          <cell r="H121" t="str">
            <v>SV411</v>
          </cell>
          <cell r="I121">
            <v>38756</v>
          </cell>
          <cell r="J121">
            <v>12723.5</v>
          </cell>
          <cell r="K121" t="str">
            <v>Comp. P/U</v>
          </cell>
          <cell r="L121" t="str">
            <v>Std. Cab</v>
          </cell>
          <cell r="M121" t="str">
            <v>Collector</v>
          </cell>
          <cell r="N121" t="str">
            <v>SV411</v>
          </cell>
          <cell r="O121" t="str">
            <v>Tommy Pouncey</v>
          </cell>
          <cell r="P121" t="str">
            <v>No</v>
          </cell>
        </row>
        <row r="122">
          <cell r="A122">
            <v>317</v>
          </cell>
          <cell r="B122" t="str">
            <v>1G1ZT51866F217065</v>
          </cell>
          <cell r="C122" t="str">
            <v>C209TW</v>
          </cell>
          <cell r="D122">
            <v>2006</v>
          </cell>
          <cell r="E122" t="str">
            <v>Chevrolet</v>
          </cell>
          <cell r="F122" t="str">
            <v>Malibu</v>
          </cell>
          <cell r="G122">
            <v>4233</v>
          </cell>
          <cell r="H122" t="str">
            <v>MK412</v>
          </cell>
          <cell r="K122" t="str">
            <v>Sedan</v>
          </cell>
          <cell r="L122" t="str">
            <v>V6-G</v>
          </cell>
          <cell r="M122" t="str">
            <v>Energy Plus Rep / Office</v>
          </cell>
          <cell r="N122" t="str">
            <v>MK412</v>
          </cell>
          <cell r="O122" t="str">
            <v>Scott Ranck</v>
          </cell>
          <cell r="P122" t="str">
            <v>YES</v>
          </cell>
        </row>
        <row r="123">
          <cell r="A123">
            <v>318</v>
          </cell>
          <cell r="B123" t="str">
            <v>1GNDT13SX62302735</v>
          </cell>
          <cell r="C123" t="str">
            <v>E771LY</v>
          </cell>
          <cell r="D123">
            <v>2006</v>
          </cell>
          <cell r="E123" t="str">
            <v>Chevrolet</v>
          </cell>
          <cell r="F123" t="str">
            <v>TrailBlazer</v>
          </cell>
          <cell r="G123">
            <v>5750</v>
          </cell>
          <cell r="H123" t="str">
            <v>MS410</v>
          </cell>
          <cell r="K123" t="str">
            <v>SUV</v>
          </cell>
          <cell r="L123" t="str">
            <v>V6-G</v>
          </cell>
          <cell r="M123" t="str">
            <v>Eng Tech / Ops</v>
          </cell>
          <cell r="N123" t="str">
            <v>MS410</v>
          </cell>
          <cell r="O123" t="str">
            <v>Barbara Johns</v>
          </cell>
          <cell r="P123" t="str">
            <v>YES</v>
          </cell>
        </row>
        <row r="124">
          <cell r="A124">
            <v>562</v>
          </cell>
          <cell r="B124" t="str">
            <v>1GTEC19Z96Z212100</v>
          </cell>
          <cell r="C124" t="str">
            <v>GBC888</v>
          </cell>
          <cell r="D124">
            <v>2006</v>
          </cell>
          <cell r="E124" t="str">
            <v>GMC</v>
          </cell>
          <cell r="F124" t="str">
            <v>Sierra</v>
          </cell>
          <cell r="G124">
            <v>6200</v>
          </cell>
          <cell r="H124" t="str">
            <v>PR400</v>
          </cell>
          <cell r="I124">
            <v>38740</v>
          </cell>
          <cell r="J124">
            <v>21465.17</v>
          </cell>
          <cell r="K124" t="str">
            <v>Pickup</v>
          </cell>
          <cell r="L124" t="str">
            <v>5.3L V8-G, Ext. Cab</v>
          </cell>
          <cell r="M124" t="str">
            <v>Eng Project Mgr</v>
          </cell>
          <cell r="N124" t="str">
            <v>PR400</v>
          </cell>
          <cell r="O124" t="str">
            <v>Roland Parker</v>
          </cell>
          <cell r="P124" t="str">
            <v>YES</v>
          </cell>
        </row>
        <row r="125">
          <cell r="A125">
            <v>567</v>
          </cell>
          <cell r="B125" t="str">
            <v>1GDHC29U06E204512</v>
          </cell>
          <cell r="C125" t="str">
            <v>GBC905</v>
          </cell>
          <cell r="D125">
            <v>2006</v>
          </cell>
          <cell r="E125" t="str">
            <v>GMC</v>
          </cell>
          <cell r="F125">
            <v>2500</v>
          </cell>
          <cell r="G125">
            <v>9200</v>
          </cell>
          <cell r="H125" t="str">
            <v>SV411</v>
          </cell>
          <cell r="I125">
            <v>38818</v>
          </cell>
          <cell r="J125">
            <v>34303.279999999999</v>
          </cell>
          <cell r="K125" t="str">
            <v>Utility</v>
          </cell>
          <cell r="L125" t="str">
            <v>6.0L V8-G, Ext. Cab</v>
          </cell>
          <cell r="M125" t="str">
            <v>Service</v>
          </cell>
          <cell r="N125" t="str">
            <v>SV411</v>
          </cell>
          <cell r="O125" t="str">
            <v>Leo Moron</v>
          </cell>
          <cell r="P125" t="str">
            <v>No</v>
          </cell>
        </row>
        <row r="126">
          <cell r="A126">
            <v>568</v>
          </cell>
          <cell r="B126" t="str">
            <v>1GDHC29U16E204518</v>
          </cell>
          <cell r="C126" t="str">
            <v>GBC906</v>
          </cell>
          <cell r="D126">
            <v>2006</v>
          </cell>
          <cell r="E126" t="str">
            <v>GMC</v>
          </cell>
          <cell r="F126">
            <v>2500</v>
          </cell>
          <cell r="G126">
            <v>9200</v>
          </cell>
          <cell r="H126" t="str">
            <v>SV411</v>
          </cell>
          <cell r="I126">
            <v>38818</v>
          </cell>
          <cell r="J126">
            <v>34303.279999999999</v>
          </cell>
          <cell r="K126" t="str">
            <v>Utility</v>
          </cell>
          <cell r="L126" t="str">
            <v>6.0L V8-G, Ext. Cab</v>
          </cell>
          <cell r="M126" t="str">
            <v>M&amp;J</v>
          </cell>
          <cell r="N126" t="str">
            <v>SV411</v>
          </cell>
          <cell r="O126" t="str">
            <v>Spare</v>
          </cell>
          <cell r="P126" t="str">
            <v>No</v>
          </cell>
        </row>
        <row r="127">
          <cell r="A127">
            <v>566</v>
          </cell>
          <cell r="B127" t="str">
            <v>1GDHC29U56E204506</v>
          </cell>
          <cell r="C127" t="str">
            <v>GBC869</v>
          </cell>
          <cell r="D127">
            <v>2006</v>
          </cell>
          <cell r="E127" t="str">
            <v>GMC</v>
          </cell>
          <cell r="F127">
            <v>2500</v>
          </cell>
          <cell r="G127">
            <v>9200</v>
          </cell>
          <cell r="H127" t="str">
            <v>SV411</v>
          </cell>
          <cell r="I127">
            <v>38818</v>
          </cell>
          <cell r="J127">
            <v>34303.279999999999</v>
          </cell>
          <cell r="K127" t="str">
            <v>Utility</v>
          </cell>
          <cell r="L127" t="str">
            <v>6.0L V8-G, Ext. Cab</v>
          </cell>
          <cell r="M127" t="str">
            <v>Service</v>
          </cell>
          <cell r="N127" t="str">
            <v>SV411</v>
          </cell>
          <cell r="O127" t="str">
            <v>Bob Wallace</v>
          </cell>
          <cell r="P127" t="str">
            <v>No</v>
          </cell>
        </row>
        <row r="128">
          <cell r="A128">
            <v>569</v>
          </cell>
          <cell r="B128" t="str">
            <v>1GDHC29UX6E204825</v>
          </cell>
          <cell r="C128" t="str">
            <v>GBC910</v>
          </cell>
          <cell r="D128">
            <v>2006</v>
          </cell>
          <cell r="E128" t="str">
            <v>GMC</v>
          </cell>
          <cell r="F128">
            <v>2500</v>
          </cell>
          <cell r="G128">
            <v>9200</v>
          </cell>
          <cell r="H128" t="str">
            <v>SV411</v>
          </cell>
          <cell r="I128">
            <v>38818</v>
          </cell>
          <cell r="J128">
            <v>34303.279999999999</v>
          </cell>
          <cell r="K128" t="str">
            <v>Utility</v>
          </cell>
          <cell r="L128" t="str">
            <v>6.0L V8-G, Ext. Cab</v>
          </cell>
          <cell r="M128" t="str">
            <v>Service</v>
          </cell>
          <cell r="N128" t="str">
            <v>SV411</v>
          </cell>
          <cell r="O128" t="str">
            <v>Joseph Deyounks</v>
          </cell>
          <cell r="P128" t="str">
            <v>No</v>
          </cell>
        </row>
        <row r="129">
          <cell r="A129">
            <v>564</v>
          </cell>
          <cell r="B129" t="str">
            <v>1GCEC19Z46Z248504</v>
          </cell>
          <cell r="C129" t="str">
            <v>K411CK</v>
          </cell>
          <cell r="D129">
            <v>2006</v>
          </cell>
          <cell r="E129" t="str">
            <v>Chevrolet</v>
          </cell>
          <cell r="F129" t="str">
            <v>Silverado</v>
          </cell>
          <cell r="G129">
            <v>6200</v>
          </cell>
          <cell r="H129" t="str">
            <v>PR410</v>
          </cell>
          <cell r="I129">
            <v>38842</v>
          </cell>
          <cell r="J129">
            <v>24437.8</v>
          </cell>
          <cell r="K129" t="str">
            <v>Pickup</v>
          </cell>
          <cell r="L129" t="str">
            <v>5.3L V8-G, Ext. Cab</v>
          </cell>
          <cell r="M129" t="str">
            <v>Flo-Gas Mgr</v>
          </cell>
          <cell r="N129" t="str">
            <v>PR410</v>
          </cell>
          <cell r="O129" t="str">
            <v>Skip Knight</v>
          </cell>
          <cell r="P129" t="str">
            <v>YES</v>
          </cell>
        </row>
        <row r="130">
          <cell r="A130">
            <v>173</v>
          </cell>
          <cell r="B130" t="str">
            <v>1GTCS148268296808</v>
          </cell>
          <cell r="C130" t="str">
            <v>GBY565</v>
          </cell>
          <cell r="D130">
            <v>2006</v>
          </cell>
          <cell r="E130" t="str">
            <v>GMC</v>
          </cell>
          <cell r="F130" t="str">
            <v>Canyon</v>
          </cell>
          <cell r="G130">
            <v>4850</v>
          </cell>
          <cell r="H130" t="str">
            <v>SY430</v>
          </cell>
          <cell r="I130">
            <v>38862</v>
          </cell>
          <cell r="J130">
            <v>15805.28</v>
          </cell>
          <cell r="K130" t="str">
            <v>Comp. P/U</v>
          </cell>
          <cell r="L130" t="str">
            <v>I4-G, Std. Cab</v>
          </cell>
          <cell r="M130" t="str">
            <v>Sys Ops Line Locate</v>
          </cell>
          <cell r="N130" t="str">
            <v>SY430</v>
          </cell>
          <cell r="O130" t="str">
            <v>Dawn DeCosta</v>
          </cell>
          <cell r="P130" t="str">
            <v>No</v>
          </cell>
        </row>
        <row r="131">
          <cell r="A131">
            <v>172</v>
          </cell>
          <cell r="B131" t="str">
            <v>1GTCS148768294813</v>
          </cell>
          <cell r="C131" t="str">
            <v>GBY566</v>
          </cell>
          <cell r="D131">
            <v>2006</v>
          </cell>
          <cell r="E131" t="str">
            <v>GMC</v>
          </cell>
          <cell r="F131" t="str">
            <v>Canyon</v>
          </cell>
          <cell r="G131">
            <v>4850</v>
          </cell>
          <cell r="H131" t="str">
            <v>IM430</v>
          </cell>
          <cell r="I131">
            <v>38862</v>
          </cell>
          <cell r="J131">
            <v>15263.19</v>
          </cell>
          <cell r="K131" t="str">
            <v>Comp. P/U</v>
          </cell>
          <cell r="L131" t="str">
            <v>I4-G, Std. Cab</v>
          </cell>
          <cell r="M131" t="str">
            <v>Spare I&amp;M</v>
          </cell>
          <cell r="N131" t="str">
            <v>IM430</v>
          </cell>
          <cell r="O131" t="str">
            <v>Unassigned</v>
          </cell>
          <cell r="P131" t="str">
            <v>No</v>
          </cell>
        </row>
        <row r="132">
          <cell r="A132">
            <v>174</v>
          </cell>
          <cell r="B132" t="str">
            <v>1GTGG29U261243548</v>
          </cell>
          <cell r="C132" t="str">
            <v>GBC927</v>
          </cell>
          <cell r="D132">
            <v>2006</v>
          </cell>
          <cell r="E132" t="str">
            <v>GMC</v>
          </cell>
          <cell r="F132" t="str">
            <v>Savana</v>
          </cell>
          <cell r="G132">
            <v>8600</v>
          </cell>
          <cell r="H132" t="str">
            <v>SV430</v>
          </cell>
          <cell r="I132">
            <v>38868</v>
          </cell>
          <cell r="J132">
            <v>24288.32</v>
          </cell>
          <cell r="K132" t="str">
            <v>Van</v>
          </cell>
          <cell r="L132" t="str">
            <v>6.0L V8-G, Service</v>
          </cell>
          <cell r="M132" t="str">
            <v>Service</v>
          </cell>
          <cell r="N132" t="str">
            <v>SV430</v>
          </cell>
          <cell r="O132" t="str">
            <v>Frank Sluka</v>
          </cell>
          <cell r="P132" t="str">
            <v>No</v>
          </cell>
        </row>
        <row r="133">
          <cell r="A133">
            <v>974</v>
          </cell>
          <cell r="B133" t="str">
            <v>1FVACYDC46HW51144</v>
          </cell>
          <cell r="C133" t="str">
            <v>GBP665</v>
          </cell>
          <cell r="D133">
            <v>2006</v>
          </cell>
          <cell r="E133" t="str">
            <v>Freightliner</v>
          </cell>
          <cell r="F133" t="str">
            <v>BCM2</v>
          </cell>
          <cell r="G133">
            <v>37600</v>
          </cell>
          <cell r="H133" t="str">
            <v>EL441</v>
          </cell>
          <cell r="I133">
            <v>2006</v>
          </cell>
          <cell r="J133">
            <v>155148.28</v>
          </cell>
          <cell r="K133" t="str">
            <v>Altec</v>
          </cell>
          <cell r="L133" t="str">
            <v>AA755L Bucket S/N 1105 BZ 3996</v>
          </cell>
          <cell r="M133" t="str">
            <v>Bucket Truck</v>
          </cell>
          <cell r="N133" t="str">
            <v>EL441</v>
          </cell>
          <cell r="O133" t="str">
            <v>James Ussery Jr.</v>
          </cell>
          <cell r="P133" t="str">
            <v>No</v>
          </cell>
        </row>
        <row r="134">
          <cell r="A134">
            <v>796</v>
          </cell>
          <cell r="B134" t="str">
            <v>1GCEC19ZX6Z286447</v>
          </cell>
          <cell r="C134" t="str">
            <v>T004DR</v>
          </cell>
          <cell r="D134">
            <v>2006</v>
          </cell>
          <cell r="E134" t="str">
            <v>Chevrolet</v>
          </cell>
          <cell r="F134" t="str">
            <v>Silverado</v>
          </cell>
          <cell r="G134">
            <v>6200</v>
          </cell>
          <cell r="H134" t="str">
            <v>EN450</v>
          </cell>
          <cell r="I134">
            <v>38869</v>
          </cell>
          <cell r="J134">
            <v>22079.279999999999</v>
          </cell>
          <cell r="K134" t="str">
            <v>Pickup</v>
          </cell>
          <cell r="L134" t="str">
            <v>5.3L V8-G, Ext. Cab</v>
          </cell>
          <cell r="M134" t="str">
            <v>Engineering</v>
          </cell>
          <cell r="N134" t="str">
            <v>EN450</v>
          </cell>
          <cell r="O134" t="str">
            <v>Chris Hebert</v>
          </cell>
          <cell r="P134" t="str">
            <v>No</v>
          </cell>
        </row>
        <row r="135">
          <cell r="A135">
            <v>795</v>
          </cell>
          <cell r="B135" t="str">
            <v>1GNDS13S762322783</v>
          </cell>
          <cell r="C135" t="str">
            <v>K413CK</v>
          </cell>
          <cell r="D135">
            <v>2006</v>
          </cell>
          <cell r="E135" t="str">
            <v>Chevrolet</v>
          </cell>
          <cell r="F135" t="str">
            <v>TrailBlazer</v>
          </cell>
          <cell r="H135" t="str">
            <v>GM450</v>
          </cell>
          <cell r="I135">
            <v>38869</v>
          </cell>
          <cell r="J135">
            <v>22731.3</v>
          </cell>
          <cell r="K135" t="str">
            <v>SUV</v>
          </cell>
          <cell r="L135" t="str">
            <v>V6-G</v>
          </cell>
          <cell r="M135" t="str">
            <v>Gen Mgr</v>
          </cell>
          <cell r="N135" t="str">
            <v> GM450</v>
          </cell>
          <cell r="O135" t="str">
            <v>Mark Cutshaw</v>
          </cell>
          <cell r="P135" t="str">
            <v>YES</v>
          </cell>
        </row>
        <row r="136">
          <cell r="A136">
            <v>570</v>
          </cell>
          <cell r="B136" t="str">
            <v>1GDHC29U26E251136</v>
          </cell>
          <cell r="C136" t="str">
            <v>GBC929</v>
          </cell>
          <cell r="D136">
            <v>2006</v>
          </cell>
          <cell r="E136" t="str">
            <v>GMC</v>
          </cell>
          <cell r="F136">
            <v>2500</v>
          </cell>
          <cell r="G136">
            <v>9200</v>
          </cell>
          <cell r="H136" t="str">
            <v>SV411</v>
          </cell>
          <cell r="I136">
            <v>38875</v>
          </cell>
          <cell r="J136">
            <v>34303.279999999999</v>
          </cell>
          <cell r="K136" t="str">
            <v>Utility</v>
          </cell>
          <cell r="L136" t="str">
            <v>6.0L V8-G, Ext. Cab, Lift Gate</v>
          </cell>
          <cell r="M136" t="str">
            <v>Service</v>
          </cell>
          <cell r="N136" t="str">
            <v>SV411</v>
          </cell>
          <cell r="O136" t="str">
            <v>Mario Ocampo</v>
          </cell>
          <cell r="P136" t="str">
            <v>No</v>
          </cell>
        </row>
        <row r="137">
          <cell r="A137">
            <v>581</v>
          </cell>
          <cell r="B137" t="str">
            <v>1GTCS198168295562</v>
          </cell>
          <cell r="C137" t="str">
            <v>GBZ770</v>
          </cell>
          <cell r="D137">
            <v>2006</v>
          </cell>
          <cell r="E137" t="str">
            <v>GMC</v>
          </cell>
          <cell r="F137" t="str">
            <v>Canyon</v>
          </cell>
          <cell r="G137">
            <v>5000</v>
          </cell>
          <cell r="H137" t="str">
            <v>EN401</v>
          </cell>
          <cell r="I137">
            <v>38876</v>
          </cell>
          <cell r="J137">
            <v>16575.84</v>
          </cell>
          <cell r="K137" t="str">
            <v>Comp. P/U</v>
          </cell>
          <cell r="L137" t="str">
            <v>Ext. Cab</v>
          </cell>
          <cell r="M137" t="str">
            <v>Gas Stds Engineer</v>
          </cell>
          <cell r="N137" t="str">
            <v>EN401</v>
          </cell>
          <cell r="O137" t="str">
            <v>Fernando VanLeeuwen</v>
          </cell>
          <cell r="P137" t="str">
            <v>YES</v>
          </cell>
        </row>
        <row r="138">
          <cell r="A138">
            <v>582</v>
          </cell>
          <cell r="B138" t="str">
            <v>1GTCS198468293711</v>
          </cell>
          <cell r="C138" t="str">
            <v>GBY567</v>
          </cell>
          <cell r="D138">
            <v>2006</v>
          </cell>
          <cell r="E138" t="str">
            <v>GMC</v>
          </cell>
          <cell r="F138" t="str">
            <v>Canyon</v>
          </cell>
          <cell r="G138">
            <v>5000</v>
          </cell>
          <cell r="H138" t="str">
            <v>EN410</v>
          </cell>
          <cell r="I138">
            <v>38876</v>
          </cell>
          <cell r="J138">
            <v>16310.46</v>
          </cell>
          <cell r="K138" t="str">
            <v>Comp. P/U</v>
          </cell>
          <cell r="L138" t="str">
            <v>Ext. Cab</v>
          </cell>
          <cell r="M138" t="str">
            <v>Eng Tech</v>
          </cell>
          <cell r="N138" t="str">
            <v>EN410</v>
          </cell>
          <cell r="O138" t="str">
            <v>Vince Krepps</v>
          </cell>
          <cell r="P138" t="str">
            <v>No</v>
          </cell>
        </row>
        <row r="139">
          <cell r="A139">
            <v>565</v>
          </cell>
          <cell r="B139" t="str">
            <v>1GTCS198568223473</v>
          </cell>
          <cell r="C139" t="str">
            <v>GBF921</v>
          </cell>
          <cell r="D139">
            <v>2006</v>
          </cell>
          <cell r="E139" t="str">
            <v>GMC</v>
          </cell>
          <cell r="F139" t="str">
            <v>Canyon</v>
          </cell>
          <cell r="G139">
            <v>5000</v>
          </cell>
          <cell r="H139" t="str">
            <v>EN410</v>
          </cell>
          <cell r="I139">
            <v>38876</v>
          </cell>
          <cell r="J139">
            <v>15980.23</v>
          </cell>
          <cell r="K139" t="str">
            <v>Pickup</v>
          </cell>
          <cell r="L139" t="str">
            <v>Ext. Cab</v>
          </cell>
          <cell r="M139" t="str">
            <v>Eng Tech</v>
          </cell>
          <cell r="N139" t="str">
            <v>EN410</v>
          </cell>
          <cell r="O139" t="str">
            <v>Ivan Gibbs</v>
          </cell>
          <cell r="P139" t="str">
            <v>No</v>
          </cell>
        </row>
        <row r="140">
          <cell r="A140">
            <v>580</v>
          </cell>
          <cell r="B140" t="str">
            <v>1GTCS198568297296</v>
          </cell>
          <cell r="C140" t="str">
            <v>GBF928</v>
          </cell>
          <cell r="D140">
            <v>2006</v>
          </cell>
          <cell r="E140" t="str">
            <v>GMC</v>
          </cell>
          <cell r="F140" t="str">
            <v>Canyon</v>
          </cell>
          <cell r="G140">
            <v>5000</v>
          </cell>
          <cell r="H140" t="str">
            <v>EN410</v>
          </cell>
          <cell r="I140">
            <v>38876</v>
          </cell>
          <cell r="J140">
            <v>16446.96</v>
          </cell>
          <cell r="K140" t="str">
            <v>Comp. P/U</v>
          </cell>
          <cell r="L140" t="str">
            <v>Ext. Cab</v>
          </cell>
          <cell r="M140" t="str">
            <v>Eng Tech</v>
          </cell>
          <cell r="N140" t="str">
            <v>EN410</v>
          </cell>
          <cell r="O140" t="str">
            <v>Billy Rodriguez</v>
          </cell>
          <cell r="P140" t="str">
            <v>No</v>
          </cell>
        </row>
        <row r="141">
          <cell r="A141">
            <v>586</v>
          </cell>
          <cell r="B141" t="str">
            <v>1GCEC19Z86Z285538</v>
          </cell>
          <cell r="C141" t="str">
            <v>F260FT</v>
          </cell>
          <cell r="D141">
            <v>2006</v>
          </cell>
          <cell r="E141" t="str">
            <v>Chevrolet</v>
          </cell>
          <cell r="F141" t="str">
            <v>Silverado</v>
          </cell>
          <cell r="G141">
            <v>6200</v>
          </cell>
          <cell r="H141" t="str">
            <v>EN410</v>
          </cell>
          <cell r="I141">
            <v>38881</v>
          </cell>
          <cell r="J141">
            <v>21019.279999999999</v>
          </cell>
          <cell r="K141" t="str">
            <v>Pickup</v>
          </cell>
          <cell r="L141" t="str">
            <v>5.3L V8-G, Ext. Cab</v>
          </cell>
          <cell r="M141" t="str">
            <v>Senior Engineer</v>
          </cell>
          <cell r="N141" t="str">
            <v>EN410</v>
          </cell>
          <cell r="O141" t="str">
            <v>Chris Canino</v>
          </cell>
          <cell r="P141" t="str">
            <v>YES</v>
          </cell>
        </row>
        <row r="142">
          <cell r="A142">
            <v>583</v>
          </cell>
          <cell r="B142" t="str">
            <v>1W4200D1063055995</v>
          </cell>
          <cell r="C142" t="str">
            <v>GBZ806</v>
          </cell>
          <cell r="D142">
            <v>2006</v>
          </cell>
          <cell r="E142" t="str">
            <v>Wells Cargo</v>
          </cell>
          <cell r="F142" t="str">
            <v>RF6101</v>
          </cell>
          <cell r="G142">
            <v>2990</v>
          </cell>
          <cell r="H142" t="str">
            <v>MS410</v>
          </cell>
          <cell r="I142">
            <v>38889</v>
          </cell>
          <cell r="J142">
            <v>3382.52</v>
          </cell>
          <cell r="K142" t="str">
            <v>Trailer</v>
          </cell>
          <cell r="L142" t="str">
            <v>Enclosed Equipment Trailer</v>
          </cell>
          <cell r="M142" t="str">
            <v>Measurement</v>
          </cell>
          <cell r="N142" t="str">
            <v>MS410</v>
          </cell>
          <cell r="O142" t="str">
            <v>Measurement</v>
          </cell>
          <cell r="P142" t="str">
            <v>n/a</v>
          </cell>
        </row>
        <row r="143">
          <cell r="A143">
            <v>585</v>
          </cell>
          <cell r="B143" t="str">
            <v>1W4200D1863055999</v>
          </cell>
          <cell r="C143" t="str">
            <v>GBZ808</v>
          </cell>
          <cell r="D143">
            <v>2006</v>
          </cell>
          <cell r="E143" t="str">
            <v>Wells Cargo</v>
          </cell>
          <cell r="F143" t="str">
            <v>RF6101</v>
          </cell>
          <cell r="G143">
            <v>2990</v>
          </cell>
          <cell r="H143" t="str">
            <v>IM410</v>
          </cell>
          <cell r="I143">
            <v>38889</v>
          </cell>
          <cell r="J143">
            <v>3591.1</v>
          </cell>
          <cell r="K143" t="str">
            <v>Trailer</v>
          </cell>
          <cell r="L143" t="str">
            <v>Enclosed - I&amp;M</v>
          </cell>
          <cell r="M143" t="str">
            <v>Equipment Trailer</v>
          </cell>
          <cell r="N143" t="str">
            <v>IM410</v>
          </cell>
          <cell r="O143" t="str">
            <v>Equipment Trailer</v>
          </cell>
          <cell r="P143" t="str">
            <v>n/a</v>
          </cell>
        </row>
        <row r="144">
          <cell r="A144">
            <v>216</v>
          </cell>
          <cell r="B144" t="str">
            <v>1GBHC24U16E203532</v>
          </cell>
          <cell r="C144" t="str">
            <v>E510ZE</v>
          </cell>
          <cell r="D144">
            <v>2006</v>
          </cell>
          <cell r="E144" t="str">
            <v>Chevrolet</v>
          </cell>
          <cell r="F144" t="str">
            <v>Silverado</v>
          </cell>
          <cell r="G144">
            <v>9200</v>
          </cell>
          <cell r="H144" t="str">
            <v>PR460</v>
          </cell>
          <cell r="K144" t="str">
            <v>Utility</v>
          </cell>
          <cell r="L144" t="str">
            <v>V8-G</v>
          </cell>
          <cell r="M144" t="str">
            <v>SV103</v>
          </cell>
          <cell r="N144" t="str">
            <v>OP460</v>
          </cell>
          <cell r="O144" t="str">
            <v>Vicki Weaver Martin</v>
          </cell>
          <cell r="P144" t="str">
            <v>YES</v>
          </cell>
        </row>
        <row r="145">
          <cell r="A145">
            <v>316</v>
          </cell>
          <cell r="B145" t="str">
            <v>1GCDT196068295164</v>
          </cell>
          <cell r="C145" t="str">
            <v>E558ZE</v>
          </cell>
          <cell r="D145">
            <v>2006</v>
          </cell>
          <cell r="E145" t="str">
            <v>Chevrolet</v>
          </cell>
          <cell r="F145" t="str">
            <v>Colorado</v>
          </cell>
          <cell r="G145">
            <v>5300</v>
          </cell>
          <cell r="H145" t="str">
            <v>OP460</v>
          </cell>
          <cell r="K145" t="str">
            <v>Comp. P/U</v>
          </cell>
          <cell r="L145" t="str">
            <v>I5-G</v>
          </cell>
          <cell r="M145" t="str">
            <v>Ops</v>
          </cell>
          <cell r="N145" t="str">
            <v>PR460</v>
          </cell>
          <cell r="O145" t="str">
            <v>Spare</v>
          </cell>
          <cell r="P145" t="str">
            <v>No</v>
          </cell>
        </row>
        <row r="146">
          <cell r="A146">
            <v>588</v>
          </cell>
          <cell r="B146" t="str">
            <v>1GDE4C1G66F429037</v>
          </cell>
          <cell r="C146" t="str">
            <v>GBZ810</v>
          </cell>
          <cell r="D146">
            <v>2006</v>
          </cell>
          <cell r="E146" t="str">
            <v>GMC</v>
          </cell>
          <cell r="F146">
            <v>4500</v>
          </cell>
          <cell r="G146">
            <v>16000</v>
          </cell>
          <cell r="H146" t="str">
            <v>SV411</v>
          </cell>
          <cell r="I146">
            <v>38925</v>
          </cell>
          <cell r="J146">
            <v>46881.45</v>
          </cell>
          <cell r="K146" t="str">
            <v>Utility</v>
          </cell>
          <cell r="L146" t="str">
            <v>8.1L V8-G</v>
          </cell>
          <cell r="M146" t="str">
            <v>Service</v>
          </cell>
          <cell r="N146" t="str">
            <v>SV411</v>
          </cell>
          <cell r="O146" t="str">
            <v>Large Meters</v>
          </cell>
          <cell r="P146" t="str">
            <v>No</v>
          </cell>
        </row>
        <row r="147">
          <cell r="A147">
            <v>176</v>
          </cell>
          <cell r="B147" t="str">
            <v>1FDAF56P46EB93524</v>
          </cell>
          <cell r="C147" t="str">
            <v>GBZ809</v>
          </cell>
          <cell r="D147">
            <v>2006</v>
          </cell>
          <cell r="E147" t="str">
            <v>Ford</v>
          </cell>
          <cell r="F147" t="str">
            <v>F550</v>
          </cell>
          <cell r="G147">
            <v>19000</v>
          </cell>
          <cell r="H147" t="str">
            <v>OP460</v>
          </cell>
          <cell r="I147">
            <v>38929</v>
          </cell>
          <cell r="J147">
            <v>72467.72</v>
          </cell>
          <cell r="K147" t="str">
            <v>Utility</v>
          </cell>
          <cell r="L147" t="str">
            <v>V8-D, I&amp;M, Crane, Liftgate</v>
          </cell>
          <cell r="M147" t="str">
            <v>I&amp;M (Winter Haven)</v>
          </cell>
          <cell r="N147" t="str">
            <v>PR460</v>
          </cell>
          <cell r="P147" t="str">
            <v>No</v>
          </cell>
        </row>
        <row r="148">
          <cell r="A148">
            <v>175</v>
          </cell>
          <cell r="B148" t="str">
            <v>1FDAF56P06EC95340</v>
          </cell>
          <cell r="C148" t="str">
            <v>GBZ816</v>
          </cell>
          <cell r="D148">
            <v>2006</v>
          </cell>
          <cell r="E148" t="str">
            <v>Ford</v>
          </cell>
          <cell r="F148" t="str">
            <v>F550</v>
          </cell>
          <cell r="G148">
            <v>19000</v>
          </cell>
          <cell r="H148" t="str">
            <v>IM430</v>
          </cell>
          <cell r="I148">
            <v>38968</v>
          </cell>
          <cell r="J148">
            <v>75053.070000000007</v>
          </cell>
          <cell r="K148" t="str">
            <v>Utility</v>
          </cell>
          <cell r="L148" t="str">
            <v>V8-D, I&amp;M, Crane, Liftgate</v>
          </cell>
          <cell r="M148" t="str">
            <v>I&amp;M</v>
          </cell>
          <cell r="N148" t="str">
            <v>IM430</v>
          </cell>
          <cell r="O148" t="str">
            <v>Steve Tracey</v>
          </cell>
          <cell r="P148" t="str">
            <v>No</v>
          </cell>
        </row>
        <row r="149">
          <cell r="A149">
            <v>797</v>
          </cell>
          <cell r="B149" t="str">
            <v>1FDAF56P66EB93525</v>
          </cell>
          <cell r="C149" t="str">
            <v>GBZ814</v>
          </cell>
          <cell r="D149">
            <v>2006</v>
          </cell>
          <cell r="E149" t="str">
            <v>Ford</v>
          </cell>
          <cell r="F149" t="str">
            <v>F550</v>
          </cell>
          <cell r="G149">
            <v>19000</v>
          </cell>
          <cell r="H149" t="str">
            <v>PR431</v>
          </cell>
          <cell r="I149">
            <v>39022</v>
          </cell>
          <cell r="J149">
            <v>72465.84</v>
          </cell>
          <cell r="K149" t="str">
            <v>Utility</v>
          </cell>
          <cell r="L149" t="str">
            <v>I&amp;M, Crane, Liftgate</v>
          </cell>
          <cell r="M149" t="str">
            <v>I&amp;M</v>
          </cell>
          <cell r="N149" t="str">
            <v>PR431</v>
          </cell>
          <cell r="O149" t="str">
            <v>Dave Pluta</v>
          </cell>
          <cell r="P149" t="str">
            <v>No</v>
          </cell>
        </row>
        <row r="150">
          <cell r="A150">
            <v>975</v>
          </cell>
          <cell r="B150" t="str">
            <v>1GCEC19Z36Z285382</v>
          </cell>
          <cell r="C150" t="str">
            <v>T005DR</v>
          </cell>
          <cell r="D150">
            <v>2006</v>
          </cell>
          <cell r="E150" t="str">
            <v>Chevrolet</v>
          </cell>
          <cell r="F150" t="str">
            <v>Silverado</v>
          </cell>
          <cell r="G150">
            <v>6200</v>
          </cell>
          <cell r="H150" t="str">
            <v>EL441</v>
          </cell>
          <cell r="I150">
            <v>39022</v>
          </cell>
          <cell r="J150">
            <v>21019.67</v>
          </cell>
          <cell r="K150" t="str">
            <v>Pickup</v>
          </cell>
          <cell r="L150" t="str">
            <v>5.3L V8-G, Ext. Cab</v>
          </cell>
          <cell r="M150" t="str">
            <v>Flag Truck</v>
          </cell>
          <cell r="N150" t="str">
            <v>EL441</v>
          </cell>
          <cell r="O150" t="str">
            <v>Steve Toole</v>
          </cell>
          <cell r="P150" t="str">
            <v>No</v>
          </cell>
        </row>
        <row r="151">
          <cell r="A151">
            <v>587</v>
          </cell>
          <cell r="B151" t="str">
            <v>1GCEC19Z26Z286278</v>
          </cell>
          <cell r="C151" t="str">
            <v>F259FT</v>
          </cell>
          <cell r="D151">
            <v>2006</v>
          </cell>
          <cell r="E151" t="str">
            <v>Chevrolet</v>
          </cell>
          <cell r="F151" t="str">
            <v>Silverado</v>
          </cell>
          <cell r="G151">
            <v>6200</v>
          </cell>
          <cell r="H151" t="str">
            <v>GR410</v>
          </cell>
          <cell r="I151">
            <v>38881</v>
          </cell>
          <cell r="J151">
            <v>21019.279999999999</v>
          </cell>
          <cell r="K151" t="str">
            <v>Pickup</v>
          </cell>
          <cell r="L151" t="str">
            <v>5.3L V8-G, Ext. Cab</v>
          </cell>
          <cell r="M151" t="str">
            <v>Corp Fleet Mgr</v>
          </cell>
          <cell r="N151" t="str">
            <v>GR410</v>
          </cell>
          <cell r="O151" t="str">
            <v>Don Stottsberry</v>
          </cell>
          <cell r="P151" t="str">
            <v>YES</v>
          </cell>
        </row>
        <row r="152">
          <cell r="A152">
            <v>798</v>
          </cell>
          <cell r="B152" t="str">
            <v>1HTWGAAT55J168189</v>
          </cell>
          <cell r="C152" t="str">
            <v>GA4363</v>
          </cell>
          <cell r="D152">
            <v>2005</v>
          </cell>
          <cell r="E152" t="str">
            <v>International</v>
          </cell>
          <cell r="F152">
            <v>7400</v>
          </cell>
          <cell r="G152">
            <v>56000</v>
          </cell>
          <cell r="H152" t="str">
            <v>EL452</v>
          </cell>
          <cell r="I152">
            <v>39052</v>
          </cell>
          <cell r="J152">
            <v>199914.35</v>
          </cell>
          <cell r="K152" t="str">
            <v>Digger Derrick</v>
          </cell>
          <cell r="L152" t="str">
            <v>Altec D4050</v>
          </cell>
          <cell r="M152" t="str">
            <v>Digger Derrick</v>
          </cell>
          <cell r="N152" t="str">
            <v> EL452</v>
          </cell>
          <cell r="O152" t="str">
            <v xml:space="preserve"> Poles and transformers </v>
          </cell>
          <cell r="P152" t="str">
            <v>No</v>
          </cell>
        </row>
        <row r="153">
          <cell r="A153">
            <v>866</v>
          </cell>
          <cell r="B153" t="str">
            <v>1R9PD25286M356430</v>
          </cell>
          <cell r="C153" t="str">
            <v>GBX370</v>
          </cell>
          <cell r="D153">
            <v>2006</v>
          </cell>
          <cell r="E153" t="str">
            <v>RollsRite</v>
          </cell>
          <cell r="F153" t="str">
            <v>25KP25HDLP</v>
          </cell>
          <cell r="H153" t="str">
            <v>EL442</v>
          </cell>
          <cell r="I153">
            <v>39052</v>
          </cell>
          <cell r="J153">
            <v>8107.75</v>
          </cell>
          <cell r="K153" t="str">
            <v>Trailer</v>
          </cell>
          <cell r="L153" t="str">
            <v>25-foot</v>
          </cell>
          <cell r="M153" t="str">
            <v>Equipment Trailer</v>
          </cell>
          <cell r="N153" t="str">
            <v>EL442</v>
          </cell>
          <cell r="O153" t="str">
            <v>Equipment Trailer</v>
          </cell>
          <cell r="P153" t="str">
            <v>n/a</v>
          </cell>
        </row>
        <row r="154">
          <cell r="A154">
            <v>178</v>
          </cell>
          <cell r="B154" t="str">
            <v>1FVACXDC97HY14978</v>
          </cell>
          <cell r="C154" t="str">
            <v>GA4354</v>
          </cell>
          <cell r="D154">
            <v>2007</v>
          </cell>
          <cell r="E154" t="str">
            <v>Freightliner</v>
          </cell>
          <cell r="F154" t="str">
            <v>M2106</v>
          </cell>
          <cell r="G154">
            <v>33000</v>
          </cell>
          <cell r="H154" t="str">
            <v>PR460</v>
          </cell>
          <cell r="I154">
            <v>39114</v>
          </cell>
          <cell r="J154">
            <v>96616.24</v>
          </cell>
          <cell r="K154" t="str">
            <v>Bobtail</v>
          </cell>
          <cell r="L154" t="str">
            <v>Texas Weld (1981) 3000 s/n 79002 re-chassis'd from CF's old 31</v>
          </cell>
          <cell r="M154" t="str">
            <v>Bobtail</v>
          </cell>
          <cell r="N154" t="str">
            <v>OP460</v>
          </cell>
          <cell r="P154" t="str">
            <v>No</v>
          </cell>
        </row>
        <row r="155">
          <cell r="A155">
            <v>179</v>
          </cell>
          <cell r="B155" t="str">
            <v>1FVACXDCO7HY14979</v>
          </cell>
          <cell r="C155" t="str">
            <v>GBP662</v>
          </cell>
          <cell r="D155">
            <v>2007</v>
          </cell>
          <cell r="E155" t="str">
            <v>Freightliner</v>
          </cell>
          <cell r="F155" t="str">
            <v>M2106</v>
          </cell>
          <cell r="G155">
            <v>33000</v>
          </cell>
          <cell r="H155" t="str">
            <v>PR431</v>
          </cell>
          <cell r="I155">
            <v>39122</v>
          </cell>
          <cell r="J155">
            <v>103963.6</v>
          </cell>
          <cell r="K155" t="str">
            <v>Bobtail</v>
          </cell>
          <cell r="L155" t="str">
            <v>Arrow 3499</v>
          </cell>
          <cell r="M155" t="str">
            <v>Bobtail</v>
          </cell>
          <cell r="N155" t="str">
            <v>PR431</v>
          </cell>
          <cell r="O155" t="str">
            <v>David Flowers</v>
          </cell>
          <cell r="P155" t="str">
            <v>No</v>
          </cell>
        </row>
        <row r="156">
          <cell r="A156">
            <v>324</v>
          </cell>
          <cell r="B156" t="str">
            <v>1G1ZT58N37F197127</v>
          </cell>
          <cell r="C156" t="str">
            <v>I150DE</v>
          </cell>
          <cell r="D156">
            <v>2007</v>
          </cell>
          <cell r="E156" t="str">
            <v>Chevrolet</v>
          </cell>
          <cell r="F156" t="str">
            <v>Malibu</v>
          </cell>
          <cell r="G156">
            <v>4233</v>
          </cell>
          <cell r="H156" t="str">
            <v>MK411</v>
          </cell>
          <cell r="K156" t="str">
            <v>Sedan</v>
          </cell>
          <cell r="L156" t="str">
            <v>V6-G</v>
          </cell>
          <cell r="M156" t="str">
            <v>Builder Rep / Office</v>
          </cell>
          <cell r="N156" t="str">
            <v>MK411</v>
          </cell>
          <cell r="O156" t="str">
            <v>Patricia Spalding</v>
          </cell>
          <cell r="P156" t="str">
            <v>YES</v>
          </cell>
        </row>
        <row r="157">
          <cell r="A157">
            <v>321</v>
          </cell>
          <cell r="B157" t="str">
            <v>1GCDT19E378186383</v>
          </cell>
          <cell r="C157" t="str">
            <v>I711DE</v>
          </cell>
          <cell r="D157">
            <v>2007</v>
          </cell>
          <cell r="E157" t="str">
            <v>Chevrolet</v>
          </cell>
          <cell r="F157" t="str">
            <v>Colorado</v>
          </cell>
          <cell r="G157">
            <v>5300</v>
          </cell>
          <cell r="H157" t="str">
            <v>OP460</v>
          </cell>
          <cell r="K157" t="str">
            <v>Comp. P/U</v>
          </cell>
          <cell r="L157" t="str">
            <v>I5-G, Leak Survey</v>
          </cell>
          <cell r="M157" t="str">
            <v>Ops</v>
          </cell>
          <cell r="N157" t="str">
            <v>PR460</v>
          </cell>
          <cell r="O157" t="str">
            <v>Leak Survey</v>
          </cell>
          <cell r="P157" t="str">
            <v>No</v>
          </cell>
        </row>
        <row r="158">
          <cell r="A158">
            <v>325</v>
          </cell>
          <cell r="B158" t="str">
            <v>1GCEC19X67Z181226</v>
          </cell>
          <cell r="C158" t="str">
            <v>I149DE</v>
          </cell>
          <cell r="D158">
            <v>2007</v>
          </cell>
          <cell r="E158" t="str">
            <v>Chevrolet</v>
          </cell>
          <cell r="F158" t="str">
            <v>Silverado</v>
          </cell>
          <cell r="G158">
            <v>6200</v>
          </cell>
          <cell r="H158" t="str">
            <v>OP460</v>
          </cell>
          <cell r="K158" t="str">
            <v>Pickup</v>
          </cell>
          <cell r="L158" t="str">
            <v>V6-G</v>
          </cell>
          <cell r="M158" t="str">
            <v>Ops Tech II / Ops</v>
          </cell>
          <cell r="N158" t="str">
            <v>PR460</v>
          </cell>
          <cell r="O158" t="str">
            <v>Greg Tharp</v>
          </cell>
          <cell r="P158" t="str">
            <v>YES</v>
          </cell>
        </row>
        <row r="159">
          <cell r="A159">
            <v>322</v>
          </cell>
          <cell r="B159" t="str">
            <v>2G1WT58K979223635</v>
          </cell>
          <cell r="C159" t="str">
            <v>HO35IG</v>
          </cell>
          <cell r="D159">
            <v>2007</v>
          </cell>
          <cell r="E159" t="str">
            <v>Chevrolet</v>
          </cell>
          <cell r="F159" t="str">
            <v>Impala</v>
          </cell>
          <cell r="G159">
            <v>4571</v>
          </cell>
          <cell r="H159" t="str">
            <v>OP460</v>
          </cell>
          <cell r="K159" t="str">
            <v>Sedan</v>
          </cell>
          <cell r="L159" t="str">
            <v>V6-G</v>
          </cell>
          <cell r="M159" t="str">
            <v>Sales Mgr / Office</v>
          </cell>
          <cell r="N159" t="str">
            <v>PR460</v>
          </cell>
          <cell r="O159" t="str">
            <v>Ben Semchuck</v>
          </cell>
          <cell r="P159" t="str">
            <v>No</v>
          </cell>
        </row>
        <row r="160">
          <cell r="A160">
            <v>183</v>
          </cell>
          <cell r="B160" t="str">
            <v>43ZDG22B870002475</v>
          </cell>
          <cell r="C160" t="str">
            <v>GCP618</v>
          </cell>
          <cell r="D160">
            <v>2007</v>
          </cell>
          <cell r="E160" t="str">
            <v>U-Dump</v>
          </cell>
          <cell r="G160">
            <v>7000</v>
          </cell>
          <cell r="H160" t="str">
            <v>PR460</v>
          </cell>
          <cell r="I160">
            <v>39175</v>
          </cell>
          <cell r="J160">
            <v>5323.12</v>
          </cell>
          <cell r="K160" t="str">
            <v>Trailer</v>
          </cell>
          <cell r="L160" t="str">
            <v>Dump Trailer</v>
          </cell>
          <cell r="M160" t="str">
            <v>Dump Trailer</v>
          </cell>
          <cell r="N160" t="str">
            <v>OP460</v>
          </cell>
          <cell r="O160" t="str">
            <v>N/A</v>
          </cell>
          <cell r="P160" t="str">
            <v>n/a</v>
          </cell>
        </row>
        <row r="161">
          <cell r="A161">
            <v>591</v>
          </cell>
          <cell r="B161" t="str">
            <v>1W4200D1373057533</v>
          </cell>
          <cell r="C161" t="str">
            <v>GBC885</v>
          </cell>
          <cell r="D161">
            <v>2007</v>
          </cell>
          <cell r="E161" t="str">
            <v>Wells Cargo</v>
          </cell>
          <cell r="F161" t="str">
            <v>RF6101</v>
          </cell>
          <cell r="G161">
            <v>2990</v>
          </cell>
          <cell r="H161" t="str">
            <v>SY410</v>
          </cell>
          <cell r="I161">
            <v>39190</v>
          </cell>
          <cell r="J161">
            <v>3568.24</v>
          </cell>
          <cell r="K161" t="str">
            <v>Trailer</v>
          </cell>
          <cell r="L161" t="str">
            <v>Enclosed - Honda ATV</v>
          </cell>
          <cell r="M161" t="str">
            <v>Equipment Trailer</v>
          </cell>
          <cell r="N161" t="str">
            <v>SY410</v>
          </cell>
          <cell r="O161" t="str">
            <v>Equipment Trailer</v>
          </cell>
          <cell r="P161" t="str">
            <v>n/a</v>
          </cell>
        </row>
        <row r="162">
          <cell r="A162">
            <v>184</v>
          </cell>
          <cell r="B162" t="str">
            <v>1GTCS149578234989</v>
          </cell>
          <cell r="C162" t="str">
            <v>GBC914</v>
          </cell>
          <cell r="D162">
            <v>2007</v>
          </cell>
          <cell r="E162" t="str">
            <v>GMC</v>
          </cell>
          <cell r="F162" t="str">
            <v>Canyon</v>
          </cell>
          <cell r="G162">
            <v>4850</v>
          </cell>
          <cell r="H162" t="str">
            <v>SV430</v>
          </cell>
          <cell r="I162">
            <v>39252</v>
          </cell>
          <cell r="J162">
            <v>13974.42</v>
          </cell>
          <cell r="K162" t="str">
            <v>Comp. P/U</v>
          </cell>
          <cell r="L162" t="str">
            <v>I4-G, Std. Cab</v>
          </cell>
          <cell r="M162" t="str">
            <v>Meter Reader</v>
          </cell>
          <cell r="N162" t="str">
            <v>SV430</v>
          </cell>
          <cell r="O162" t="str">
            <v>Chris Chapman</v>
          </cell>
          <cell r="P162" t="str">
            <v>No</v>
          </cell>
        </row>
        <row r="163">
          <cell r="A163">
            <v>977</v>
          </cell>
          <cell r="B163" t="str">
            <v>1GTCS199378237091</v>
          </cell>
          <cell r="C163" t="str">
            <v>GBC887</v>
          </cell>
          <cell r="D163">
            <v>2007</v>
          </cell>
          <cell r="E163" t="str">
            <v>GMC</v>
          </cell>
          <cell r="F163" t="str">
            <v>Canyon</v>
          </cell>
          <cell r="G163">
            <v>5000</v>
          </cell>
          <cell r="H163" t="str">
            <v>EN440</v>
          </cell>
          <cell r="I163">
            <v>39252</v>
          </cell>
          <cell r="J163">
            <v>17049.689999999999</v>
          </cell>
          <cell r="K163" t="str">
            <v>Comp. P/U</v>
          </cell>
          <cell r="L163" t="str">
            <v>I4-G, Ext. Cab</v>
          </cell>
          <cell r="M163" t="str">
            <v>Eng Tech</v>
          </cell>
          <cell r="N163" t="str">
            <v>EN440</v>
          </cell>
          <cell r="O163" t="str">
            <v>Shane Magnus</v>
          </cell>
          <cell r="P163" t="str">
            <v>YES</v>
          </cell>
        </row>
        <row r="164">
          <cell r="A164">
            <v>593</v>
          </cell>
          <cell r="B164" t="str">
            <v>1GTEC19J77Z609476</v>
          </cell>
          <cell r="C164" t="str">
            <v>GBC923</v>
          </cell>
          <cell r="D164">
            <v>2007</v>
          </cell>
          <cell r="E164" t="str">
            <v>GMC</v>
          </cell>
          <cell r="F164" t="str">
            <v>Sierra</v>
          </cell>
          <cell r="G164">
            <v>6800</v>
          </cell>
          <cell r="H164" t="str">
            <v>IM410</v>
          </cell>
          <cell r="I164">
            <v>39258</v>
          </cell>
          <cell r="J164">
            <v>22434.32</v>
          </cell>
          <cell r="K164" t="str">
            <v>Pickup</v>
          </cell>
          <cell r="L164" t="str">
            <v>5.3L V8-G, Ext. Cab</v>
          </cell>
          <cell r="M164" t="str">
            <v>Field Coordinator</v>
          </cell>
          <cell r="N164" t="str">
            <v>IM410</v>
          </cell>
          <cell r="O164" t="str">
            <v>Danielle Manuel</v>
          </cell>
          <cell r="P164" t="str">
            <v>YES</v>
          </cell>
        </row>
        <row r="165">
          <cell r="A165">
            <v>594</v>
          </cell>
          <cell r="B165" t="str">
            <v>1GTEC19J87Z609521</v>
          </cell>
          <cell r="C165" t="str">
            <v>GBC924</v>
          </cell>
          <cell r="D165">
            <v>2007</v>
          </cell>
          <cell r="E165" t="str">
            <v>GMC</v>
          </cell>
          <cell r="F165" t="str">
            <v>Sierra</v>
          </cell>
          <cell r="G165">
            <v>6800</v>
          </cell>
          <cell r="H165" t="str">
            <v>IM410</v>
          </cell>
          <cell r="I165">
            <v>39258</v>
          </cell>
          <cell r="J165">
            <v>22434.32</v>
          </cell>
          <cell r="K165" t="str">
            <v>Pickup</v>
          </cell>
          <cell r="L165" t="str">
            <v>5.3L V8-G, Ext. Cab</v>
          </cell>
          <cell r="M165" t="str">
            <v>I&amp;M Supv</v>
          </cell>
          <cell r="N165" t="str">
            <v>IM410</v>
          </cell>
          <cell r="O165" t="str">
            <v>Frankie Huggins</v>
          </cell>
          <cell r="P165" t="str">
            <v>YES</v>
          </cell>
        </row>
        <row r="166">
          <cell r="A166">
            <v>978</v>
          </cell>
          <cell r="B166" t="str">
            <v>1GTEC19J87Z621099</v>
          </cell>
          <cell r="C166" t="str">
            <v>147IGX</v>
          </cell>
          <cell r="D166">
            <v>2007</v>
          </cell>
          <cell r="E166" t="str">
            <v>GMC</v>
          </cell>
          <cell r="F166" t="str">
            <v>Sierra</v>
          </cell>
          <cell r="G166">
            <v>6800</v>
          </cell>
          <cell r="H166" t="str">
            <v>EN440</v>
          </cell>
          <cell r="I166">
            <v>39258</v>
          </cell>
          <cell r="J166">
            <v>23206.45</v>
          </cell>
          <cell r="K166" t="str">
            <v>Pickup</v>
          </cell>
          <cell r="L166" t="str">
            <v>5.3L V8-G, Ext. Cab</v>
          </cell>
          <cell r="M166" t="str">
            <v>Eng Mgr</v>
          </cell>
          <cell r="N166" t="str">
            <v>EN440</v>
          </cell>
          <cell r="O166" t="str">
            <v>Steve Toole</v>
          </cell>
          <cell r="P166" t="str">
            <v>YES</v>
          </cell>
        </row>
        <row r="167">
          <cell r="A167">
            <v>185</v>
          </cell>
          <cell r="B167" t="str">
            <v>1FDAF56P77EB01355</v>
          </cell>
          <cell r="C167" t="str">
            <v>GBC935</v>
          </cell>
          <cell r="D167">
            <v>2007</v>
          </cell>
          <cell r="E167" t="str">
            <v>Ford</v>
          </cell>
          <cell r="F167" t="str">
            <v>F550</v>
          </cell>
          <cell r="G167">
            <v>19000</v>
          </cell>
          <cell r="H167" t="str">
            <v>PR460</v>
          </cell>
          <cell r="I167">
            <v>39265</v>
          </cell>
          <cell r="J167">
            <v>71284.990000000005</v>
          </cell>
          <cell r="K167" t="str">
            <v>Utility</v>
          </cell>
          <cell r="L167" t="str">
            <v>V8-D, I&amp;M, Crane, Liftgate</v>
          </cell>
          <cell r="M167" t="str">
            <v>I&amp;M</v>
          </cell>
          <cell r="N167" t="str">
            <v>OP460</v>
          </cell>
          <cell r="P167" t="str">
            <v>No</v>
          </cell>
        </row>
        <row r="168">
          <cell r="A168">
            <v>597</v>
          </cell>
          <cell r="B168" t="str">
            <v>1GDHC29K07E586685</v>
          </cell>
          <cell r="C168" t="str">
            <v>GBC938</v>
          </cell>
          <cell r="D168">
            <v>2007</v>
          </cell>
          <cell r="E168" t="str">
            <v>GMC</v>
          </cell>
          <cell r="F168">
            <v>2500</v>
          </cell>
          <cell r="G168">
            <v>9200</v>
          </cell>
          <cell r="H168" t="str">
            <v>SY410</v>
          </cell>
          <cell r="I168">
            <v>39314</v>
          </cell>
          <cell r="J168">
            <v>35244.78</v>
          </cell>
          <cell r="K168" t="str">
            <v>Utility</v>
          </cell>
          <cell r="L168" t="str">
            <v>6.0L V8-G, Ext. Cab</v>
          </cell>
          <cell r="M168" t="str">
            <v>Sys Ops</v>
          </cell>
          <cell r="N168" t="str">
            <v>SY410</v>
          </cell>
          <cell r="O168" t="str">
            <v>Joe Flores</v>
          </cell>
          <cell r="P168" t="str">
            <v>No</v>
          </cell>
        </row>
        <row r="169">
          <cell r="A169">
            <v>598</v>
          </cell>
          <cell r="B169" t="str">
            <v>1GDHC29K27E587661</v>
          </cell>
          <cell r="C169" t="str">
            <v>GBC915</v>
          </cell>
          <cell r="D169">
            <v>2007</v>
          </cell>
          <cell r="E169" t="str">
            <v>GMC</v>
          </cell>
          <cell r="F169">
            <v>2500</v>
          </cell>
          <cell r="G169">
            <v>9200</v>
          </cell>
          <cell r="H169" t="str">
            <v>SV411</v>
          </cell>
          <cell r="I169">
            <v>39314</v>
          </cell>
          <cell r="J169">
            <v>36246.65</v>
          </cell>
          <cell r="K169" t="str">
            <v>Utility</v>
          </cell>
          <cell r="L169" t="str">
            <v>6.0L V8-G, Ext. Cab</v>
          </cell>
          <cell r="M169" t="str">
            <v>Service</v>
          </cell>
          <cell r="N169" t="str">
            <v>SV411</v>
          </cell>
          <cell r="O169" t="str">
            <v>Todd Jezewski</v>
          </cell>
          <cell r="P169" t="str">
            <v>No</v>
          </cell>
        </row>
        <row r="170">
          <cell r="A170">
            <v>186</v>
          </cell>
          <cell r="B170" t="str">
            <v>1GDHC29K87E588409</v>
          </cell>
          <cell r="C170" t="str">
            <v>GBD005</v>
          </cell>
          <cell r="D170">
            <v>2007</v>
          </cell>
          <cell r="E170" t="str">
            <v>GMC</v>
          </cell>
          <cell r="F170">
            <v>2500</v>
          </cell>
          <cell r="G170">
            <v>9200</v>
          </cell>
          <cell r="H170" t="str">
            <v>IM430</v>
          </cell>
          <cell r="I170">
            <v>39314</v>
          </cell>
          <cell r="J170">
            <v>36325.54</v>
          </cell>
          <cell r="K170" t="str">
            <v>Utility</v>
          </cell>
          <cell r="L170" t="str">
            <v>6.0L V8-G, Ext. Cab</v>
          </cell>
          <cell r="M170" t="str">
            <v>I&amp;M</v>
          </cell>
          <cell r="N170" t="str">
            <v>IM430</v>
          </cell>
          <cell r="O170" t="str">
            <v>Ron Carlton</v>
          </cell>
          <cell r="P170" t="str">
            <v>No</v>
          </cell>
        </row>
        <row r="171">
          <cell r="A171">
            <v>187</v>
          </cell>
          <cell r="B171" t="str">
            <v>1GDHC29K97E589746</v>
          </cell>
          <cell r="C171" t="str">
            <v>GBD001</v>
          </cell>
          <cell r="D171">
            <v>2007</v>
          </cell>
          <cell r="E171" t="str">
            <v>GMC</v>
          </cell>
          <cell r="F171">
            <v>2500</v>
          </cell>
          <cell r="G171">
            <v>9200</v>
          </cell>
          <cell r="H171" t="str">
            <v>SV430</v>
          </cell>
          <cell r="I171">
            <v>39314</v>
          </cell>
          <cell r="J171">
            <v>36325.53</v>
          </cell>
          <cell r="K171" t="str">
            <v>Utility</v>
          </cell>
          <cell r="L171" t="str">
            <v>6.0L V8-G, Ext. Cab</v>
          </cell>
          <cell r="M171" t="str">
            <v>Service</v>
          </cell>
          <cell r="N171" t="str">
            <v>SV430</v>
          </cell>
          <cell r="O171" t="str">
            <v>Mike Ponder</v>
          </cell>
          <cell r="P171" t="str">
            <v>No</v>
          </cell>
        </row>
        <row r="172">
          <cell r="A172">
            <v>599</v>
          </cell>
          <cell r="B172" t="str">
            <v>1GDHC29KX7E590369</v>
          </cell>
          <cell r="C172" t="str">
            <v>GBF946</v>
          </cell>
          <cell r="D172">
            <v>2007</v>
          </cell>
          <cell r="E172" t="str">
            <v>GMC</v>
          </cell>
          <cell r="F172">
            <v>2500</v>
          </cell>
          <cell r="G172">
            <v>9200</v>
          </cell>
          <cell r="H172" t="str">
            <v>SV411</v>
          </cell>
          <cell r="I172">
            <v>39314</v>
          </cell>
          <cell r="J172">
            <v>36246.660000000003</v>
          </cell>
          <cell r="K172" t="str">
            <v>Utility</v>
          </cell>
          <cell r="L172" t="str">
            <v>6.0L V8-G, Ext. Cab</v>
          </cell>
          <cell r="M172" t="str">
            <v>Service</v>
          </cell>
          <cell r="N172" t="str">
            <v>SV411</v>
          </cell>
          <cell r="O172" t="str">
            <v>Scott Connley</v>
          </cell>
          <cell r="P172" t="str">
            <v>No</v>
          </cell>
        </row>
        <row r="173">
          <cell r="A173">
            <v>596</v>
          </cell>
          <cell r="B173" t="str">
            <v>1FDXF46P74ED48892</v>
          </cell>
          <cell r="C173" t="str">
            <v>GBP007</v>
          </cell>
          <cell r="D173">
            <v>2004</v>
          </cell>
          <cell r="E173" t="str">
            <v>Ford</v>
          </cell>
          <cell r="F173" t="str">
            <v>F450</v>
          </cell>
          <cell r="G173">
            <v>15000</v>
          </cell>
          <cell r="H173" t="str">
            <v>SV411</v>
          </cell>
          <cell r="I173">
            <v>39325</v>
          </cell>
          <cell r="J173">
            <v>42264.09</v>
          </cell>
          <cell r="K173" t="str">
            <v>Utility</v>
          </cell>
          <cell r="L173" t="str">
            <v>Altec AT200-A Bucket</v>
          </cell>
          <cell r="M173" t="str">
            <v>Gas Light</v>
          </cell>
          <cell r="N173" t="str">
            <v>SV411</v>
          </cell>
          <cell r="O173" t="str">
            <v>Gas Light</v>
          </cell>
          <cell r="P173" t="str">
            <v>No</v>
          </cell>
        </row>
        <row r="174">
          <cell r="A174">
            <v>600</v>
          </cell>
          <cell r="B174" t="str">
            <v>1GTGG29U971252121</v>
          </cell>
          <cell r="C174" t="str">
            <v>GBF915</v>
          </cell>
          <cell r="D174">
            <v>2007</v>
          </cell>
          <cell r="E174" t="str">
            <v>GMC</v>
          </cell>
          <cell r="F174" t="str">
            <v>Savana 2500</v>
          </cell>
          <cell r="G174">
            <v>8600</v>
          </cell>
          <cell r="H174" t="str">
            <v>MS410</v>
          </cell>
          <cell r="I174">
            <v>39333</v>
          </cell>
          <cell r="J174">
            <v>28569.82</v>
          </cell>
          <cell r="K174" t="str">
            <v>Van</v>
          </cell>
          <cell r="L174" t="str">
            <v>Meter Shop</v>
          </cell>
          <cell r="M174" t="str">
            <v>Measurement Tech</v>
          </cell>
          <cell r="N174" t="str">
            <v>MS410</v>
          </cell>
          <cell r="O174" t="str">
            <v>Joe Gray</v>
          </cell>
          <cell r="P174" t="str">
            <v>No</v>
          </cell>
        </row>
        <row r="175">
          <cell r="A175">
            <v>803</v>
          </cell>
          <cell r="B175" t="str">
            <v>1HTMMAAN08H563216</v>
          </cell>
          <cell r="C175" t="str">
            <v>GA0302</v>
          </cell>
          <cell r="D175">
            <v>2008</v>
          </cell>
          <cell r="E175" t="str">
            <v>International</v>
          </cell>
          <cell r="F175">
            <v>4300</v>
          </cell>
          <cell r="G175">
            <v>33000</v>
          </cell>
          <cell r="H175" t="str">
            <v>PR431</v>
          </cell>
          <cell r="I175">
            <v>39339</v>
          </cell>
          <cell r="J175">
            <v>110865.54</v>
          </cell>
          <cell r="K175" t="str">
            <v>Bobtail</v>
          </cell>
          <cell r="L175" t="str">
            <v>Arrow 3499, s/n 40898</v>
          </cell>
          <cell r="M175" t="str">
            <v>Bobtail</v>
          </cell>
          <cell r="N175" t="str">
            <v>PR431</v>
          </cell>
          <cell r="O175" t="str">
            <v>Terry Simmons</v>
          </cell>
          <cell r="P175" t="str">
            <v>No</v>
          </cell>
        </row>
        <row r="176">
          <cell r="A176">
            <v>601</v>
          </cell>
          <cell r="B176" t="str">
            <v>1GDC4C1G38F400573</v>
          </cell>
          <cell r="C176" t="str">
            <v>GCP675</v>
          </cell>
          <cell r="D176">
            <v>2007</v>
          </cell>
          <cell r="E176" t="str">
            <v>GMC</v>
          </cell>
          <cell r="F176">
            <v>4500</v>
          </cell>
          <cell r="G176">
            <v>16000</v>
          </cell>
          <cell r="H176" t="str">
            <v>PR410</v>
          </cell>
          <cell r="I176">
            <v>39343</v>
          </cell>
          <cell r="J176">
            <v>45948.75</v>
          </cell>
          <cell r="K176" t="str">
            <v>Utility</v>
          </cell>
          <cell r="L176" t="str">
            <v>8.1L V8-G</v>
          </cell>
          <cell r="M176" t="str">
            <v>M&amp;J</v>
          </cell>
          <cell r="N176" t="str">
            <v>PR410</v>
          </cell>
          <cell r="O176" t="str">
            <v>Spare</v>
          </cell>
          <cell r="P176" t="str">
            <v>No</v>
          </cell>
        </row>
        <row r="177">
          <cell r="A177">
            <v>602</v>
          </cell>
          <cell r="B177" t="str">
            <v>1GDC4C1G78F400771</v>
          </cell>
          <cell r="C177" t="str">
            <v>GCP676</v>
          </cell>
          <cell r="D177">
            <v>2007</v>
          </cell>
          <cell r="E177" t="str">
            <v>GMC</v>
          </cell>
          <cell r="F177">
            <v>4500</v>
          </cell>
          <cell r="G177">
            <v>16000</v>
          </cell>
          <cell r="H177" t="str">
            <v>PR410</v>
          </cell>
          <cell r="I177">
            <v>39343</v>
          </cell>
          <cell r="J177">
            <v>45948.76</v>
          </cell>
          <cell r="K177" t="str">
            <v>Utility</v>
          </cell>
          <cell r="L177" t="str">
            <v>8.1L V8-G</v>
          </cell>
          <cell r="M177" t="str">
            <v>M&amp;J</v>
          </cell>
          <cell r="N177" t="str">
            <v>PR410</v>
          </cell>
          <cell r="O177" t="str">
            <v>Sam Medina</v>
          </cell>
          <cell r="P177" t="str">
            <v>No</v>
          </cell>
        </row>
        <row r="178">
          <cell r="A178">
            <v>804</v>
          </cell>
          <cell r="B178" t="str">
            <v>3HTMMAAN88N647032</v>
          </cell>
          <cell r="C178" t="str">
            <v>GBP667</v>
          </cell>
          <cell r="D178">
            <v>2008</v>
          </cell>
          <cell r="E178" t="str">
            <v>International</v>
          </cell>
          <cell r="F178">
            <v>4300</v>
          </cell>
          <cell r="G178">
            <v>33000</v>
          </cell>
          <cell r="H178" t="str">
            <v>EL451</v>
          </cell>
          <cell r="I178">
            <v>39442</v>
          </cell>
          <cell r="J178">
            <v>157319.85</v>
          </cell>
          <cell r="K178" t="str">
            <v>Bucket</v>
          </cell>
          <cell r="L178" t="str">
            <v>TA60</v>
          </cell>
          <cell r="M178" t="str">
            <v>Bucket Truck</v>
          </cell>
          <cell r="N178" t="str">
            <v> EL451</v>
          </cell>
          <cell r="O178" t="str">
            <v>Billy Clardy</v>
          </cell>
          <cell r="P178" t="str">
            <v>No</v>
          </cell>
        </row>
        <row r="179">
          <cell r="A179">
            <v>806</v>
          </cell>
          <cell r="B179" t="str">
            <v>I0HHSE16741000242</v>
          </cell>
          <cell r="C179" t="str">
            <v>GBC897</v>
          </cell>
          <cell r="D179">
            <v>2000</v>
          </cell>
          <cell r="E179" t="str">
            <v>Hudson</v>
          </cell>
          <cell r="F179" t="str">
            <v>HSE16</v>
          </cell>
          <cell r="G179">
            <v>9900</v>
          </cell>
          <cell r="H179" t="str">
            <v>PR431</v>
          </cell>
          <cell r="I179">
            <v>39471</v>
          </cell>
          <cell r="J179">
            <v>1612</v>
          </cell>
          <cell r="K179" t="str">
            <v>Trailer</v>
          </cell>
          <cell r="L179" t="str">
            <v>16' Equipment</v>
          </cell>
          <cell r="M179" t="str">
            <v>Equipment Trailer</v>
          </cell>
          <cell r="N179" t="str">
            <v>PR431</v>
          </cell>
          <cell r="O179" t="str">
            <v>Equipment Trailer</v>
          </cell>
          <cell r="P179" t="str">
            <v>n/a</v>
          </cell>
        </row>
        <row r="180">
          <cell r="A180">
            <v>326</v>
          </cell>
          <cell r="B180" t="str">
            <v>1GCEC19XX8Z206016</v>
          </cell>
          <cell r="C180" t="str">
            <v>620JUT</v>
          </cell>
          <cell r="D180">
            <v>2008</v>
          </cell>
          <cell r="E180" t="str">
            <v>Chevrolet</v>
          </cell>
          <cell r="F180" t="str">
            <v>Silverado</v>
          </cell>
          <cell r="G180">
            <v>6400</v>
          </cell>
          <cell r="H180" t="str">
            <v>OP460</v>
          </cell>
          <cell r="K180" t="str">
            <v>Pickup</v>
          </cell>
          <cell r="L180" t="str">
            <v>V6-G</v>
          </cell>
          <cell r="M180" t="str">
            <v>Meter Tech II / Ops</v>
          </cell>
          <cell r="N180" t="str">
            <v>PR460</v>
          </cell>
          <cell r="O180" t="str">
            <v>Brian Fisher</v>
          </cell>
          <cell r="P180" t="str">
            <v>YES</v>
          </cell>
        </row>
        <row r="181">
          <cell r="A181">
            <v>979</v>
          </cell>
          <cell r="B181" t="str">
            <v>3HTMMAAN18N675318</v>
          </cell>
          <cell r="C181" t="str">
            <v>GA5081</v>
          </cell>
          <cell r="D181">
            <v>2008</v>
          </cell>
          <cell r="E181" t="str">
            <v>International</v>
          </cell>
          <cell r="F181">
            <v>4300</v>
          </cell>
          <cell r="G181">
            <v>33000</v>
          </cell>
          <cell r="H181" t="str">
            <v>EL441</v>
          </cell>
          <cell r="I181">
            <v>39508</v>
          </cell>
          <cell r="J181">
            <v>158044.9</v>
          </cell>
          <cell r="K181" t="str">
            <v>Altec</v>
          </cell>
          <cell r="L181" t="str">
            <v>Digger Derrick, Altec DM45-TR</v>
          </cell>
          <cell r="M181" t="str">
            <v>Digger Derrick</v>
          </cell>
          <cell r="N181" t="str">
            <v>EL441</v>
          </cell>
          <cell r="O181" t="str">
            <v>Andy Bevis</v>
          </cell>
          <cell r="P181" t="str">
            <v>No</v>
          </cell>
        </row>
        <row r="182">
          <cell r="A182">
            <v>327</v>
          </cell>
          <cell r="B182" t="str">
            <v>1GCEK19C28Z101065</v>
          </cell>
          <cell r="C182" t="str">
            <v>631JUT</v>
          </cell>
          <cell r="D182">
            <v>2008</v>
          </cell>
          <cell r="E182" t="str">
            <v>Chevrolet</v>
          </cell>
          <cell r="F182" t="str">
            <v>Silverado</v>
          </cell>
          <cell r="G182">
            <v>7000</v>
          </cell>
          <cell r="H182" t="str">
            <v>OP460</v>
          </cell>
          <cell r="K182" t="str">
            <v>Pickup</v>
          </cell>
          <cell r="L182" t="str">
            <v>V8-G, 4WD</v>
          </cell>
          <cell r="M182" t="str">
            <v>Project Supv / Ops</v>
          </cell>
          <cell r="N182" t="str">
            <v>PR460</v>
          </cell>
          <cell r="O182" t="str">
            <v>Roger Freeze</v>
          </cell>
          <cell r="P182" t="str">
            <v>YES</v>
          </cell>
        </row>
        <row r="183">
          <cell r="A183">
            <v>328</v>
          </cell>
          <cell r="B183" t="str">
            <v>1GCEK19CX8Z207246</v>
          </cell>
          <cell r="C183" t="str">
            <v>632JUT</v>
          </cell>
          <cell r="D183">
            <v>2008</v>
          </cell>
          <cell r="E183" t="str">
            <v>Chevrolet</v>
          </cell>
          <cell r="F183" t="str">
            <v>Silverado</v>
          </cell>
          <cell r="G183">
            <v>7000</v>
          </cell>
          <cell r="H183" t="str">
            <v>OP460</v>
          </cell>
          <cell r="K183" t="str">
            <v>Pickup</v>
          </cell>
          <cell r="L183" t="str">
            <v>V8-G, 4WD</v>
          </cell>
          <cell r="M183" t="str">
            <v>Ops Tech III / Ops</v>
          </cell>
          <cell r="N183" t="str">
            <v>PR460</v>
          </cell>
          <cell r="O183" t="str">
            <v>Denzil Wilson</v>
          </cell>
          <cell r="P183" t="str">
            <v>YES</v>
          </cell>
        </row>
        <row r="184">
          <cell r="A184">
            <v>329</v>
          </cell>
          <cell r="B184" t="str">
            <v>2GCEK13C481196391</v>
          </cell>
          <cell r="C184" t="str">
            <v>619JUT</v>
          </cell>
          <cell r="D184">
            <v>2008</v>
          </cell>
          <cell r="E184" t="str">
            <v>Chevrolet</v>
          </cell>
          <cell r="F184" t="str">
            <v>Silverado</v>
          </cell>
          <cell r="G184">
            <v>7000</v>
          </cell>
          <cell r="H184" t="str">
            <v>MG460</v>
          </cell>
          <cell r="K184" t="str">
            <v>Pickup</v>
          </cell>
          <cell r="L184" t="str">
            <v>V8-G, 4WD</v>
          </cell>
          <cell r="M184" t="str">
            <v>Ops Mgr / Ops</v>
          </cell>
          <cell r="N184" t="str">
            <v>MG460</v>
          </cell>
          <cell r="O184" t="str">
            <v>Jeff Miles</v>
          </cell>
          <cell r="P184" t="str">
            <v>YES</v>
          </cell>
        </row>
        <row r="185">
          <cell r="A185">
            <v>606</v>
          </cell>
          <cell r="B185" t="str">
            <v>4T1BE46K68U782072</v>
          </cell>
          <cell r="C185" t="str">
            <v>068KPF</v>
          </cell>
          <cell r="D185">
            <v>2008</v>
          </cell>
          <cell r="E185" t="str">
            <v>Toyota</v>
          </cell>
          <cell r="F185" t="str">
            <v>Camry</v>
          </cell>
          <cell r="H185" t="str">
            <v>MK411</v>
          </cell>
          <cell r="I185">
            <v>39548</v>
          </cell>
          <cell r="J185">
            <v>25000</v>
          </cell>
          <cell r="K185" t="str">
            <v>Sedan</v>
          </cell>
          <cell r="M185" t="str">
            <v>Sales Mgr</v>
          </cell>
          <cell r="N185" t="str">
            <v>MK411</v>
          </cell>
          <cell r="O185" t="str">
            <v>Dan Lynch</v>
          </cell>
          <cell r="P185" t="str">
            <v>YES</v>
          </cell>
        </row>
        <row r="186">
          <cell r="A186">
            <v>42</v>
          </cell>
          <cell r="B186" t="str">
            <v>1HTMMAANX7H362101</v>
          </cell>
          <cell r="C186" t="str">
            <v>GBP657</v>
          </cell>
          <cell r="D186">
            <v>2007</v>
          </cell>
          <cell r="E186" t="str">
            <v>International</v>
          </cell>
          <cell r="F186">
            <v>4300</v>
          </cell>
          <cell r="G186">
            <v>33000</v>
          </cell>
          <cell r="H186" t="str">
            <v>PR410</v>
          </cell>
          <cell r="I186">
            <v>39570</v>
          </cell>
          <cell r="J186">
            <v>107699.64</v>
          </cell>
          <cell r="K186" t="str">
            <v>Bobtail</v>
          </cell>
          <cell r="L186" t="str">
            <v>KSI w/Arrow 3200 s/n 37192</v>
          </cell>
          <cell r="M186" t="str">
            <v>Bobtail</v>
          </cell>
          <cell r="N186" t="str">
            <v>PR410</v>
          </cell>
          <cell r="O186" t="str">
            <v>Adiel Portales</v>
          </cell>
          <cell r="P186" t="str">
            <v>No</v>
          </cell>
        </row>
        <row r="187">
          <cell r="A187">
            <v>188</v>
          </cell>
          <cell r="B187" t="str">
            <v>1FTYR10D48PB04124</v>
          </cell>
          <cell r="C187" t="str">
            <v>GBC913</v>
          </cell>
          <cell r="D187">
            <v>2008</v>
          </cell>
          <cell r="E187" t="str">
            <v>Ford</v>
          </cell>
          <cell r="F187" t="str">
            <v>Ranger</v>
          </cell>
          <cell r="G187">
            <v>4380</v>
          </cell>
          <cell r="H187" t="str">
            <v>SV430</v>
          </cell>
          <cell r="I187">
            <v>39631</v>
          </cell>
          <cell r="J187">
            <v>13639.11</v>
          </cell>
          <cell r="K187" t="str">
            <v>Comp. P/U</v>
          </cell>
          <cell r="L187" t="str">
            <v>I4-G, Std. Cab</v>
          </cell>
          <cell r="M187" t="str">
            <v>Meter Reader</v>
          </cell>
          <cell r="N187" t="str">
            <v>SV430</v>
          </cell>
          <cell r="O187" t="str">
            <v>Cyndi Cruz</v>
          </cell>
          <cell r="P187" t="str">
            <v>No</v>
          </cell>
        </row>
        <row r="188">
          <cell r="A188">
            <v>189</v>
          </cell>
          <cell r="B188" t="str">
            <v>1FTYR10D68PB04125</v>
          </cell>
          <cell r="C188" t="str">
            <v>GBC918</v>
          </cell>
          <cell r="D188">
            <v>2008</v>
          </cell>
          <cell r="E188" t="str">
            <v>Ford</v>
          </cell>
          <cell r="F188" t="str">
            <v>Ranger</v>
          </cell>
          <cell r="G188">
            <v>4380</v>
          </cell>
          <cell r="H188" t="str">
            <v>NG430</v>
          </cell>
          <cell r="I188">
            <v>39631</v>
          </cell>
          <cell r="J188">
            <v>13639.11</v>
          </cell>
          <cell r="K188" t="str">
            <v>Comp. P/U</v>
          </cell>
          <cell r="L188" t="str">
            <v>I4-G, Std. Cab</v>
          </cell>
          <cell r="M188" t="str">
            <v>Meter Reader</v>
          </cell>
          <cell r="N188" t="str">
            <v>NG430</v>
          </cell>
          <cell r="O188" t="str">
            <v>Ron LeBron</v>
          </cell>
          <cell r="P188" t="str">
            <v>No</v>
          </cell>
        </row>
        <row r="189">
          <cell r="A189">
            <v>190</v>
          </cell>
          <cell r="B189" t="str">
            <v>1GTGG29K681234885</v>
          </cell>
          <cell r="C189" t="str">
            <v>GBC932</v>
          </cell>
          <cell r="D189">
            <v>2008</v>
          </cell>
          <cell r="E189" t="str">
            <v>GMC</v>
          </cell>
          <cell r="F189" t="str">
            <v>Savana 2500</v>
          </cell>
          <cell r="G189">
            <v>8600</v>
          </cell>
          <cell r="H189" t="str">
            <v>SV430</v>
          </cell>
          <cell r="I189">
            <v>39722</v>
          </cell>
          <cell r="J189">
            <v>27008.13</v>
          </cell>
          <cell r="K189" t="str">
            <v>Van</v>
          </cell>
          <cell r="L189" t="str">
            <v>6.0L V8-G</v>
          </cell>
          <cell r="M189" t="str">
            <v>Service</v>
          </cell>
          <cell r="N189" t="str">
            <v>SV430</v>
          </cell>
          <cell r="O189" t="str">
            <v>Jim Whitaker</v>
          </cell>
          <cell r="P189" t="str">
            <v>No</v>
          </cell>
        </row>
        <row r="190">
          <cell r="A190">
            <v>608</v>
          </cell>
          <cell r="B190" t="str">
            <v>1GDJ5C1929F404833</v>
          </cell>
          <cell r="C190" t="str">
            <v>GCW062</v>
          </cell>
          <cell r="D190">
            <v>2009</v>
          </cell>
          <cell r="E190" t="str">
            <v>GMC</v>
          </cell>
          <cell r="F190">
            <v>5500</v>
          </cell>
          <cell r="G190">
            <v>26000</v>
          </cell>
          <cell r="H190" t="str">
            <v>IM410</v>
          </cell>
          <cell r="I190">
            <v>39748</v>
          </cell>
          <cell r="J190">
            <v>56960.78</v>
          </cell>
          <cell r="K190" t="str">
            <v>Dump Trk</v>
          </cell>
          <cell r="L190" t="str">
            <v>V8-D, I&amp;M</v>
          </cell>
          <cell r="M190" t="str">
            <v>I&amp;M</v>
          </cell>
          <cell r="N190" t="str">
            <v>IM410</v>
          </cell>
          <cell r="O190" t="str">
            <v>I&amp;M Dump Truck</v>
          </cell>
          <cell r="P190" t="str">
            <v>No</v>
          </cell>
        </row>
        <row r="191">
          <cell r="A191">
            <v>609</v>
          </cell>
          <cell r="B191" t="str">
            <v>1GDG5C1G89F404036</v>
          </cell>
          <cell r="C191" t="str">
            <v>GCW061</v>
          </cell>
          <cell r="D191">
            <v>2009</v>
          </cell>
          <cell r="E191" t="str">
            <v>GMC</v>
          </cell>
          <cell r="F191">
            <v>5500</v>
          </cell>
          <cell r="G191">
            <v>22000</v>
          </cell>
          <cell r="H191" t="str">
            <v>PR410</v>
          </cell>
          <cell r="I191">
            <v>39756</v>
          </cell>
          <cell r="J191">
            <v>46442.92</v>
          </cell>
          <cell r="K191" t="str">
            <v>Dry Freight</v>
          </cell>
          <cell r="L191" t="str">
            <v>8.1L V8-G, M&amp;J, Liftgate</v>
          </cell>
          <cell r="M191" t="str">
            <v>M&amp;J</v>
          </cell>
          <cell r="N191" t="str">
            <v>PR410</v>
          </cell>
          <cell r="O191" t="str">
            <v>Vacant Position</v>
          </cell>
          <cell r="P191" t="str">
            <v>No</v>
          </cell>
        </row>
        <row r="192">
          <cell r="A192">
            <v>610</v>
          </cell>
          <cell r="B192" t="str">
            <v>1GTGG25K881234960</v>
          </cell>
          <cell r="C192" t="str">
            <v>GBC942</v>
          </cell>
          <cell r="D192">
            <v>2008</v>
          </cell>
          <cell r="E192" t="str">
            <v>GMC</v>
          </cell>
          <cell r="F192" t="str">
            <v>Savana 2500</v>
          </cell>
          <cell r="G192">
            <v>8600</v>
          </cell>
          <cell r="H192" t="str">
            <v>SV411</v>
          </cell>
          <cell r="I192">
            <v>39757</v>
          </cell>
          <cell r="J192">
            <v>26985.040000000001</v>
          </cell>
          <cell r="K192" t="str">
            <v>Van</v>
          </cell>
          <cell r="L192" t="str">
            <v>6.0L V8-G, Service</v>
          </cell>
          <cell r="M192" t="str">
            <v>Service</v>
          </cell>
          <cell r="N192" t="str">
            <v>SV411</v>
          </cell>
          <cell r="O192" t="str">
            <v>Sean Jackson</v>
          </cell>
          <cell r="P192" t="str">
            <v>Yes</v>
          </cell>
        </row>
        <row r="193">
          <cell r="A193">
            <v>611</v>
          </cell>
          <cell r="B193" t="str">
            <v>1GTGG25K981235471</v>
          </cell>
          <cell r="C193" t="str">
            <v>GBC943</v>
          </cell>
          <cell r="D193">
            <v>2008</v>
          </cell>
          <cell r="E193" t="str">
            <v>GMC</v>
          </cell>
          <cell r="F193" t="str">
            <v>Savana 2500</v>
          </cell>
          <cell r="G193">
            <v>8600</v>
          </cell>
          <cell r="H193" t="str">
            <v>SV411</v>
          </cell>
          <cell r="I193">
            <v>39757</v>
          </cell>
          <cell r="J193">
            <v>26985.040000000001</v>
          </cell>
          <cell r="K193" t="str">
            <v>Van</v>
          </cell>
          <cell r="L193" t="str">
            <v>6.0L V8-G, Service</v>
          </cell>
          <cell r="M193" t="str">
            <v>Service</v>
          </cell>
          <cell r="N193" t="str">
            <v>SV411</v>
          </cell>
          <cell r="O193" t="str">
            <v>Bryan Gaugler</v>
          </cell>
          <cell r="P193" t="str">
            <v>Yes</v>
          </cell>
        </row>
        <row r="194">
          <cell r="A194">
            <v>612</v>
          </cell>
          <cell r="B194" t="str">
            <v>1GTGG25K681235623</v>
          </cell>
          <cell r="C194" t="str">
            <v>GBC944</v>
          </cell>
          <cell r="D194">
            <v>2008</v>
          </cell>
          <cell r="E194" t="str">
            <v>GMC</v>
          </cell>
          <cell r="F194" t="str">
            <v>Savana 2500</v>
          </cell>
          <cell r="G194">
            <v>8600</v>
          </cell>
          <cell r="H194" t="str">
            <v>SV411</v>
          </cell>
          <cell r="I194">
            <v>39759</v>
          </cell>
          <cell r="J194">
            <v>26985.040000000001</v>
          </cell>
          <cell r="K194" t="str">
            <v>Van</v>
          </cell>
          <cell r="L194" t="str">
            <v>6.0L V8-G, Service</v>
          </cell>
          <cell r="M194" t="str">
            <v>Service</v>
          </cell>
          <cell r="N194" t="str">
            <v>SV411</v>
          </cell>
          <cell r="O194" t="str">
            <v>Claude Larmonie</v>
          </cell>
          <cell r="P194" t="str">
            <v>Yes</v>
          </cell>
        </row>
        <row r="195">
          <cell r="A195">
            <v>336</v>
          </cell>
          <cell r="B195" t="str">
            <v>1FTRX14WX9KA68637</v>
          </cell>
          <cell r="C195" t="str">
            <v>214VQF</v>
          </cell>
          <cell r="D195">
            <v>2009</v>
          </cell>
          <cell r="E195" t="str">
            <v>Ford</v>
          </cell>
          <cell r="F195" t="str">
            <v>F-150</v>
          </cell>
          <cell r="G195">
            <v>6850</v>
          </cell>
          <cell r="H195" t="str">
            <v>MS410</v>
          </cell>
          <cell r="K195" t="str">
            <v>Pickup</v>
          </cell>
          <cell r="L195" t="str">
            <v>V6-G, 4WD</v>
          </cell>
          <cell r="M195" t="str">
            <v>Meas Tech / Ops</v>
          </cell>
          <cell r="N195" t="str">
            <v>MS410</v>
          </cell>
          <cell r="O195" t="str">
            <v>Alan Hall</v>
          </cell>
          <cell r="P195" t="str">
            <v>YES</v>
          </cell>
        </row>
        <row r="196">
          <cell r="A196">
            <v>337</v>
          </cell>
          <cell r="B196" t="str">
            <v>1FTZR15EX9PA02124</v>
          </cell>
          <cell r="C196" t="str">
            <v>212VQF</v>
          </cell>
          <cell r="D196">
            <v>2009</v>
          </cell>
          <cell r="E196" t="str">
            <v>Ford</v>
          </cell>
          <cell r="F196" t="str">
            <v>Ranger</v>
          </cell>
          <cell r="G196">
            <v>5150</v>
          </cell>
          <cell r="H196" t="str">
            <v>OP460</v>
          </cell>
          <cell r="K196" t="str">
            <v>Comp. P/U</v>
          </cell>
          <cell r="L196" t="str">
            <v>V6-G, 4WD</v>
          </cell>
          <cell r="M196" t="str">
            <v>Ops Tech I / Ops</v>
          </cell>
          <cell r="N196" t="str">
            <v>PR460</v>
          </cell>
          <cell r="O196" t="str">
            <v>Gary Hardy</v>
          </cell>
          <cell r="P196" t="str">
            <v>YES</v>
          </cell>
        </row>
        <row r="197">
          <cell r="A197">
            <v>334</v>
          </cell>
          <cell r="B197" t="str">
            <v>1GCEC19XX9Z158955</v>
          </cell>
          <cell r="C197" t="str">
            <v>768VNB</v>
          </cell>
          <cell r="D197">
            <v>2009</v>
          </cell>
          <cell r="E197" t="str">
            <v>Chevrolet</v>
          </cell>
          <cell r="F197" t="str">
            <v>Silverado</v>
          </cell>
          <cell r="G197">
            <v>6400</v>
          </cell>
          <cell r="H197" t="str">
            <v>OP460</v>
          </cell>
          <cell r="K197" t="str">
            <v>Pickup</v>
          </cell>
          <cell r="L197" t="str">
            <v>V6-G, Ext Cab</v>
          </cell>
          <cell r="M197" t="str">
            <v>Propane Delivery / Ops</v>
          </cell>
          <cell r="N197" t="str">
            <v>PR460</v>
          </cell>
          <cell r="O197" t="str">
            <v>Rich Brabson</v>
          </cell>
          <cell r="P197" t="str">
            <v>YES</v>
          </cell>
        </row>
        <row r="198">
          <cell r="A198">
            <v>335</v>
          </cell>
          <cell r="B198" t="str">
            <v>1GNDT33S592131618</v>
          </cell>
          <cell r="C198" t="str">
            <v>770VNB</v>
          </cell>
          <cell r="D198">
            <v>2009</v>
          </cell>
          <cell r="E198" t="str">
            <v>Chevrolet</v>
          </cell>
          <cell r="F198" t="str">
            <v>TrailBlazer</v>
          </cell>
          <cell r="G198">
            <v>5750</v>
          </cell>
          <cell r="H198" t="str">
            <v>EN400</v>
          </cell>
          <cell r="K198" t="str">
            <v>SUV</v>
          </cell>
          <cell r="L198" t="str">
            <v>V6-G, 4WD</v>
          </cell>
          <cell r="M198" t="str">
            <v>Eng Mgr / Office</v>
          </cell>
          <cell r="N198" t="str">
            <v>EN400</v>
          </cell>
          <cell r="O198" t="str">
            <v>Randy Taylor</v>
          </cell>
          <cell r="P198" t="str">
            <v>YES</v>
          </cell>
        </row>
        <row r="199">
          <cell r="A199">
            <v>333</v>
          </cell>
          <cell r="B199" t="str">
            <v>2GCEC19C991123457</v>
          </cell>
          <cell r="C199" t="str">
            <v>776VNB</v>
          </cell>
          <cell r="D199">
            <v>2009</v>
          </cell>
          <cell r="E199" t="str">
            <v>Chevrolet</v>
          </cell>
          <cell r="F199" t="str">
            <v>Silverado</v>
          </cell>
          <cell r="G199">
            <v>6400</v>
          </cell>
          <cell r="H199" t="str">
            <v>PR460</v>
          </cell>
          <cell r="K199" t="str">
            <v>Pickup</v>
          </cell>
          <cell r="L199" t="str">
            <v>V8-G, Ext Cab</v>
          </cell>
          <cell r="M199" t="str">
            <v>Propane Mgr / Ops</v>
          </cell>
          <cell r="N199" t="str">
            <v>OP460</v>
          </cell>
          <cell r="O199" t="str">
            <v>Steve Hetland</v>
          </cell>
          <cell r="P199" t="str">
            <v>YES</v>
          </cell>
        </row>
        <row r="200">
          <cell r="A200">
            <v>332</v>
          </cell>
          <cell r="B200" t="str">
            <v>3GCEK13C39G194009</v>
          </cell>
          <cell r="C200" t="str">
            <v>767VNB</v>
          </cell>
          <cell r="D200">
            <v>2009</v>
          </cell>
          <cell r="E200" t="str">
            <v>Chevrolet</v>
          </cell>
          <cell r="F200" t="str">
            <v>Silverado</v>
          </cell>
          <cell r="G200">
            <v>7000</v>
          </cell>
          <cell r="H200" t="str">
            <v>SM711</v>
          </cell>
          <cell r="K200" t="str">
            <v>Pickup</v>
          </cell>
          <cell r="L200" t="str">
            <v>V8-G, 4WD</v>
          </cell>
          <cell r="M200" t="str">
            <v>Safety Mgr / Office</v>
          </cell>
          <cell r="N200" t="str">
            <v>SM711</v>
          </cell>
          <cell r="O200" t="str">
            <v>Mike McCarty</v>
          </cell>
          <cell r="P200" t="str">
            <v>YES</v>
          </cell>
        </row>
        <row r="201">
          <cell r="A201">
            <v>980</v>
          </cell>
          <cell r="B201" t="str">
            <v>1FVACYBS89HAE5813</v>
          </cell>
          <cell r="C201" t="str">
            <v>GBQ203</v>
          </cell>
          <cell r="D201">
            <v>2009</v>
          </cell>
          <cell r="E201" t="str">
            <v>Freightliner</v>
          </cell>
          <cell r="F201" t="str">
            <v>BCM2</v>
          </cell>
          <cell r="G201">
            <v>35000</v>
          </cell>
          <cell r="H201" t="str">
            <v>EL442</v>
          </cell>
          <cell r="I201">
            <v>2008</v>
          </cell>
          <cell r="J201">
            <v>133054.60999999999</v>
          </cell>
          <cell r="K201" t="str">
            <v>Altec</v>
          </cell>
          <cell r="L201" t="str">
            <v>TA41M Bucket s/n 0708CL1342</v>
          </cell>
          <cell r="M201" t="str">
            <v>Bucket Truck</v>
          </cell>
          <cell r="N201" t="str">
            <v>EL442</v>
          </cell>
          <cell r="O201" t="str">
            <v>Line Ops</v>
          </cell>
          <cell r="P201" t="str">
            <v>No</v>
          </cell>
        </row>
        <row r="202">
          <cell r="A202">
            <v>340</v>
          </cell>
          <cell r="B202" t="str">
            <v>1GCSKPE39AZ149888</v>
          </cell>
          <cell r="C202" t="str">
            <v>ABVN61</v>
          </cell>
          <cell r="D202">
            <v>2010</v>
          </cell>
          <cell r="E202" t="str">
            <v>Chevrolet</v>
          </cell>
          <cell r="F202" t="str">
            <v>Silverado</v>
          </cell>
          <cell r="G202">
            <v>7000</v>
          </cell>
          <cell r="H202" t="str">
            <v>MS410</v>
          </cell>
          <cell r="K202" t="str">
            <v>Pickup</v>
          </cell>
          <cell r="L202" t="str">
            <v>Ext Cab</v>
          </cell>
          <cell r="M202" t="str">
            <v>Meas Tech / Ops</v>
          </cell>
          <cell r="N202" t="str">
            <v>MS410</v>
          </cell>
          <cell r="O202" t="str">
            <v>David Bradshaw</v>
          </cell>
          <cell r="P202" t="str">
            <v>YES</v>
          </cell>
        </row>
        <row r="203">
          <cell r="A203">
            <v>339</v>
          </cell>
          <cell r="B203" t="str">
            <v>2G1WB5EKXA1188603</v>
          </cell>
          <cell r="C203" t="str">
            <v>ABVN60</v>
          </cell>
          <cell r="D203">
            <v>2010</v>
          </cell>
          <cell r="E203" t="str">
            <v>Chevrolet</v>
          </cell>
          <cell r="F203" t="str">
            <v>Impala</v>
          </cell>
          <cell r="G203">
            <v>4571</v>
          </cell>
          <cell r="H203" t="str">
            <v>MK414</v>
          </cell>
          <cell r="K203" t="str">
            <v>Sedan</v>
          </cell>
          <cell r="L203" t="str">
            <v>V6-G</v>
          </cell>
          <cell r="M203" t="str">
            <v>Bus Dev Drctr / Office</v>
          </cell>
          <cell r="N203" t="str">
            <v>MK414</v>
          </cell>
          <cell r="O203" t="str">
            <v>John McLelland</v>
          </cell>
          <cell r="P203" t="str">
            <v>YES</v>
          </cell>
        </row>
        <row r="204">
          <cell r="A204">
            <v>209</v>
          </cell>
          <cell r="B204" t="str">
            <v>1FTFX1CV5AFC85750</v>
          </cell>
          <cell r="C204" t="str">
            <v>GBP339</v>
          </cell>
          <cell r="D204">
            <v>2010</v>
          </cell>
          <cell r="E204" t="str">
            <v>Ford</v>
          </cell>
          <cell r="F204" t="str">
            <v>F-150</v>
          </cell>
          <cell r="G204">
            <v>7050</v>
          </cell>
          <cell r="H204" t="str">
            <v>PR431</v>
          </cell>
          <cell r="I204">
            <v>40391</v>
          </cell>
          <cell r="J204">
            <v>25059.82</v>
          </cell>
          <cell r="K204" t="str">
            <v>Pickup</v>
          </cell>
          <cell r="L204" t="str">
            <v>5.4L V8-G, Ext. Cab</v>
          </cell>
          <cell r="M204" t="str">
            <v>Flo-Gas Supv</v>
          </cell>
          <cell r="N204" t="str">
            <v>PR431</v>
          </cell>
          <cell r="O204" t="str">
            <v>Greg Blazina</v>
          </cell>
          <cell r="P204" t="str">
            <v>YES</v>
          </cell>
        </row>
        <row r="205">
          <cell r="A205">
            <v>208</v>
          </cell>
          <cell r="B205" t="str">
            <v>1FTFX1CV7AFC85748</v>
          </cell>
          <cell r="C205" t="str">
            <v>GBP134</v>
          </cell>
          <cell r="D205">
            <v>2010</v>
          </cell>
          <cell r="E205" t="str">
            <v>Ford</v>
          </cell>
          <cell r="F205" t="str">
            <v>F-150</v>
          </cell>
          <cell r="G205">
            <v>7050</v>
          </cell>
          <cell r="H205" t="str">
            <v>SY430</v>
          </cell>
          <cell r="I205">
            <v>40391</v>
          </cell>
          <cell r="J205">
            <v>25059.82</v>
          </cell>
          <cell r="K205" t="str">
            <v>Pickup</v>
          </cell>
          <cell r="L205" t="str">
            <v>5.4L V8-G, Ext. Cab</v>
          </cell>
          <cell r="M205" t="str">
            <v>Sys Ops Supv</v>
          </cell>
          <cell r="N205" t="str">
            <v>SY430</v>
          </cell>
          <cell r="O205" t="str">
            <v>Glenn Pendleton</v>
          </cell>
          <cell r="P205" t="str">
            <v>YES</v>
          </cell>
        </row>
        <row r="206">
          <cell r="A206">
            <v>811</v>
          </cell>
          <cell r="B206" t="str">
            <v>1FTFX1CV7AFC85751</v>
          </cell>
          <cell r="C206" t="str">
            <v>GBC917</v>
          </cell>
          <cell r="D206">
            <v>2010</v>
          </cell>
          <cell r="E206" t="str">
            <v>Ford</v>
          </cell>
          <cell r="F206" t="str">
            <v>F-150</v>
          </cell>
          <cell r="G206">
            <v>7050</v>
          </cell>
          <cell r="H206" t="str">
            <v>SM711</v>
          </cell>
          <cell r="I206">
            <v>40391</v>
          </cell>
          <cell r="J206">
            <v>25271.82</v>
          </cell>
          <cell r="K206" t="str">
            <v>Pickup</v>
          </cell>
          <cell r="L206" t="str">
            <v>5.4L V8-G, Ext. Cab</v>
          </cell>
          <cell r="M206" t="str">
            <v>Safety Coordinator</v>
          </cell>
          <cell r="N206" t="str">
            <v> SM711</v>
          </cell>
          <cell r="O206" t="str">
            <v>Tom Moen</v>
          </cell>
          <cell r="P206" t="str">
            <v>YES</v>
          </cell>
        </row>
        <row r="207">
          <cell r="A207">
            <v>982</v>
          </cell>
          <cell r="B207" t="str">
            <v>1FTFX1CV9AFC85749</v>
          </cell>
          <cell r="C207" t="str">
            <v>GBC925</v>
          </cell>
          <cell r="D207">
            <v>2010</v>
          </cell>
          <cell r="E207" t="str">
            <v>Ford</v>
          </cell>
          <cell r="F207" t="str">
            <v>F-150</v>
          </cell>
          <cell r="G207">
            <v>7050</v>
          </cell>
          <cell r="H207" t="str">
            <v>SM711</v>
          </cell>
          <cell r="I207">
            <v>40391</v>
          </cell>
          <cell r="J207">
            <v>25271.82</v>
          </cell>
          <cell r="K207" t="str">
            <v>Pickup</v>
          </cell>
          <cell r="L207" t="str">
            <v>5.4L V8-G, Ext. Cab</v>
          </cell>
          <cell r="M207" t="str">
            <v>Safety Coordinator</v>
          </cell>
          <cell r="N207" t="str">
            <v>SM711</v>
          </cell>
          <cell r="O207" t="str">
            <v>Rhondon Gray</v>
          </cell>
          <cell r="P207" t="str">
            <v>YES</v>
          </cell>
        </row>
        <row r="208">
          <cell r="A208">
            <v>207</v>
          </cell>
          <cell r="B208" t="str">
            <v>1FTKR1EDXAPA40451</v>
          </cell>
          <cell r="C208" t="str">
            <v>GBD003</v>
          </cell>
          <cell r="D208">
            <v>2010</v>
          </cell>
          <cell r="E208" t="str">
            <v>Ford</v>
          </cell>
          <cell r="F208" t="str">
            <v>Ranger</v>
          </cell>
          <cell r="H208" t="str">
            <v>SV430</v>
          </cell>
          <cell r="I208">
            <v>40400</v>
          </cell>
          <cell r="J208">
            <v>16575.84</v>
          </cell>
          <cell r="K208" t="str">
            <v>Comp. P/U</v>
          </cell>
          <cell r="L208" t="str">
            <v>2.3L I4-G, 2-DR Ext Cab</v>
          </cell>
          <cell r="M208" t="str">
            <v>Meter Reader</v>
          </cell>
          <cell r="N208" t="str">
            <v>SV430</v>
          </cell>
          <cell r="O208" t="str">
            <v>Gary Pierce</v>
          </cell>
          <cell r="P208" t="str">
            <v>No</v>
          </cell>
        </row>
        <row r="209">
          <cell r="A209">
            <v>210</v>
          </cell>
          <cell r="B209" t="str">
            <v>1FT7X2A6XBEA79515</v>
          </cell>
          <cell r="C209" t="str">
            <v>GBC950</v>
          </cell>
          <cell r="D209">
            <v>2011</v>
          </cell>
          <cell r="E209" t="str">
            <v>Ford</v>
          </cell>
          <cell r="F209" t="str">
            <v>F-250</v>
          </cell>
          <cell r="G209">
            <v>9400</v>
          </cell>
          <cell r="H209" t="str">
            <v>SY430</v>
          </cell>
          <cell r="I209">
            <v>40402</v>
          </cell>
          <cell r="J209">
            <v>38206</v>
          </cell>
          <cell r="K209" t="str">
            <v>Utility</v>
          </cell>
          <cell r="L209" t="str">
            <v>6.2L V8-G, Ext. Cab</v>
          </cell>
          <cell r="M209" t="str">
            <v>Sys Ops</v>
          </cell>
          <cell r="N209" t="str">
            <v>SY430</v>
          </cell>
          <cell r="O209" t="str">
            <v>Craig O'Brien</v>
          </cell>
          <cell r="P209" t="str">
            <v>No</v>
          </cell>
        </row>
        <row r="210">
          <cell r="A210">
            <v>211</v>
          </cell>
          <cell r="B210" t="str">
            <v>1FT7X2A66BEA79513</v>
          </cell>
          <cell r="C210" t="str">
            <v>GBC951</v>
          </cell>
          <cell r="D210">
            <v>2011</v>
          </cell>
          <cell r="E210" t="str">
            <v>Ford</v>
          </cell>
          <cell r="F210" t="str">
            <v>F-250</v>
          </cell>
          <cell r="G210">
            <v>9400</v>
          </cell>
          <cell r="H210" t="str">
            <v>PR460</v>
          </cell>
          <cell r="I210">
            <v>40408</v>
          </cell>
          <cell r="J210">
            <v>37003.160000000003</v>
          </cell>
          <cell r="K210" t="str">
            <v>Utility</v>
          </cell>
          <cell r="L210" t="str">
            <v>6.2L V8-G, Ext. Cab</v>
          </cell>
          <cell r="M210" t="str">
            <v>Service</v>
          </cell>
          <cell r="N210" t="str">
            <v>OP460</v>
          </cell>
          <cell r="O210" t="str">
            <v>Phil Zimmer</v>
          </cell>
          <cell r="P210" t="str">
            <v>YES</v>
          </cell>
        </row>
        <row r="211">
          <cell r="A211">
            <v>212</v>
          </cell>
          <cell r="B211" t="str">
            <v>1FT7X2A68BEA79514</v>
          </cell>
          <cell r="C211" t="str">
            <v>GBC952</v>
          </cell>
          <cell r="D211">
            <v>2011</v>
          </cell>
          <cell r="E211" t="str">
            <v>Ford</v>
          </cell>
          <cell r="F211" t="str">
            <v>F-250</v>
          </cell>
          <cell r="G211">
            <v>9400</v>
          </cell>
          <cell r="H211" t="str">
            <v>PR460</v>
          </cell>
          <cell r="I211">
            <v>40408</v>
          </cell>
          <cell r="J211">
            <v>37003.18</v>
          </cell>
          <cell r="K211" t="str">
            <v>Utility</v>
          </cell>
          <cell r="L211" t="str">
            <v>6.2L V8-G, Ext. Cab</v>
          </cell>
          <cell r="M211" t="str">
            <v>Service</v>
          </cell>
          <cell r="N211" t="str">
            <v>OP460</v>
          </cell>
          <cell r="O211" t="str">
            <v>Dave Shreckengost</v>
          </cell>
          <cell r="P211" t="str">
            <v>YES</v>
          </cell>
        </row>
        <row r="212">
          <cell r="A212">
            <v>812</v>
          </cell>
          <cell r="B212" t="str">
            <v>1FTKR4EE7APA74194</v>
          </cell>
          <cell r="C212" t="str">
            <v>GBC945</v>
          </cell>
          <cell r="D212">
            <v>2010</v>
          </cell>
          <cell r="E212" t="str">
            <v>Ford</v>
          </cell>
          <cell r="F212" t="str">
            <v>Ranger</v>
          </cell>
          <cell r="H212" t="str">
            <v>EN450</v>
          </cell>
          <cell r="I212">
            <v>40408</v>
          </cell>
          <cell r="J212">
            <v>22294.54</v>
          </cell>
          <cell r="K212" t="str">
            <v>Comp. P/U</v>
          </cell>
          <cell r="L212" t="str">
            <v>4.0L V6-G, 4-dr Super Cab</v>
          </cell>
          <cell r="M212" t="str">
            <v>Sr. Engineer</v>
          </cell>
          <cell r="N212" t="str">
            <v> EN450</v>
          </cell>
          <cell r="O212" t="str">
            <v>Curtis Boatright</v>
          </cell>
          <cell r="P212" t="str">
            <v>No</v>
          </cell>
        </row>
        <row r="213">
          <cell r="A213">
            <v>616</v>
          </cell>
          <cell r="B213" t="str">
            <v>1GKLRMED0AJ238050</v>
          </cell>
          <cell r="C213" t="str">
            <v>ADCZ86</v>
          </cell>
          <cell r="D213">
            <v>2010</v>
          </cell>
          <cell r="E213" t="str">
            <v>GMC</v>
          </cell>
          <cell r="F213" t="str">
            <v>Acadia</v>
          </cell>
          <cell r="H213" t="str">
            <v>CS400</v>
          </cell>
          <cell r="I213">
            <v>40354</v>
          </cell>
          <cell r="J213">
            <v>38600</v>
          </cell>
          <cell r="K213" t="str">
            <v>SUV</v>
          </cell>
          <cell r="L213" t="str">
            <v>3.6L V6-G</v>
          </cell>
          <cell r="M213" t="str">
            <v>VP Customer Care</v>
          </cell>
          <cell r="N213" t="str">
            <v>CS400</v>
          </cell>
          <cell r="O213" t="str">
            <v>Jeff Sylvester</v>
          </cell>
          <cell r="P213" t="str">
            <v>YES</v>
          </cell>
        </row>
        <row r="214">
          <cell r="A214">
            <v>618</v>
          </cell>
          <cell r="B214" t="str">
            <v>5GALRBED8AJ252814</v>
          </cell>
          <cell r="C214" t="str">
            <v>ADYD49</v>
          </cell>
          <cell r="D214">
            <v>2010</v>
          </cell>
          <cell r="E214" t="str">
            <v>Buick</v>
          </cell>
          <cell r="F214" t="str">
            <v>Enclave</v>
          </cell>
          <cell r="H214" t="str">
            <v>MK400</v>
          </cell>
          <cell r="I214">
            <v>40390</v>
          </cell>
          <cell r="J214">
            <v>38600</v>
          </cell>
          <cell r="K214" t="str">
            <v>SUV</v>
          </cell>
          <cell r="L214" t="str">
            <v>3.6L V6-G</v>
          </cell>
          <cell r="M214" t="str">
            <v>Vice President</v>
          </cell>
          <cell r="N214" t="str">
            <v>MK400</v>
          </cell>
          <cell r="O214" t="str">
            <v>Kevin Webber</v>
          </cell>
          <cell r="P214" t="str">
            <v>YES</v>
          </cell>
        </row>
        <row r="215">
          <cell r="A215">
            <v>813</v>
          </cell>
          <cell r="B215" t="str">
            <v>1FTFX1CV7AFD34060</v>
          </cell>
          <cell r="C215" t="str">
            <v>693NVX</v>
          </cell>
          <cell r="D215">
            <v>2010</v>
          </cell>
          <cell r="E215" t="str">
            <v>Ford</v>
          </cell>
          <cell r="F215" t="str">
            <v>F-150</v>
          </cell>
          <cell r="G215">
            <v>7050</v>
          </cell>
          <cell r="H215" t="str">
            <v>EL450</v>
          </cell>
          <cell r="I215">
            <v>40452</v>
          </cell>
          <cell r="J215">
            <v>26615.1</v>
          </cell>
          <cell r="K215" t="str">
            <v>Pickup</v>
          </cell>
          <cell r="L215" t="str">
            <v>5.4L V8-G, Ext. Cab</v>
          </cell>
          <cell r="M215" t="str">
            <v>Ops Mgr</v>
          </cell>
          <cell r="N215" t="str">
            <v> EL450</v>
          </cell>
          <cell r="O215" t="str">
            <v>Jorge Puentes</v>
          </cell>
          <cell r="P215" t="str">
            <v>YES</v>
          </cell>
        </row>
        <row r="216">
          <cell r="A216">
            <v>814</v>
          </cell>
          <cell r="B216" t="str">
            <v>1FTFX1CV9AFD34061</v>
          </cell>
          <cell r="C216" t="str">
            <v>694NVX</v>
          </cell>
          <cell r="D216">
            <v>2010</v>
          </cell>
          <cell r="E216" t="str">
            <v>Ford</v>
          </cell>
          <cell r="F216" t="str">
            <v>F-150</v>
          </cell>
          <cell r="G216">
            <v>7050</v>
          </cell>
          <cell r="H216" t="str">
            <v>EN450</v>
          </cell>
          <cell r="I216">
            <v>40452</v>
          </cell>
          <cell r="J216">
            <v>26615.1</v>
          </cell>
          <cell r="K216" t="str">
            <v>Pickup</v>
          </cell>
          <cell r="L216" t="str">
            <v>5.4L V8-G, Ext. Cab</v>
          </cell>
          <cell r="M216" t="str">
            <v>Eng Mgr</v>
          </cell>
          <cell r="N216" t="str">
            <v> EN450</v>
          </cell>
          <cell r="O216" t="str">
            <v>William Grant</v>
          </cell>
          <cell r="P216" t="str">
            <v>YES</v>
          </cell>
        </row>
        <row r="217">
          <cell r="A217">
            <v>213</v>
          </cell>
          <cell r="B217" t="str">
            <v>1GCZGGBG1A1177335</v>
          </cell>
          <cell r="C217" t="str">
            <v>GBC953</v>
          </cell>
          <cell r="D217">
            <v>2010</v>
          </cell>
          <cell r="E217" t="str">
            <v>Chevrolet</v>
          </cell>
          <cell r="F217" t="str">
            <v>Express 2500</v>
          </cell>
          <cell r="G217">
            <v>8600</v>
          </cell>
          <cell r="H217" t="str">
            <v>SV430</v>
          </cell>
          <cell r="I217">
            <v>40484</v>
          </cell>
          <cell r="J217">
            <v>31002.87</v>
          </cell>
          <cell r="K217" t="str">
            <v>Van</v>
          </cell>
          <cell r="L217" t="str">
            <v>6.0L V8-G</v>
          </cell>
          <cell r="M217" t="str">
            <v>Service</v>
          </cell>
          <cell r="N217" t="str">
            <v>SV430</v>
          </cell>
          <cell r="O217" t="str">
            <v>George Speerin</v>
          </cell>
          <cell r="P217" t="str">
            <v>No</v>
          </cell>
        </row>
        <row r="218">
          <cell r="A218">
            <v>214</v>
          </cell>
          <cell r="B218" t="str">
            <v>1GCZGGBG9A1177339</v>
          </cell>
          <cell r="C218" t="str">
            <v>GBC954</v>
          </cell>
          <cell r="D218">
            <v>2010</v>
          </cell>
          <cell r="E218" t="str">
            <v>Chevrolet</v>
          </cell>
          <cell r="F218" t="str">
            <v>Express 2500</v>
          </cell>
          <cell r="G218">
            <v>8600</v>
          </cell>
          <cell r="H218" t="str">
            <v>SV430</v>
          </cell>
          <cell r="I218">
            <v>40484</v>
          </cell>
          <cell r="J218">
            <v>31002.87</v>
          </cell>
          <cell r="K218" t="str">
            <v>Van</v>
          </cell>
          <cell r="L218" t="str">
            <v>6.0L V8-G</v>
          </cell>
          <cell r="M218" t="str">
            <v>Service</v>
          </cell>
          <cell r="N218" t="str">
            <v>SV430</v>
          </cell>
          <cell r="O218" t="str">
            <v>Tim Love</v>
          </cell>
          <cell r="P218" t="str">
            <v>No</v>
          </cell>
        </row>
        <row r="219">
          <cell r="A219">
            <v>626</v>
          </cell>
          <cell r="B219" t="str">
            <v>HHTD1D2B1000023</v>
          </cell>
          <cell r="C219" t="str">
            <v>GBC916</v>
          </cell>
          <cell r="D219">
            <v>2010</v>
          </cell>
          <cell r="E219" t="str">
            <v>Hudson</v>
          </cell>
          <cell r="F219" t="str">
            <v>HTD18D</v>
          </cell>
          <cell r="G219">
            <v>25740</v>
          </cell>
          <cell r="H219" t="str">
            <v>IM410</v>
          </cell>
          <cell r="I219">
            <v>40532</v>
          </cell>
          <cell r="J219">
            <v>9559.7000000000007</v>
          </cell>
          <cell r="K219" t="str">
            <v>Trailer</v>
          </cell>
          <cell r="M219" t="str">
            <v>Equipment Trailer</v>
          </cell>
          <cell r="N219" t="str">
            <v>IM410</v>
          </cell>
          <cell r="O219" t="str">
            <v>Equipment Trailer</v>
          </cell>
          <cell r="P219" t="str">
            <v>n/a</v>
          </cell>
        </row>
        <row r="220">
          <cell r="A220">
            <v>624</v>
          </cell>
          <cell r="B220" t="str">
            <v>1GNKRFED1BJ129740</v>
          </cell>
          <cell r="C220" t="str">
            <v>AJKJ68</v>
          </cell>
          <cell r="D220">
            <v>2011</v>
          </cell>
          <cell r="E220" t="str">
            <v>Chevrolet</v>
          </cell>
          <cell r="F220" t="str">
            <v>Traverse</v>
          </cell>
          <cell r="H220" t="str">
            <v>HR940</v>
          </cell>
          <cell r="I220">
            <v>40514</v>
          </cell>
          <cell r="J220">
            <v>31103.38</v>
          </cell>
          <cell r="K220" t="str">
            <v>SUV</v>
          </cell>
          <cell r="L220" t="str">
            <v>3.6L V6-G</v>
          </cell>
          <cell r="M220" t="str">
            <v>HR Director</v>
          </cell>
          <cell r="N220" t="str">
            <v>HR940</v>
          </cell>
          <cell r="O220" t="str">
            <v>Devon Rudloff</v>
          </cell>
          <cell r="P220" t="str">
            <v>YES</v>
          </cell>
        </row>
        <row r="221">
          <cell r="A221">
            <v>983</v>
          </cell>
          <cell r="B221" t="str">
            <v>1HTMKAAR2BH369867</v>
          </cell>
          <cell r="C221" t="str">
            <v>GBP668</v>
          </cell>
          <cell r="D221">
            <v>2011</v>
          </cell>
          <cell r="E221" t="str">
            <v>International</v>
          </cell>
          <cell r="F221">
            <v>4300</v>
          </cell>
          <cell r="G221">
            <v>43999</v>
          </cell>
          <cell r="H221" t="str">
            <v>EL442</v>
          </cell>
          <cell r="I221">
            <v>40543</v>
          </cell>
          <cell r="J221">
            <v>165412.64000000001</v>
          </cell>
          <cell r="K221" t="str">
            <v>Altec</v>
          </cell>
          <cell r="L221" t="str">
            <v>TA41M Bucket</v>
          </cell>
          <cell r="M221" t="str">
            <v>Bucket Truck</v>
          </cell>
          <cell r="N221" t="str">
            <v>EL442</v>
          </cell>
          <cell r="O221" t="str">
            <v>Brady Foran</v>
          </cell>
          <cell r="P221" t="str">
            <v>No</v>
          </cell>
        </row>
        <row r="222">
          <cell r="A222">
            <v>627</v>
          </cell>
          <cell r="B222" t="str">
            <v>2FMDK3GC9BBA04817</v>
          </cell>
          <cell r="C222" t="str">
            <v>076NWS</v>
          </cell>
          <cell r="D222">
            <v>2011</v>
          </cell>
          <cell r="E222" t="str">
            <v>Ford</v>
          </cell>
          <cell r="F222" t="str">
            <v>Edge</v>
          </cell>
          <cell r="H222" t="str">
            <v>MK410</v>
          </cell>
          <cell r="I222">
            <v>40561</v>
          </cell>
          <cell r="J222">
            <v>27293.53</v>
          </cell>
          <cell r="K222" t="str">
            <v>SUV</v>
          </cell>
          <cell r="L222" t="str">
            <v>3.5L V6-G</v>
          </cell>
          <cell r="M222" t="str">
            <v>Mktg Mgr SF</v>
          </cell>
          <cell r="N222" t="str">
            <v>MK410</v>
          </cell>
          <cell r="O222" t="str">
            <v>Ramiro Sicre</v>
          </cell>
          <cell r="P222" t="str">
            <v>YES</v>
          </cell>
        </row>
        <row r="223">
          <cell r="A223">
            <v>984</v>
          </cell>
          <cell r="B223" t="str">
            <v>2T3ZK4DV7BW011185</v>
          </cell>
          <cell r="C223" t="str">
            <v>F060TI</v>
          </cell>
          <cell r="D223">
            <v>2011</v>
          </cell>
          <cell r="E223" t="str">
            <v>Toyota</v>
          </cell>
          <cell r="F223" t="str">
            <v>Rav4</v>
          </cell>
          <cell r="H223" t="str">
            <v>MK412</v>
          </cell>
          <cell r="I223">
            <v>40577</v>
          </cell>
          <cell r="J223">
            <v>26531.63</v>
          </cell>
          <cell r="K223" t="str">
            <v>SUV</v>
          </cell>
          <cell r="L223" t="str">
            <v>3.5L V6-G</v>
          </cell>
          <cell r="M223" t="str">
            <v>Conservation Rep</v>
          </cell>
          <cell r="N223" t="str">
            <v>MK412</v>
          </cell>
          <cell r="O223" t="str">
            <v>Mason Brock</v>
          </cell>
          <cell r="P223" t="str">
            <v>No</v>
          </cell>
        </row>
        <row r="224">
          <cell r="A224">
            <v>629</v>
          </cell>
          <cell r="B224" t="str">
            <v>4T1BF3EK5BU674316</v>
          </cell>
          <cell r="C224" t="str">
            <v>K412CK</v>
          </cell>
          <cell r="D224">
            <v>2011</v>
          </cell>
          <cell r="E224" t="str">
            <v>Toyota</v>
          </cell>
          <cell r="F224" t="str">
            <v>Camry</v>
          </cell>
          <cell r="H224" t="str">
            <v>MK410</v>
          </cell>
          <cell r="I224">
            <v>40606</v>
          </cell>
          <cell r="J224">
            <v>27389.06</v>
          </cell>
          <cell r="K224" t="str">
            <v>Sedan</v>
          </cell>
          <cell r="L224" t="str">
            <v>I4-G</v>
          </cell>
          <cell r="M224" t="str">
            <v>Mktg Director</v>
          </cell>
          <cell r="N224" t="str">
            <v>MK410</v>
          </cell>
          <cell r="O224" t="str">
            <v>Alieda Socarras</v>
          </cell>
          <cell r="P224" t="str">
            <v>YES</v>
          </cell>
        </row>
        <row r="225">
          <cell r="A225">
            <v>630</v>
          </cell>
          <cell r="B225" t="str">
            <v>4T1BF3EK7BU712533</v>
          </cell>
          <cell r="C225" t="str">
            <v>K410CK</v>
          </cell>
          <cell r="D225">
            <v>2011</v>
          </cell>
          <cell r="E225" t="str">
            <v>Toyota</v>
          </cell>
          <cell r="F225" t="str">
            <v>Camry</v>
          </cell>
          <cell r="H225" t="str">
            <v>CR710</v>
          </cell>
          <cell r="I225">
            <v>40606</v>
          </cell>
          <cell r="J225">
            <v>27389.06</v>
          </cell>
          <cell r="K225" t="str">
            <v>Sedan</v>
          </cell>
          <cell r="L225" t="str">
            <v>I4-G</v>
          </cell>
          <cell r="M225" t="str">
            <v>CC Director</v>
          </cell>
          <cell r="N225" t="str">
            <v>CR710</v>
          </cell>
          <cell r="O225" t="str">
            <v>Mariana Perea</v>
          </cell>
          <cell r="P225" t="str">
            <v>YES</v>
          </cell>
        </row>
        <row r="226">
          <cell r="A226">
            <v>820</v>
          </cell>
          <cell r="B226" t="str">
            <v>1FTKR1AD1BPA72101</v>
          </cell>
          <cell r="C226" t="str">
            <v>GBC973</v>
          </cell>
          <cell r="D226">
            <v>2011</v>
          </cell>
          <cell r="E226" t="str">
            <v>Ford</v>
          </cell>
          <cell r="F226" t="str">
            <v>Ranger</v>
          </cell>
          <cell r="H226" t="str">
            <v>EL452</v>
          </cell>
          <cell r="I226">
            <v>40739</v>
          </cell>
          <cell r="J226">
            <v>17660</v>
          </cell>
          <cell r="K226" t="str">
            <v>Comp. P/U</v>
          </cell>
          <cell r="L226" t="str">
            <v>I4-G, Std. Cab</v>
          </cell>
          <cell r="M226" t="str">
            <v>Meter Reader</v>
          </cell>
          <cell r="N226" t="str">
            <v> EL452</v>
          </cell>
          <cell r="O226" t="str">
            <v>Jevon Brown</v>
          </cell>
          <cell r="P226" t="str">
            <v>No</v>
          </cell>
        </row>
        <row r="227">
          <cell r="A227">
            <v>818</v>
          </cell>
          <cell r="B227" t="str">
            <v>1FTKR1AD5BPA72098</v>
          </cell>
          <cell r="C227" t="str">
            <v>GBC974</v>
          </cell>
          <cell r="D227">
            <v>2011</v>
          </cell>
          <cell r="E227" t="str">
            <v>Ford</v>
          </cell>
          <cell r="F227" t="str">
            <v>Ranger</v>
          </cell>
          <cell r="H227" t="str">
            <v>EL452</v>
          </cell>
          <cell r="I227">
            <v>40739</v>
          </cell>
          <cell r="J227">
            <v>17660</v>
          </cell>
          <cell r="K227" t="str">
            <v>Comp. P/U</v>
          </cell>
          <cell r="L227" t="str">
            <v>I4-G, Std. Cab</v>
          </cell>
          <cell r="M227" t="str">
            <v>Meter Reader</v>
          </cell>
          <cell r="N227" t="str">
            <v> EL452</v>
          </cell>
          <cell r="O227" t="str">
            <v>Mia Goins</v>
          </cell>
          <cell r="P227" t="str">
            <v>No</v>
          </cell>
        </row>
        <row r="228">
          <cell r="A228">
            <v>819</v>
          </cell>
          <cell r="B228" t="str">
            <v>1FTKR1AD7BPA72099</v>
          </cell>
          <cell r="C228" t="str">
            <v>GBC980</v>
          </cell>
          <cell r="D228">
            <v>2011</v>
          </cell>
          <cell r="E228" t="str">
            <v>Ford</v>
          </cell>
          <cell r="F228" t="str">
            <v>Ranger</v>
          </cell>
          <cell r="H228" t="str">
            <v>EL452</v>
          </cell>
          <cell r="I228">
            <v>40739</v>
          </cell>
          <cell r="J228">
            <v>17660</v>
          </cell>
          <cell r="K228" t="str">
            <v>Comp. P/U</v>
          </cell>
          <cell r="L228" t="str">
            <v>I4-G, Std. Cab</v>
          </cell>
          <cell r="M228" t="str">
            <v>Collector</v>
          </cell>
          <cell r="N228" t="str">
            <v> EL452</v>
          </cell>
          <cell r="O228" t="str">
            <v>Sarah Davis</v>
          </cell>
          <cell r="P228" t="str">
            <v>No</v>
          </cell>
        </row>
        <row r="229">
          <cell r="A229">
            <v>817</v>
          </cell>
          <cell r="B229" t="str">
            <v>1FTKR1ADXBPA72100</v>
          </cell>
          <cell r="C229" t="str">
            <v>GBC883</v>
          </cell>
          <cell r="D229">
            <v>2011</v>
          </cell>
          <cell r="E229" t="str">
            <v>Ford</v>
          </cell>
          <cell r="F229" t="str">
            <v>Ranger</v>
          </cell>
          <cell r="H229" t="str">
            <v>EL452</v>
          </cell>
          <cell r="I229">
            <v>40739</v>
          </cell>
          <cell r="J229">
            <v>17660</v>
          </cell>
          <cell r="K229" t="str">
            <v>Comp. P/U</v>
          </cell>
          <cell r="L229" t="str">
            <v>I4-G, Std. Cab</v>
          </cell>
          <cell r="M229" t="str">
            <v>Collector</v>
          </cell>
          <cell r="N229" t="str">
            <v> EL452</v>
          </cell>
          <cell r="O229" t="str">
            <v>Lewis Peacock</v>
          </cell>
          <cell r="P229" t="str">
            <v>No</v>
          </cell>
        </row>
        <row r="230">
          <cell r="A230">
            <v>986</v>
          </cell>
          <cell r="B230" t="str">
            <v>1FTFW1EF0BFC15292</v>
          </cell>
          <cell r="C230" t="str">
            <v>GBC956</v>
          </cell>
          <cell r="D230">
            <v>2011</v>
          </cell>
          <cell r="E230" t="str">
            <v>Ford</v>
          </cell>
          <cell r="F230" t="str">
            <v>F-150</v>
          </cell>
          <cell r="H230" t="str">
            <v>EL441</v>
          </cell>
          <cell r="I230">
            <v>40752</v>
          </cell>
          <cell r="J230">
            <v>31830.25</v>
          </cell>
          <cell r="K230" t="str">
            <v>Pickup</v>
          </cell>
          <cell r="L230" t="str">
            <v>5.0L V8-G, Crew Cab</v>
          </cell>
          <cell r="M230" t="str">
            <v>Line Supv</v>
          </cell>
          <cell r="N230" t="str">
            <v>EL441</v>
          </cell>
          <cell r="O230" t="str">
            <v>Jerry Lewis</v>
          </cell>
          <cell r="P230" t="str">
            <v>YES</v>
          </cell>
        </row>
        <row r="231">
          <cell r="A231">
            <v>985</v>
          </cell>
          <cell r="B231" t="str">
            <v>1FTFW1EF9BFC15291</v>
          </cell>
          <cell r="C231" t="str">
            <v>GBC955</v>
          </cell>
          <cell r="D231">
            <v>2011</v>
          </cell>
          <cell r="E231" t="str">
            <v>Ford</v>
          </cell>
          <cell r="F231" t="str">
            <v>F-150</v>
          </cell>
          <cell r="H231" t="str">
            <v>EL442</v>
          </cell>
          <cell r="I231">
            <v>40752</v>
          </cell>
          <cell r="J231">
            <v>34374.25</v>
          </cell>
          <cell r="K231" t="str">
            <v>Pickup</v>
          </cell>
          <cell r="L231" t="str">
            <v>5.0L V8-G, Crew Cab</v>
          </cell>
          <cell r="M231" t="str">
            <v>Service Supv</v>
          </cell>
          <cell r="N231" t="str">
            <v>EL442</v>
          </cell>
          <cell r="O231" t="str">
            <v>Lynwood Tanner</v>
          </cell>
          <cell r="P231" t="str">
            <v>YES</v>
          </cell>
        </row>
        <row r="232">
          <cell r="A232">
            <v>341</v>
          </cell>
          <cell r="B232" t="str">
            <v>1GTR1TE04BZ408711</v>
          </cell>
          <cell r="C232" t="str">
            <v>GBC890</v>
          </cell>
          <cell r="D232">
            <v>2011</v>
          </cell>
          <cell r="E232" t="str">
            <v>GMC</v>
          </cell>
          <cell r="F232" t="str">
            <v>Sierra</v>
          </cell>
          <cell r="G232">
            <v>6400</v>
          </cell>
          <cell r="H232" t="str">
            <v>SM711</v>
          </cell>
          <cell r="I232">
            <v>40729</v>
          </cell>
          <cell r="J232">
            <v>28445.79</v>
          </cell>
          <cell r="K232" t="str">
            <v>Pickup</v>
          </cell>
          <cell r="L232" t="str">
            <v>5.3L V8-G, Ext Cab</v>
          </cell>
          <cell r="M232" t="str">
            <v>Safety Coordinator / Ops</v>
          </cell>
          <cell r="N232" t="str">
            <v>SM711</v>
          </cell>
          <cell r="O232" t="str">
            <v>Terrance Mike</v>
          </cell>
          <cell r="P232" t="str">
            <v>YES</v>
          </cell>
        </row>
        <row r="233">
          <cell r="A233">
            <v>343</v>
          </cell>
          <cell r="B233" t="str">
            <v>1GTR2TE33BZ409341</v>
          </cell>
          <cell r="C233" t="str">
            <v>GBC946</v>
          </cell>
          <cell r="D233">
            <v>2011</v>
          </cell>
          <cell r="E233" t="str">
            <v>GMC</v>
          </cell>
          <cell r="F233" t="str">
            <v>Sierra</v>
          </cell>
          <cell r="G233">
            <v>7000</v>
          </cell>
          <cell r="H233" t="str">
            <v>MS410</v>
          </cell>
          <cell r="I233">
            <v>40729</v>
          </cell>
          <cell r="J233">
            <v>31673.49</v>
          </cell>
          <cell r="K233" t="str">
            <v>Pickup</v>
          </cell>
          <cell r="L233" t="str">
            <v>5.3L V8-G, Ext Cab, 4WD</v>
          </cell>
          <cell r="M233" t="str">
            <v>Meter Shop</v>
          </cell>
          <cell r="N233" t="str">
            <v>MS410</v>
          </cell>
          <cell r="O233" t="str">
            <v>Ernest Washington</v>
          </cell>
          <cell r="P233" t="str">
            <v>YES</v>
          </cell>
        </row>
        <row r="234">
          <cell r="A234">
            <v>344</v>
          </cell>
          <cell r="B234" t="str">
            <v>1GD21ZCG4BZ414489</v>
          </cell>
          <cell r="C234" t="str">
            <v>GBC928</v>
          </cell>
          <cell r="D234">
            <v>2011</v>
          </cell>
          <cell r="E234" t="str">
            <v>GMC</v>
          </cell>
          <cell r="F234">
            <v>2500</v>
          </cell>
          <cell r="H234" t="str">
            <v>PR460</v>
          </cell>
          <cell r="I234">
            <v>40777</v>
          </cell>
          <cell r="J234">
            <v>40882.300000000003</v>
          </cell>
          <cell r="K234" t="str">
            <v>Utility</v>
          </cell>
          <cell r="L234" t="str">
            <v>6.0L V8-G, Ext Cab</v>
          </cell>
          <cell r="M234" t="str">
            <v>Service</v>
          </cell>
          <cell r="N234" t="str">
            <v>OP460</v>
          </cell>
          <cell r="O234" t="str">
            <v>Gary Bryant</v>
          </cell>
          <cell r="P234" t="str">
            <v>YES</v>
          </cell>
        </row>
        <row r="235">
          <cell r="A235">
            <v>631</v>
          </cell>
          <cell r="B235" t="str">
            <v>1GTW7FCG5B1182955</v>
          </cell>
          <cell r="C235" t="str">
            <v>GBP312</v>
          </cell>
          <cell r="D235">
            <v>2011</v>
          </cell>
          <cell r="E235" t="str">
            <v>GMC</v>
          </cell>
          <cell r="F235" t="str">
            <v>Savana 2500</v>
          </cell>
          <cell r="G235">
            <v>8600</v>
          </cell>
          <cell r="H235" t="str">
            <v>SV411</v>
          </cell>
          <cell r="I235">
            <v>40809</v>
          </cell>
          <cell r="J235">
            <v>35829.53</v>
          </cell>
          <cell r="K235" t="str">
            <v>Van</v>
          </cell>
          <cell r="L235" t="str">
            <v>6.0L V8-G, Service</v>
          </cell>
          <cell r="M235" t="str">
            <v>Service</v>
          </cell>
          <cell r="N235" t="str">
            <v>SV411</v>
          </cell>
          <cell r="O235" t="str">
            <v>Jeff Reitz</v>
          </cell>
        </row>
        <row r="236">
          <cell r="A236">
            <v>632</v>
          </cell>
          <cell r="B236" t="str">
            <v>1GTW7FCG7B1184206</v>
          </cell>
          <cell r="C236" t="str">
            <v>GBC977</v>
          </cell>
          <cell r="D236">
            <v>2011</v>
          </cell>
          <cell r="E236" t="str">
            <v>GMC</v>
          </cell>
          <cell r="F236" t="str">
            <v>Savana 2500</v>
          </cell>
          <cell r="G236">
            <v>8600</v>
          </cell>
          <cell r="H236" t="str">
            <v>SV411</v>
          </cell>
          <cell r="I236">
            <v>40809</v>
          </cell>
          <cell r="J236">
            <v>35829.53</v>
          </cell>
          <cell r="K236" t="str">
            <v>Van</v>
          </cell>
          <cell r="L236" t="str">
            <v>6.0L V8-G, Service</v>
          </cell>
          <cell r="M236" t="str">
            <v>Service</v>
          </cell>
          <cell r="N236" t="str">
            <v>SV411</v>
          </cell>
          <cell r="O236" t="str">
            <v>Cedric Mitchell</v>
          </cell>
        </row>
        <row r="237">
          <cell r="A237">
            <v>987</v>
          </cell>
          <cell r="B237" t="str">
            <v>1FMHK8D85CGA35037</v>
          </cell>
          <cell r="C237" t="str">
            <v>965NKZ</v>
          </cell>
          <cell r="D237">
            <v>2012</v>
          </cell>
          <cell r="E237" t="str">
            <v>Ford</v>
          </cell>
          <cell r="F237" t="str">
            <v>Explorer</v>
          </cell>
          <cell r="H237" t="str">
            <v>GM440</v>
          </cell>
          <cell r="I237">
            <v>40823</v>
          </cell>
          <cell r="J237">
            <v>37781.310000000005</v>
          </cell>
          <cell r="K237" t="str">
            <v>SUV</v>
          </cell>
          <cell r="L237" t="str">
            <v>V6-G, 4WD</v>
          </cell>
          <cell r="M237" t="str">
            <v>Gen Mgr</v>
          </cell>
          <cell r="N237" t="str">
            <v>GM440</v>
          </cell>
          <cell r="O237" t="str">
            <v>Drane Shelley</v>
          </cell>
          <cell r="P237" t="str">
            <v>YES</v>
          </cell>
        </row>
        <row r="238">
          <cell r="A238">
            <v>44</v>
          </cell>
          <cell r="B238" t="str">
            <v>3HTMMAAN8CL611712</v>
          </cell>
          <cell r="C238" t="str">
            <v>GBP655</v>
          </cell>
          <cell r="D238">
            <v>2012</v>
          </cell>
          <cell r="E238" t="str">
            <v>International</v>
          </cell>
          <cell r="F238">
            <v>4300</v>
          </cell>
          <cell r="G238">
            <v>32900</v>
          </cell>
          <cell r="H238" t="str">
            <v>PR410</v>
          </cell>
          <cell r="I238">
            <v>40830</v>
          </cell>
          <cell r="J238">
            <v>110903.41</v>
          </cell>
          <cell r="K238" t="str">
            <v>Bobtail</v>
          </cell>
          <cell r="L238" t="str">
            <v>BT&amp;T 3499 s/n 686</v>
          </cell>
          <cell r="M238" t="str">
            <v>Bobtail</v>
          </cell>
          <cell r="N238" t="str">
            <v>PR410</v>
          </cell>
          <cell r="O238" t="str">
            <v>Unassigned</v>
          </cell>
          <cell r="P238" t="str">
            <v>No</v>
          </cell>
        </row>
        <row r="239">
          <cell r="A239">
            <v>821</v>
          </cell>
          <cell r="B239" t="str">
            <v>1FDRF3G65BED06162</v>
          </cell>
          <cell r="C239" t="str">
            <v>GBC988</v>
          </cell>
          <cell r="D239">
            <v>2011</v>
          </cell>
          <cell r="E239" t="str">
            <v>Ford</v>
          </cell>
          <cell r="F239" t="str">
            <v>F-350</v>
          </cell>
          <cell r="G239">
            <v>13300</v>
          </cell>
          <cell r="H239" t="str">
            <v>EL452</v>
          </cell>
          <cell r="I239">
            <v>40840</v>
          </cell>
          <cell r="J239">
            <v>40706.480000000003</v>
          </cell>
          <cell r="K239" t="str">
            <v>Utility</v>
          </cell>
          <cell r="N239" t="str">
            <v>EL452</v>
          </cell>
          <cell r="O239" t="str">
            <v>Shannon Wagner</v>
          </cell>
          <cell r="P239" t="str">
            <v>No</v>
          </cell>
        </row>
        <row r="240">
          <cell r="A240">
            <v>822</v>
          </cell>
          <cell r="B240" t="str">
            <v>1FDUF5GT0CEA58268</v>
          </cell>
          <cell r="C240" t="str">
            <v>GBC957</v>
          </cell>
          <cell r="D240">
            <v>2012</v>
          </cell>
          <cell r="E240" t="str">
            <v>Ford</v>
          </cell>
          <cell r="F240" t="str">
            <v>F-550</v>
          </cell>
          <cell r="G240">
            <v>19500</v>
          </cell>
          <cell r="H240" t="str">
            <v>EL452</v>
          </cell>
          <cell r="I240">
            <v>40884</v>
          </cell>
          <cell r="J240">
            <v>75457</v>
          </cell>
          <cell r="K240" t="str">
            <v>Utility</v>
          </cell>
          <cell r="L240" t="str">
            <v>6.7L V8-D, Std. Cab / Utility, 5005EH Crane</v>
          </cell>
          <cell r="M240" t="str">
            <v>I&amp;M</v>
          </cell>
          <cell r="N240" t="str">
            <v>EL452</v>
          </cell>
          <cell r="O240" t="str">
            <v>Jeff Hindsley</v>
          </cell>
          <cell r="P240" t="str">
            <v>No</v>
          </cell>
        </row>
        <row r="241">
          <cell r="A241">
            <v>823</v>
          </cell>
          <cell r="B241" t="str">
            <v>1FDUF5GT9CEA58270</v>
          </cell>
          <cell r="C241" t="str">
            <v>GBC883</v>
          </cell>
          <cell r="D241">
            <v>2012</v>
          </cell>
          <cell r="E241" t="str">
            <v>Ford</v>
          </cell>
          <cell r="F241" t="str">
            <v>F-550</v>
          </cell>
          <cell r="G241">
            <v>19500</v>
          </cell>
          <cell r="H241" t="str">
            <v>PR431</v>
          </cell>
          <cell r="I241">
            <v>40884</v>
          </cell>
          <cell r="J241">
            <v>80172</v>
          </cell>
          <cell r="K241" t="str">
            <v>Utility</v>
          </cell>
          <cell r="L241" t="str">
            <v>6.7L V8-D, Std. Cab / Utility, 5005EH Crane</v>
          </cell>
          <cell r="M241" t="str">
            <v>I&amp;M</v>
          </cell>
          <cell r="N241" t="str">
            <v>PR431</v>
          </cell>
          <cell r="O241" t="str">
            <v>Rod Calhoun</v>
          </cell>
          <cell r="P241" t="str">
            <v>No</v>
          </cell>
        </row>
        <row r="242">
          <cell r="A242">
            <v>221</v>
          </cell>
          <cell r="B242" t="str">
            <v>1FDXF7085TVA04673</v>
          </cell>
          <cell r="D242">
            <v>1996</v>
          </cell>
          <cell r="E242" t="str">
            <v>Ford</v>
          </cell>
          <cell r="F242" t="str">
            <v>F Series</v>
          </cell>
          <cell r="G242">
            <v>28000</v>
          </cell>
          <cell r="H242" t="str">
            <v>PR460</v>
          </cell>
          <cell r="I242">
            <v>40909</v>
          </cell>
          <cell r="K242" t="str">
            <v>Bobtail</v>
          </cell>
          <cell r="L242" t="str">
            <v>7.0L V8-LP, East Fabricators (EFABCO)     Newberry</v>
          </cell>
          <cell r="M242" t="str">
            <v>Bobtail</v>
          </cell>
          <cell r="N242" t="str">
            <v>OP460</v>
          </cell>
          <cell r="P242" t="str">
            <v>No</v>
          </cell>
        </row>
        <row r="243">
          <cell r="A243">
            <v>222</v>
          </cell>
          <cell r="B243" t="str">
            <v>1GDM7H1B6YJ504839</v>
          </cell>
          <cell r="D243">
            <v>2000</v>
          </cell>
          <cell r="E243" t="str">
            <v>GMC</v>
          </cell>
          <cell r="F243" t="str">
            <v>C7500</v>
          </cell>
          <cell r="G243">
            <v>32000</v>
          </cell>
          <cell r="H243" t="str">
            <v>PR460</v>
          </cell>
          <cell r="I243">
            <v>40909</v>
          </cell>
          <cell r="K243" t="str">
            <v>Bobtail</v>
          </cell>
          <cell r="L243" t="str">
            <v>7.4L V8-LP, East Fabricators (EFABCO)     Newberry</v>
          </cell>
          <cell r="M243" t="str">
            <v>Bobtail</v>
          </cell>
          <cell r="N243" t="str">
            <v>OP460</v>
          </cell>
          <cell r="P243" t="str">
            <v>No</v>
          </cell>
        </row>
        <row r="244">
          <cell r="A244">
            <v>634</v>
          </cell>
          <cell r="B244" t="str">
            <v>1FMHK7D86CGA50995</v>
          </cell>
          <cell r="C244" t="str">
            <v>F061TI</v>
          </cell>
          <cell r="D244">
            <v>2012</v>
          </cell>
          <cell r="E244" t="str">
            <v>Ford</v>
          </cell>
          <cell r="F244" t="str">
            <v>Explorer</v>
          </cell>
          <cell r="H244" t="str">
            <v>PR400</v>
          </cell>
          <cell r="I244">
            <v>40925</v>
          </cell>
          <cell r="J244">
            <v>33661.99</v>
          </cell>
          <cell r="K244" t="str">
            <v>SUV</v>
          </cell>
          <cell r="L244" t="str">
            <v>V6-G</v>
          </cell>
          <cell r="M244" t="str">
            <v>Propane Director</v>
          </cell>
          <cell r="N244" t="str">
            <v>PR400</v>
          </cell>
          <cell r="O244" t="str">
            <v>Robert Hill</v>
          </cell>
          <cell r="P244" t="str">
            <v>YES</v>
          </cell>
        </row>
        <row r="245">
          <cell r="A245">
            <v>988</v>
          </cell>
          <cell r="B245" t="str">
            <v>1FVHC3BS0CHBN3548</v>
          </cell>
          <cell r="C245" t="str">
            <v>GA1942</v>
          </cell>
          <cell r="D245">
            <v>2012</v>
          </cell>
          <cell r="E245" t="str">
            <v>Freightliner</v>
          </cell>
          <cell r="F245" t="str">
            <v>M2 106</v>
          </cell>
          <cell r="G245">
            <v>56000</v>
          </cell>
          <cell r="H245" t="str">
            <v>EL441</v>
          </cell>
          <cell r="I245">
            <v>40940</v>
          </cell>
          <cell r="J245">
            <v>233799.99</v>
          </cell>
          <cell r="K245" t="str">
            <v>Altec</v>
          </cell>
          <cell r="L245" t="str">
            <v>AA60E Bucket</v>
          </cell>
          <cell r="M245" t="str">
            <v>Bucket Truck</v>
          </cell>
          <cell r="N245" t="str">
            <v>EL441</v>
          </cell>
          <cell r="O245" t="str">
            <v>Darryl Grooms</v>
          </cell>
          <cell r="P245" t="str">
            <v>No</v>
          </cell>
        </row>
        <row r="246">
          <cell r="A246">
            <v>824</v>
          </cell>
          <cell r="B246" t="str">
            <v>1FMCU4K38CKA72858</v>
          </cell>
          <cell r="C246" t="str">
            <v>W396YD</v>
          </cell>
          <cell r="D246">
            <v>2012</v>
          </cell>
          <cell r="E246" t="str">
            <v>Ford</v>
          </cell>
          <cell r="F246" t="str">
            <v>Escape Hybrid</v>
          </cell>
          <cell r="G246">
            <v>4720</v>
          </cell>
          <cell r="H246" t="str">
            <v>MK412</v>
          </cell>
          <cell r="I246">
            <v>40956</v>
          </cell>
          <cell r="J246">
            <v>34226.18</v>
          </cell>
          <cell r="K246" t="str">
            <v>SUV</v>
          </cell>
          <cell r="L246" t="str">
            <v>Electric Hybrid</v>
          </cell>
          <cell r="M246" t="str">
            <v>Conservation Rep</v>
          </cell>
          <cell r="N246" t="str">
            <v>MK412</v>
          </cell>
          <cell r="O246" t="str">
            <v>David Richardson</v>
          </cell>
          <cell r="P246" t="str">
            <v>Yes</v>
          </cell>
        </row>
        <row r="247">
          <cell r="A247">
            <v>122</v>
          </cell>
          <cell r="B247" t="str">
            <v>1FDWF36SXXEF05927</v>
          </cell>
          <cell r="C247" t="str">
            <v>GBF945</v>
          </cell>
          <cell r="D247">
            <v>1999</v>
          </cell>
          <cell r="E247" t="str">
            <v>Ford</v>
          </cell>
          <cell r="F247" t="str">
            <v>F350</v>
          </cell>
          <cell r="G247">
            <v>11200</v>
          </cell>
          <cell r="H247" t="str">
            <v>PR460</v>
          </cell>
          <cell r="I247">
            <v>37288</v>
          </cell>
          <cell r="J247">
            <v>22412.32</v>
          </cell>
          <cell r="K247" t="str">
            <v>Utility body</v>
          </cell>
          <cell r="L247" t="str">
            <v>V8-G, Crane</v>
          </cell>
          <cell r="M247" t="str">
            <v>I&amp;M</v>
          </cell>
          <cell r="N247" t="str">
            <v>OP460</v>
          </cell>
          <cell r="O247" t="str">
            <v>Spare</v>
          </cell>
          <cell r="P247" t="str">
            <v>No</v>
          </cell>
        </row>
        <row r="248">
          <cell r="A248">
            <v>863</v>
          </cell>
          <cell r="B248" t="str">
            <v>1F9UZ13132V048098</v>
          </cell>
          <cell r="C248" t="str">
            <v>GBC998</v>
          </cell>
          <cell r="D248">
            <v>2002</v>
          </cell>
          <cell r="E248" t="str">
            <v>Sauber</v>
          </cell>
          <cell r="H248" t="str">
            <v>EL442</v>
          </cell>
          <cell r="I248">
            <v>2002</v>
          </cell>
          <cell r="J248">
            <v>40265.43</v>
          </cell>
          <cell r="K248" t="str">
            <v>Trailer</v>
          </cell>
          <cell r="L248" t="str">
            <v>Wire Puller</v>
          </cell>
          <cell r="M248" t="str">
            <v>Reel Trailer</v>
          </cell>
          <cell r="N248" t="str">
            <v>EL442</v>
          </cell>
          <cell r="O248" t="str">
            <v>Reel Trailer</v>
          </cell>
          <cell r="P248" t="str">
            <v>n/a</v>
          </cell>
        </row>
        <row r="249">
          <cell r="A249">
            <v>191</v>
          </cell>
          <cell r="B249" t="str">
            <v>1GCEC19C19Z184809</v>
          </cell>
          <cell r="C249" t="str">
            <v>AAYF35</v>
          </cell>
          <cell r="D249">
            <v>2009</v>
          </cell>
          <cell r="E249" t="str">
            <v>Chevrolet</v>
          </cell>
          <cell r="F249" t="str">
            <v>Silverado</v>
          </cell>
          <cell r="G249">
            <v>6800</v>
          </cell>
          <cell r="H249" t="str">
            <v>SM711</v>
          </cell>
          <cell r="K249" t="str">
            <v>Pickup</v>
          </cell>
          <cell r="L249" t="str">
            <v>V8-G, Ext. Cab</v>
          </cell>
          <cell r="M249" t="str">
            <v>Safety Coordinator</v>
          </cell>
          <cell r="N249" t="str">
            <v>SM711</v>
          </cell>
          <cell r="O249" t="str">
            <v>Keith Pomeroy</v>
          </cell>
          <cell r="P249" t="str">
            <v>YES</v>
          </cell>
        </row>
        <row r="250">
          <cell r="A250">
            <v>200</v>
          </cell>
          <cell r="B250">
            <v>61409</v>
          </cell>
          <cell r="C250" t="str">
            <v>GAS898</v>
          </cell>
          <cell r="D250">
            <v>1961</v>
          </cell>
          <cell r="E250" t="str">
            <v>Bristol</v>
          </cell>
          <cell r="H250" t="str">
            <v>PR460</v>
          </cell>
          <cell r="K250" t="str">
            <v>Tank Trailer</v>
          </cell>
          <cell r="L250" t="str">
            <v>Tank Haul</v>
          </cell>
          <cell r="N250" t="str">
            <v>OP460</v>
          </cell>
          <cell r="O250" t="str">
            <v>N/A</v>
          </cell>
          <cell r="P250" t="str">
            <v>n/a</v>
          </cell>
        </row>
        <row r="251">
          <cell r="A251">
            <v>198</v>
          </cell>
          <cell r="B251" t="str">
            <v>10HHTD1D321000032</v>
          </cell>
          <cell r="C251" t="str">
            <v>GBG253</v>
          </cell>
          <cell r="D251">
            <v>2001</v>
          </cell>
          <cell r="E251" t="str">
            <v>Hudson</v>
          </cell>
          <cell r="G251">
            <v>23740</v>
          </cell>
          <cell r="H251" t="str">
            <v>PR460</v>
          </cell>
          <cell r="K251" t="str">
            <v>Trailer</v>
          </cell>
          <cell r="L251" t="str">
            <v>Back Hoe</v>
          </cell>
          <cell r="N251" t="str">
            <v>OP460</v>
          </cell>
          <cell r="O251" t="str">
            <v>N/A</v>
          </cell>
          <cell r="P251" t="str">
            <v>n/a</v>
          </cell>
        </row>
        <row r="252">
          <cell r="A252">
            <v>203</v>
          </cell>
          <cell r="B252" t="str">
            <v>1DSB181JX117V0900</v>
          </cell>
          <cell r="C252" t="str">
            <v>GAS896</v>
          </cell>
          <cell r="D252">
            <v>2001</v>
          </cell>
          <cell r="E252" t="str">
            <v>Ditch Witch</v>
          </cell>
          <cell r="H252" t="str">
            <v>PR460</v>
          </cell>
          <cell r="K252" t="str">
            <v>Trailer</v>
          </cell>
          <cell r="L252" t="str">
            <v>Track Trencher</v>
          </cell>
          <cell r="N252" t="str">
            <v>OP460</v>
          </cell>
          <cell r="O252" t="str">
            <v>N/A</v>
          </cell>
          <cell r="P252" t="str">
            <v>n/a</v>
          </cell>
        </row>
        <row r="253">
          <cell r="A253">
            <v>202</v>
          </cell>
          <cell r="B253" t="str">
            <v>1E9AL08147YL52806</v>
          </cell>
          <cell r="C253" t="str">
            <v>GAS897</v>
          </cell>
          <cell r="D253">
            <v>2000</v>
          </cell>
          <cell r="E253" t="str">
            <v>Emerson</v>
          </cell>
          <cell r="H253" t="str">
            <v>PR460</v>
          </cell>
          <cell r="K253" t="str">
            <v>Trailer</v>
          </cell>
          <cell r="L253" t="str">
            <v>Welder</v>
          </cell>
          <cell r="N253" t="str">
            <v>OP460</v>
          </cell>
          <cell r="O253" t="str">
            <v>N/A</v>
          </cell>
          <cell r="P253" t="str">
            <v>n/a</v>
          </cell>
        </row>
        <row r="254">
          <cell r="A254">
            <v>205</v>
          </cell>
          <cell r="B254" t="str">
            <v>1FV6HJAA3YHB79946</v>
          </cell>
          <cell r="C254" t="str">
            <v>GBP659</v>
          </cell>
          <cell r="D254">
            <v>2000</v>
          </cell>
          <cell r="E254" t="str">
            <v>Freightliner</v>
          </cell>
          <cell r="F254" t="str">
            <v>FL70</v>
          </cell>
          <cell r="G254">
            <v>33000</v>
          </cell>
          <cell r="H254" t="str">
            <v>OP460</v>
          </cell>
          <cell r="K254" t="str">
            <v>Bobtail</v>
          </cell>
          <cell r="L254" t="str">
            <v>V8-D, Krutsinger w/East Fab 3000, s/n 15609-1</v>
          </cell>
          <cell r="M254" t="str">
            <v>CN105 (PR460)</v>
          </cell>
          <cell r="N254" t="str">
            <v>PR460</v>
          </cell>
          <cell r="O254" t="str">
            <v>RICK BRABSON</v>
          </cell>
          <cell r="P254" t="str">
            <v>No</v>
          </cell>
        </row>
        <row r="255">
          <cell r="A255">
            <v>206</v>
          </cell>
          <cell r="B255" t="str">
            <v>1GDM7C1G96F429147</v>
          </cell>
          <cell r="C255" t="str">
            <v>GBP660</v>
          </cell>
          <cell r="D255">
            <v>2006</v>
          </cell>
          <cell r="E255" t="str">
            <v>GMC</v>
          </cell>
          <cell r="F255" t="str">
            <v>C7500</v>
          </cell>
          <cell r="G255">
            <v>33000</v>
          </cell>
          <cell r="H255" t="str">
            <v>OP460</v>
          </cell>
          <cell r="K255" t="str">
            <v>Bobtail</v>
          </cell>
          <cell r="L255" t="str">
            <v>V8-LP, Krutsinger w/Arrow 3000, s/n 39814</v>
          </cell>
          <cell r="M255" t="str">
            <v>SV106 (PR460)</v>
          </cell>
          <cell r="N255" t="str">
            <v>PR460</v>
          </cell>
          <cell r="O255" t="str">
            <v>Spare</v>
          </cell>
          <cell r="P255" t="str">
            <v>No</v>
          </cell>
        </row>
        <row r="256">
          <cell r="A256">
            <v>108</v>
          </cell>
          <cell r="B256" t="str">
            <v>1HTMMAAN65H112626</v>
          </cell>
          <cell r="C256" t="str">
            <v>GBQ202</v>
          </cell>
          <cell r="D256">
            <v>2005</v>
          </cell>
          <cell r="E256" t="str">
            <v>International</v>
          </cell>
          <cell r="G256">
            <v>32900</v>
          </cell>
          <cell r="H256" t="str">
            <v>PR460</v>
          </cell>
          <cell r="K256" t="str">
            <v>Bobtail</v>
          </cell>
          <cell r="L256" t="str">
            <v>Trinity (6/69) 3000 s/n P28359</v>
          </cell>
          <cell r="M256" t="str">
            <v>Bobtail</v>
          </cell>
          <cell r="N256" t="str">
            <v>OP460</v>
          </cell>
          <cell r="O256" t="str">
            <v>Spare</v>
          </cell>
          <cell r="P256" t="str">
            <v>No</v>
          </cell>
        </row>
        <row r="257">
          <cell r="A257">
            <v>43</v>
          </cell>
          <cell r="B257" t="str">
            <v>1HTSCAAN1WH518129</v>
          </cell>
          <cell r="C257" t="str">
            <v>GA1932</v>
          </cell>
          <cell r="D257">
            <v>1998</v>
          </cell>
          <cell r="E257" t="str">
            <v>International</v>
          </cell>
          <cell r="F257">
            <v>4700</v>
          </cell>
          <cell r="G257">
            <v>33000</v>
          </cell>
          <cell r="H257" t="str">
            <v>PR410</v>
          </cell>
          <cell r="K257" t="str">
            <v>Bobtail</v>
          </cell>
          <cell r="L257" t="str">
            <v>DW Camden w/Trinity 3000 s/n 116540</v>
          </cell>
          <cell r="M257" t="str">
            <v>Bobtail</v>
          </cell>
          <cell r="N257" t="str">
            <v>PR410</v>
          </cell>
          <cell r="O257" t="str">
            <v>Morris Rodriguez</v>
          </cell>
          <cell r="P257" t="str">
            <v>No</v>
          </cell>
        </row>
        <row r="258">
          <cell r="A258">
            <v>201</v>
          </cell>
          <cell r="B258" t="str">
            <v>1XNU616T661015524</v>
          </cell>
          <cell r="C258" t="str">
            <v>GAS899</v>
          </cell>
          <cell r="D258">
            <v>2006</v>
          </cell>
          <cell r="E258" t="str">
            <v>Triple Crown</v>
          </cell>
          <cell r="H258" t="str">
            <v>PR460</v>
          </cell>
          <cell r="K258" t="str">
            <v>Trailer</v>
          </cell>
          <cell r="L258" t="str">
            <v>6x16 Utility</v>
          </cell>
          <cell r="N258" t="str">
            <v>OP460</v>
          </cell>
          <cell r="O258" t="str">
            <v>N/A</v>
          </cell>
          <cell r="P258" t="str">
            <v>n/a</v>
          </cell>
        </row>
        <row r="259">
          <cell r="A259">
            <v>199</v>
          </cell>
          <cell r="B259" t="str">
            <v>5WKBE162291004674</v>
          </cell>
          <cell r="C259" t="str">
            <v>GAS900</v>
          </cell>
          <cell r="D259">
            <v>2009</v>
          </cell>
          <cell r="E259" t="str">
            <v>Freedom</v>
          </cell>
          <cell r="G259">
            <v>7000</v>
          </cell>
          <cell r="H259" t="str">
            <v>PR460</v>
          </cell>
          <cell r="K259" t="str">
            <v>Trailer</v>
          </cell>
          <cell r="L259" t="str">
            <v>Enclosed</v>
          </cell>
          <cell r="N259" t="str">
            <v>OP460</v>
          </cell>
          <cell r="O259" t="str">
            <v>N/A</v>
          </cell>
          <cell r="P259" t="str">
            <v>n/a</v>
          </cell>
        </row>
        <row r="260">
          <cell r="A260">
            <v>605</v>
          </cell>
          <cell r="B260">
            <v>28083</v>
          </cell>
          <cell r="C260" t="str">
            <v>GBC871</v>
          </cell>
          <cell r="D260">
            <v>2007</v>
          </cell>
          <cell r="E260" t="str">
            <v>Sullivan</v>
          </cell>
          <cell r="F260" t="str">
            <v>D210Q</v>
          </cell>
          <cell r="G260">
            <v>2367</v>
          </cell>
          <cell r="H260" t="e">
            <v>#N/A</v>
          </cell>
          <cell r="I260">
            <v>39437</v>
          </cell>
          <cell r="J260">
            <v>13755.66</v>
          </cell>
          <cell r="K260" t="str">
            <v>Trailer</v>
          </cell>
          <cell r="L260" t="str">
            <v>Air Compressor</v>
          </cell>
          <cell r="M260" t="str">
            <v>Air Compressor</v>
          </cell>
          <cell r="N260" t="str">
            <v>IM410</v>
          </cell>
          <cell r="O260" t="str">
            <v>Air Compressor</v>
          </cell>
          <cell r="P260" t="str">
            <v>n/a</v>
          </cell>
        </row>
        <row r="261">
          <cell r="A261">
            <v>197</v>
          </cell>
          <cell r="B261">
            <v>29521</v>
          </cell>
          <cell r="C261" t="str">
            <v>GBC876</v>
          </cell>
          <cell r="D261">
            <v>2010</v>
          </cell>
          <cell r="E261" t="str">
            <v>Sullivan</v>
          </cell>
          <cell r="F261" t="str">
            <v>D185PJD</v>
          </cell>
          <cell r="H261" t="e">
            <v>#N/A</v>
          </cell>
          <cell r="K261" t="str">
            <v>Trailer</v>
          </cell>
          <cell r="L261" t="str">
            <v>Air Compressor</v>
          </cell>
          <cell r="M261" t="str">
            <v>Air Compressor</v>
          </cell>
          <cell r="N261" t="str">
            <v>IM430</v>
          </cell>
          <cell r="O261" t="str">
            <v>Air Compressor</v>
          </cell>
          <cell r="P261" t="str">
            <v>n/a</v>
          </cell>
        </row>
        <row r="262">
          <cell r="A262">
            <v>865</v>
          </cell>
          <cell r="B262">
            <v>4034040</v>
          </cell>
          <cell r="C262" t="str">
            <v>GBZ815</v>
          </cell>
          <cell r="D262">
            <v>2003</v>
          </cell>
          <cell r="E262" t="str">
            <v>Solar</v>
          </cell>
          <cell r="H262" t="e">
            <v>#N/A</v>
          </cell>
          <cell r="K262" t="str">
            <v>Trailer</v>
          </cell>
          <cell r="L262" t="str">
            <v>Advance Warner, Asset #3656</v>
          </cell>
          <cell r="M262" t="str">
            <v>Traffic Arrow Trailer</v>
          </cell>
          <cell r="N262" t="str">
            <v>EL442</v>
          </cell>
          <cell r="O262" t="str">
            <v>Traffic Arrow Trailer</v>
          </cell>
          <cell r="P262" t="str">
            <v>n/a</v>
          </cell>
        </row>
        <row r="263">
          <cell r="A263">
            <v>492</v>
          </cell>
          <cell r="B263" t="str">
            <v>16934A</v>
          </cell>
          <cell r="C263" t="str">
            <v>GBC981</v>
          </cell>
          <cell r="E263" t="str">
            <v>Sullivan</v>
          </cell>
          <cell r="F263" t="str">
            <v>D210Q</v>
          </cell>
          <cell r="H263" t="e">
            <v>#N/A</v>
          </cell>
          <cell r="I263">
            <v>37073</v>
          </cell>
          <cell r="K263" t="str">
            <v>Trailer</v>
          </cell>
          <cell r="L263" t="str">
            <v>Air Compressor</v>
          </cell>
          <cell r="M263" t="str">
            <v>Air Compressor</v>
          </cell>
          <cell r="N263" t="str">
            <v>IM410</v>
          </cell>
          <cell r="O263" t="str">
            <v>Air Compressor</v>
          </cell>
          <cell r="P263" t="str">
            <v>n/a</v>
          </cell>
        </row>
        <row r="264">
          <cell r="A264">
            <v>303</v>
          </cell>
          <cell r="B264" t="str">
            <v>1BUD12204M1009255</v>
          </cell>
          <cell r="C264" t="str">
            <v>I131DI</v>
          </cell>
          <cell r="D264">
            <v>1991</v>
          </cell>
          <cell r="E264" t="str">
            <v>Butler</v>
          </cell>
          <cell r="H264" t="e">
            <v>#N/A</v>
          </cell>
          <cell r="K264" t="str">
            <v>Trailer</v>
          </cell>
          <cell r="L264" t="str">
            <v>CASE TRLR METAL DECK</v>
          </cell>
          <cell r="M264" t="str">
            <v>PR460</v>
          </cell>
          <cell r="N264" t="str">
            <v>PR460</v>
          </cell>
          <cell r="P264" t="str">
            <v>n/a</v>
          </cell>
        </row>
        <row r="265">
          <cell r="A265">
            <v>308</v>
          </cell>
          <cell r="B265" t="str">
            <v>1DS0000A7X17S0145</v>
          </cell>
          <cell r="C265" t="str">
            <v>N838DU</v>
          </cell>
          <cell r="D265">
            <v>1999</v>
          </cell>
          <cell r="E265" t="str">
            <v>Ditch Witch</v>
          </cell>
          <cell r="H265" t="e">
            <v>#N/A</v>
          </cell>
          <cell r="K265" t="str">
            <v>Trailer</v>
          </cell>
          <cell r="L265" t="str">
            <v>DW WALK BEHIND</v>
          </cell>
          <cell r="M265" t="str">
            <v>OP460</v>
          </cell>
          <cell r="N265" t="str">
            <v>PR460</v>
          </cell>
          <cell r="P265" t="str">
            <v>n/a</v>
          </cell>
        </row>
        <row r="266">
          <cell r="A266">
            <v>310</v>
          </cell>
          <cell r="B266" t="str">
            <v>1E9AL12131L252459</v>
          </cell>
          <cell r="C266" t="str">
            <v>E044ZI</v>
          </cell>
          <cell r="D266">
            <v>2001</v>
          </cell>
          <cell r="E266" t="str">
            <v>Emerson</v>
          </cell>
          <cell r="H266" t="e">
            <v>#N/A</v>
          </cell>
          <cell r="K266" t="str">
            <v>Trailer</v>
          </cell>
          <cell r="L266" t="str">
            <v>WELDER TRLR</v>
          </cell>
          <cell r="M266" t="str">
            <v>PR460</v>
          </cell>
          <cell r="N266" t="str">
            <v>PR460</v>
          </cell>
          <cell r="P266" t="str">
            <v>n/a</v>
          </cell>
        </row>
        <row r="267">
          <cell r="A267">
            <v>311</v>
          </cell>
          <cell r="B267" t="str">
            <v>1E9AL16252L252029</v>
          </cell>
          <cell r="C267" t="str">
            <v>K673DY</v>
          </cell>
          <cell r="D267">
            <v>2002</v>
          </cell>
          <cell r="E267" t="str">
            <v>Emerson</v>
          </cell>
          <cell r="H267" t="e">
            <v>#N/A</v>
          </cell>
          <cell r="K267" t="str">
            <v>Trailer</v>
          </cell>
          <cell r="L267" t="str">
            <v>CONSERVATION TRLR</v>
          </cell>
          <cell r="M267" t="str">
            <v>PR460</v>
          </cell>
          <cell r="N267" t="str">
            <v>PR460</v>
          </cell>
          <cell r="P267" t="str">
            <v>n/a</v>
          </cell>
        </row>
        <row r="269">
          <cell r="A269">
            <v>825</v>
          </cell>
          <cell r="C269" t="str">
            <v>pending</v>
          </cell>
          <cell r="D269">
            <v>2012</v>
          </cell>
          <cell r="E269" t="str">
            <v>Freightliner</v>
          </cell>
          <cell r="H269" t="e">
            <v>#N/A</v>
          </cell>
          <cell r="K269" t="str">
            <v>Bucket</v>
          </cell>
          <cell r="M269" t="str">
            <v>Bucket Truck</v>
          </cell>
          <cell r="N269" t="str">
            <v>EL451</v>
          </cell>
          <cell r="O269" t="str">
            <v>Al Harris</v>
          </cell>
          <cell r="P269" t="str">
            <v>No</v>
          </cell>
        </row>
        <row r="270">
          <cell r="A270">
            <v>346</v>
          </cell>
          <cell r="B270" t="str">
            <v>4T1BF1FK5CU523819</v>
          </cell>
          <cell r="C270" t="str">
            <v>U159UE</v>
          </cell>
          <cell r="D270">
            <v>2012</v>
          </cell>
          <cell r="E270" t="str">
            <v>Toyota</v>
          </cell>
          <cell r="F270" t="str">
            <v>Camry</v>
          </cell>
          <cell r="G270">
            <v>4630</v>
          </cell>
          <cell r="H270" t="str">
            <v>MK410</v>
          </cell>
          <cell r="I270">
            <v>40875</v>
          </cell>
          <cell r="J270">
            <v>24304.400000000001</v>
          </cell>
          <cell r="K270" t="str">
            <v>Sedan</v>
          </cell>
          <cell r="L270" t="str">
            <v>I4-G</v>
          </cell>
          <cell r="M270" t="str">
            <v>Sales Mgr / Office</v>
          </cell>
          <cell r="N270" t="str">
            <v>MK410</v>
          </cell>
          <cell r="O270" t="str">
            <v>Ben Semchuck</v>
          </cell>
          <cell r="P270" t="str">
            <v>YES</v>
          </cell>
        </row>
        <row r="271">
          <cell r="A271">
            <v>331</v>
          </cell>
          <cell r="B271" t="str">
            <v>3GCEC23019G132374</v>
          </cell>
          <cell r="C271" t="str">
            <v>N779EF</v>
          </cell>
          <cell r="D271">
            <v>2009</v>
          </cell>
          <cell r="E271" t="str">
            <v>Chevrolet</v>
          </cell>
          <cell r="F271" t="str">
            <v>Silverado</v>
          </cell>
          <cell r="G271">
            <v>7000</v>
          </cell>
          <cell r="H271" t="str">
            <v>PS300</v>
          </cell>
          <cell r="K271" t="str">
            <v>Pickup</v>
          </cell>
          <cell r="L271" t="str">
            <v>Skip Jack</v>
          </cell>
          <cell r="M271" t="str">
            <v>PESCO GM / Office</v>
          </cell>
          <cell r="N271" t="str">
            <v>PS300</v>
          </cell>
          <cell r="O271" t="str">
            <v>Bill Hancock</v>
          </cell>
          <cell r="P271" t="str">
            <v>YES</v>
          </cell>
        </row>
        <row r="272">
          <cell r="A272">
            <v>633</v>
          </cell>
          <cell r="B272" t="str">
            <v>1FTFW1ET6BFC66320</v>
          </cell>
          <cell r="C272" t="str">
            <v>K414CK</v>
          </cell>
          <cell r="D272">
            <v>2011</v>
          </cell>
          <cell r="E272" t="str">
            <v>Ford</v>
          </cell>
          <cell r="F272" t="str">
            <v>F-150</v>
          </cell>
          <cell r="H272" t="str">
            <v>NG410</v>
          </cell>
          <cell r="I272">
            <v>40830</v>
          </cell>
          <cell r="J272">
            <v>34816.339999999997</v>
          </cell>
          <cell r="K272" t="str">
            <v>Pickup</v>
          </cell>
          <cell r="L272" t="str">
            <v>Skip Jack</v>
          </cell>
          <cell r="M272" t="str">
            <v>Corporate Engineer</v>
          </cell>
          <cell r="N272" t="str">
            <v>EN401</v>
          </cell>
          <cell r="O272" t="str">
            <v>Calvin Favors</v>
          </cell>
          <cell r="P272" t="str">
            <v>YES</v>
          </cell>
        </row>
        <row r="273">
          <cell r="A273">
            <v>810</v>
          </cell>
          <cell r="B273" t="str">
            <v>1HTMMAAN4BH287727</v>
          </cell>
          <cell r="C273" t="str">
            <v>GBP661</v>
          </cell>
          <cell r="D273">
            <v>2011</v>
          </cell>
          <cell r="E273" t="str">
            <v>International</v>
          </cell>
          <cell r="F273">
            <v>4300</v>
          </cell>
          <cell r="G273">
            <v>33000</v>
          </cell>
          <cell r="H273" t="str">
            <v>EL451</v>
          </cell>
          <cell r="I273">
            <v>40389</v>
          </cell>
          <cell r="J273">
            <v>186943.54</v>
          </cell>
          <cell r="K273" t="str">
            <v>Bucket</v>
          </cell>
          <cell r="L273" t="str">
            <v>TA60</v>
          </cell>
          <cell r="M273" t="str">
            <v>Bucket Truck</v>
          </cell>
          <cell r="N273" t="str">
            <v> EL451</v>
          </cell>
          <cell r="O273" t="str">
            <v>Clint Brown</v>
          </cell>
          <cell r="P273" t="str">
            <v>No</v>
          </cell>
        </row>
        <row r="274">
          <cell r="A274">
            <v>320</v>
          </cell>
          <cell r="B274" t="str">
            <v>1GBJC34U87E166794</v>
          </cell>
          <cell r="C274" t="str">
            <v>M431HU</v>
          </cell>
          <cell r="D274">
            <v>2007</v>
          </cell>
          <cell r="E274" t="str">
            <v>Chevrolet</v>
          </cell>
          <cell r="F274">
            <v>3500</v>
          </cell>
          <cell r="G274">
            <v>11400</v>
          </cell>
          <cell r="H274" t="str">
            <v>OP460</v>
          </cell>
          <cell r="K274" t="str">
            <v>Utility</v>
          </cell>
          <cell r="L274" t="str">
            <v>V8-G</v>
          </cell>
          <cell r="M274" t="str">
            <v>Ops Tech II / Ops</v>
          </cell>
          <cell r="N274" t="str">
            <v>PR460</v>
          </cell>
          <cell r="O274" t="str">
            <v>Constantino Hernandez</v>
          </cell>
          <cell r="P274" t="str">
            <v>YES</v>
          </cell>
        </row>
        <row r="275">
          <cell r="A275">
            <v>319</v>
          </cell>
          <cell r="B275" t="str">
            <v>1GBJC34U67E167913</v>
          </cell>
          <cell r="C275" t="str">
            <v>T333QG</v>
          </cell>
          <cell r="D275">
            <v>2007</v>
          </cell>
          <cell r="E275" t="str">
            <v>Chevrolet</v>
          </cell>
          <cell r="F275">
            <v>3500</v>
          </cell>
          <cell r="G275">
            <v>11400</v>
          </cell>
          <cell r="H275" t="str">
            <v>OP460</v>
          </cell>
          <cell r="K275" t="str">
            <v>Utility</v>
          </cell>
          <cell r="L275" t="str">
            <v>V8-G</v>
          </cell>
          <cell r="M275" t="str">
            <v>Ops Tech II / Ops</v>
          </cell>
          <cell r="N275" t="str">
            <v>PR460</v>
          </cell>
          <cell r="O275" t="str">
            <v>Corey Gebhardt</v>
          </cell>
          <cell r="P275" t="str">
            <v>YES</v>
          </cell>
        </row>
        <row r="276">
          <cell r="A276">
            <v>620</v>
          </cell>
          <cell r="B276" t="str">
            <v>JTDKN3DU8A0190737</v>
          </cell>
          <cell r="C276" t="str">
            <v>X255HD</v>
          </cell>
          <cell r="D276">
            <v>2010</v>
          </cell>
          <cell r="E276" t="str">
            <v>Toyota</v>
          </cell>
          <cell r="F276" t="str">
            <v>Prius</v>
          </cell>
          <cell r="H276" t="str">
            <v>MK412</v>
          </cell>
          <cell r="I276">
            <v>40401</v>
          </cell>
          <cell r="J276" t="str">
            <v>LEASE</v>
          </cell>
          <cell r="K276" t="str">
            <v>Sedan</v>
          </cell>
          <cell r="L276" t="str">
            <v>Lease</v>
          </cell>
          <cell r="M276" t="str">
            <v>SF Conservation Rep</v>
          </cell>
          <cell r="N276" t="str">
            <v>MK412</v>
          </cell>
          <cell r="O276" t="str">
            <v>Danielle Boone</v>
          </cell>
          <cell r="P276" t="str">
            <v>YES</v>
          </cell>
        </row>
        <row r="277">
          <cell r="A277">
            <v>218</v>
          </cell>
          <cell r="B277" t="str">
            <v>1FTFX1ET0BFC21015</v>
          </cell>
          <cell r="C277" t="str">
            <v>D177II</v>
          </cell>
          <cell r="D277">
            <v>2011</v>
          </cell>
          <cell r="E277" t="str">
            <v>Ford</v>
          </cell>
          <cell r="F277" t="str">
            <v>F-150</v>
          </cell>
          <cell r="H277" t="str">
            <v>MS410</v>
          </cell>
          <cell r="I277">
            <v>40764</v>
          </cell>
          <cell r="J277">
            <v>32147.42</v>
          </cell>
          <cell r="K277" t="str">
            <v>Pickup</v>
          </cell>
          <cell r="L277" t="str">
            <v>3.5L V6-G EcoBoost, Ext. Cab, 4WD</v>
          </cell>
          <cell r="M277" t="str">
            <v>Measurement Mgr</v>
          </cell>
          <cell r="N277" t="str">
            <v>MS410</v>
          </cell>
          <cell r="O277" t="str">
            <v>Don Middleton</v>
          </cell>
          <cell r="P277" t="str">
            <v>YES</v>
          </cell>
        </row>
        <row r="278">
          <cell r="A278">
            <v>614</v>
          </cell>
          <cell r="B278" t="str">
            <v>1GDJ5C1908F416817</v>
          </cell>
          <cell r="C278" t="str">
            <v>GBC879</v>
          </cell>
          <cell r="D278">
            <v>2009</v>
          </cell>
          <cell r="E278" t="str">
            <v>GMC</v>
          </cell>
          <cell r="F278">
            <v>5500</v>
          </cell>
          <cell r="G278">
            <v>26000</v>
          </cell>
          <cell r="H278" t="str">
            <v>PR410</v>
          </cell>
          <cell r="I278">
            <v>40098</v>
          </cell>
          <cell r="K278" t="str">
            <v>Dump Trk</v>
          </cell>
          <cell r="L278" t="str">
            <v>V8-D, Flo-Gas</v>
          </cell>
          <cell r="M278" t="str">
            <v>Flo-Gas</v>
          </cell>
          <cell r="N278" t="str">
            <v>PR410</v>
          </cell>
          <cell r="O278" t="str">
            <v>Flo-Gas</v>
          </cell>
          <cell r="P278" t="str">
            <v>No</v>
          </cell>
        </row>
        <row r="279">
          <cell r="A279">
            <v>225</v>
          </cell>
          <cell r="B279" t="str">
            <v>1GCRCPE01CZ244109</v>
          </cell>
          <cell r="C279" t="str">
            <v>GBC940</v>
          </cell>
          <cell r="D279">
            <v>2012</v>
          </cell>
          <cell r="E279" t="str">
            <v>Chevrolet</v>
          </cell>
          <cell r="F279" t="str">
            <v>Silverado</v>
          </cell>
          <cell r="H279" t="str">
            <v>IM430</v>
          </cell>
          <cell r="I279">
            <v>41012</v>
          </cell>
          <cell r="J279">
            <v>32790.47</v>
          </cell>
          <cell r="K279" t="str">
            <v>Pickup</v>
          </cell>
          <cell r="L279" t="str">
            <v>5.3L V8-G, Ext. Cab</v>
          </cell>
          <cell r="M279" t="str">
            <v>I&amp;M Supv</v>
          </cell>
          <cell r="N279" t="str">
            <v>IM430</v>
          </cell>
          <cell r="O279" t="str">
            <v>Fred Bland</v>
          </cell>
          <cell r="P279" t="str">
            <v>YES</v>
          </cell>
        </row>
        <row r="280">
          <cell r="A280">
            <v>542</v>
          </cell>
          <cell r="B280" t="str">
            <v>1GTCS198848183628</v>
          </cell>
          <cell r="C280" t="str">
            <v>GBP943</v>
          </cell>
          <cell r="D280">
            <v>2004</v>
          </cell>
          <cell r="E280" t="str">
            <v>GMC</v>
          </cell>
          <cell r="F280" t="str">
            <v>Canyon</v>
          </cell>
          <cell r="H280" t="str">
            <v>SV411</v>
          </cell>
          <cell r="I280">
            <v>38170</v>
          </cell>
          <cell r="J280">
            <v>15174.74</v>
          </cell>
          <cell r="K280" t="str">
            <v>Comp. P/U</v>
          </cell>
          <cell r="L280" t="str">
            <v>Ext. Cab, Permitting</v>
          </cell>
          <cell r="M280" t="str">
            <v>Field Coordinator</v>
          </cell>
          <cell r="N280" t="str">
            <v>SV411</v>
          </cell>
          <cell r="O280" t="str">
            <v>Gene Camacho</v>
          </cell>
          <cell r="P280" t="str">
            <v>No</v>
          </cell>
        </row>
        <row r="281">
          <cell r="A281">
            <v>635</v>
          </cell>
          <cell r="B281" t="str">
            <v>1FMHK7F81CGA50674</v>
          </cell>
          <cell r="C281" t="str">
            <v>F258FT</v>
          </cell>
          <cell r="D281">
            <v>2012</v>
          </cell>
          <cell r="E281" t="str">
            <v>Ford</v>
          </cell>
          <cell r="F281" t="str">
            <v>Explorer</v>
          </cell>
          <cell r="H281" t="str">
            <v>MG713</v>
          </cell>
          <cell r="I281">
            <v>40927</v>
          </cell>
          <cell r="J281">
            <v>40983.03</v>
          </cell>
          <cell r="K281" t="str">
            <v>SUV</v>
          </cell>
          <cell r="L281" t="str">
            <v>Skip Jack</v>
          </cell>
          <cell r="M281" t="str">
            <v>President</v>
          </cell>
          <cell r="N281" t="str">
            <v>MG713</v>
          </cell>
          <cell r="O281" t="str">
            <v>Jeff Householder</v>
          </cell>
          <cell r="P281" t="str">
            <v>YES</v>
          </cell>
        </row>
        <row r="282">
          <cell r="A282">
            <v>220</v>
          </cell>
          <cell r="B282" t="str">
            <v>1FDUF5GT2CEA58269</v>
          </cell>
          <cell r="C282" t="str">
            <v>GBF940</v>
          </cell>
          <cell r="D282">
            <v>2012</v>
          </cell>
          <cell r="E282" t="str">
            <v>Ford</v>
          </cell>
          <cell r="F282" t="str">
            <v>F-550</v>
          </cell>
          <cell r="G282">
            <v>19500</v>
          </cell>
          <cell r="H282" t="str">
            <v>IM430</v>
          </cell>
          <cell r="I282">
            <v>40885</v>
          </cell>
          <cell r="J282">
            <v>80172</v>
          </cell>
          <cell r="K282" t="str">
            <v>Utility</v>
          </cell>
          <cell r="L282" t="str">
            <v>6.7L V8-D, Std. Cab / Utility, 5005EH Crane</v>
          </cell>
          <cell r="M282" t="str">
            <v>I&amp;M</v>
          </cell>
          <cell r="N282" t="str">
            <v>IM430</v>
          </cell>
          <cell r="O282" t="str">
            <v>Jim Ingalls</v>
          </cell>
          <cell r="P282" t="str">
            <v>No</v>
          </cell>
        </row>
        <row r="283">
          <cell r="A283">
            <v>217</v>
          </cell>
          <cell r="B283" t="str">
            <v>3GCPCPE00BG356745</v>
          </cell>
          <cell r="C283" t="str">
            <v>286YAT</v>
          </cell>
          <cell r="D283">
            <v>2011</v>
          </cell>
          <cell r="E283" t="str">
            <v>Chevrolet</v>
          </cell>
          <cell r="F283" t="str">
            <v>Silverado</v>
          </cell>
          <cell r="H283" t="str">
            <v>NG430</v>
          </cell>
          <cell r="I283">
            <v>40737</v>
          </cell>
          <cell r="J283">
            <v>33184.400000000001</v>
          </cell>
          <cell r="K283" t="str">
            <v>Pickup</v>
          </cell>
          <cell r="L283" t="str">
            <v>5.3L V8-G, Crew Cab</v>
          </cell>
          <cell r="M283" t="str">
            <v>Ops Mgr</v>
          </cell>
          <cell r="N283" t="str">
            <v>NG430</v>
          </cell>
          <cell r="O283" t="str">
            <v>Johnny Hill</v>
          </cell>
          <cell r="P283" t="str">
            <v>YES</v>
          </cell>
        </row>
        <row r="284">
          <cell r="A284">
            <v>628</v>
          </cell>
          <cell r="B284" t="str">
            <v>1GND5335392100306</v>
          </cell>
          <cell r="C284" t="str">
            <v>769VNB</v>
          </cell>
          <cell r="D284">
            <v>2009</v>
          </cell>
          <cell r="E284" t="str">
            <v>Chevrolet</v>
          </cell>
          <cell r="F284" t="str">
            <v>TrailBlazer</v>
          </cell>
          <cell r="G284">
            <v>5500</v>
          </cell>
          <cell r="H284" t="str">
            <v>NO</v>
          </cell>
          <cell r="I284">
            <v>40575</v>
          </cell>
          <cell r="K284" t="str">
            <v>SUV</v>
          </cell>
          <cell r="L284" t="str">
            <v>V6-G</v>
          </cell>
          <cell r="M284" t="str">
            <v>HR Generalist</v>
          </cell>
          <cell r="N284" t="str">
            <v>HR940</v>
          </cell>
          <cell r="O284" t="str">
            <v>Julie St. Clair</v>
          </cell>
          <cell r="P284" t="str">
            <v>YES</v>
          </cell>
        </row>
        <row r="285">
          <cell r="A285">
            <v>561</v>
          </cell>
          <cell r="B285" t="str">
            <v>1GTEC19Z96Z211979</v>
          </cell>
          <cell r="C285" t="str">
            <v>GBC926</v>
          </cell>
          <cell r="D285">
            <v>2006</v>
          </cell>
          <cell r="E285" t="str">
            <v>GMC</v>
          </cell>
          <cell r="F285" t="str">
            <v>Sierra</v>
          </cell>
          <cell r="G285">
            <v>6200</v>
          </cell>
          <cell r="H285" t="str">
            <v>IM410</v>
          </cell>
          <cell r="I285">
            <v>38740</v>
          </cell>
          <cell r="J285">
            <v>21468.05</v>
          </cell>
          <cell r="K285" t="str">
            <v>Pickup</v>
          </cell>
          <cell r="L285" t="str">
            <v>5.3L V8-G, Ext. Cab</v>
          </cell>
          <cell r="M285" t="str">
            <v>I&amp;M Inspector</v>
          </cell>
          <cell r="N285" t="str">
            <v>IM410</v>
          </cell>
          <cell r="O285" t="str">
            <v>Karl Forde</v>
          </cell>
          <cell r="P285" t="str">
            <v>No</v>
          </cell>
        </row>
        <row r="286">
          <cell r="A286">
            <v>345</v>
          </cell>
          <cell r="B286" t="str">
            <v>1FTKR4EE0BPA78153</v>
          </cell>
          <cell r="C286" t="str">
            <v>GBC962</v>
          </cell>
          <cell r="D286">
            <v>2011</v>
          </cell>
          <cell r="E286" t="str">
            <v>Ford</v>
          </cell>
          <cell r="F286" t="str">
            <v>Ranger</v>
          </cell>
          <cell r="H286" t="str">
            <v>OP460</v>
          </cell>
          <cell r="I286">
            <v>40764</v>
          </cell>
          <cell r="J286">
            <v>21095.75</v>
          </cell>
          <cell r="K286" t="str">
            <v>Comp. P/U</v>
          </cell>
          <cell r="L286" t="str">
            <v>4.0l V6-G, Ext. Cab</v>
          </cell>
          <cell r="M286" t="str">
            <v>Eng Tech / Ops</v>
          </cell>
          <cell r="N286" t="str">
            <v>PR460</v>
          </cell>
          <cell r="O286" t="str">
            <v>Kellie Norris</v>
          </cell>
          <cell r="P286" t="str">
            <v>YES</v>
          </cell>
        </row>
        <row r="287">
          <cell r="A287">
            <v>224</v>
          </cell>
          <cell r="B287" t="str">
            <v>3FAHP0HA4BR345648</v>
          </cell>
          <cell r="C287" t="str">
            <v>W397YD</v>
          </cell>
          <cell r="D287">
            <v>2011</v>
          </cell>
          <cell r="E287" t="str">
            <v>Ford</v>
          </cell>
          <cell r="F287" t="str">
            <v>Fusion</v>
          </cell>
          <cell r="G287">
            <v>4473</v>
          </cell>
          <cell r="H287" t="str">
            <v>MK412</v>
          </cell>
          <cell r="I287">
            <v>40953</v>
          </cell>
          <cell r="K287" t="str">
            <v>Sedan</v>
          </cell>
          <cell r="L287" t="str">
            <v>CNG Bi-Fuel</v>
          </cell>
          <cell r="M287" t="str">
            <v>Conservation Mgr</v>
          </cell>
          <cell r="N287" t="str">
            <v>MK412</v>
          </cell>
          <cell r="O287" t="str">
            <v>Kira Lake</v>
          </cell>
          <cell r="P287" t="str">
            <v>YES</v>
          </cell>
        </row>
        <row r="288">
          <cell r="A288">
            <v>215</v>
          </cell>
          <cell r="B288" t="str">
            <v>JTDKB20U997856922</v>
          </cell>
          <cell r="C288" t="str">
            <v>GDE199</v>
          </cell>
          <cell r="D288">
            <v>2009</v>
          </cell>
          <cell r="E288" t="str">
            <v>Toyota</v>
          </cell>
          <cell r="F288" t="str">
            <v>Prius</v>
          </cell>
          <cell r="H288" t="str">
            <v>NO</v>
          </cell>
          <cell r="J288" t="str">
            <v>LEASE</v>
          </cell>
          <cell r="K288" t="str">
            <v>Sedan</v>
          </cell>
          <cell r="L288" t="str">
            <v>Lease, old NW 981</v>
          </cell>
          <cell r="M288" t="str">
            <v>Conservation Rep</v>
          </cell>
          <cell r="N288" t="str">
            <v>MK412</v>
          </cell>
          <cell r="O288" t="str">
            <v>Kira Lake</v>
          </cell>
          <cell r="P288" t="str">
            <v>No</v>
          </cell>
        </row>
        <row r="289">
          <cell r="A289">
            <v>342</v>
          </cell>
          <cell r="B289" t="str">
            <v>1GTR2TE35BZ407512</v>
          </cell>
          <cell r="C289" t="str">
            <v>GBC882</v>
          </cell>
          <cell r="D289">
            <v>2011</v>
          </cell>
          <cell r="E289" t="str">
            <v>GMC</v>
          </cell>
          <cell r="F289" t="str">
            <v>Sierra</v>
          </cell>
          <cell r="G289">
            <v>7000</v>
          </cell>
          <cell r="H289" t="str">
            <v>EN401</v>
          </cell>
          <cell r="I289">
            <v>40729</v>
          </cell>
          <cell r="J289">
            <v>31673.49</v>
          </cell>
          <cell r="K289" t="str">
            <v>Pickup</v>
          </cell>
          <cell r="L289" t="str">
            <v>5.3L V8-G, Ext Cab, 4WD</v>
          </cell>
          <cell r="M289" t="str">
            <v>Project Supv / Ops</v>
          </cell>
          <cell r="N289" t="str">
            <v>PR460</v>
          </cell>
          <cell r="O289" t="str">
            <v>Matt Henderson</v>
          </cell>
          <cell r="P289" t="str">
            <v>YES</v>
          </cell>
        </row>
        <row r="290">
          <cell r="A290">
            <v>539</v>
          </cell>
          <cell r="B290" t="str">
            <v>1GTEC19T14Z332188</v>
          </cell>
          <cell r="C290" t="str">
            <v>GBP938</v>
          </cell>
          <cell r="D290">
            <v>2004</v>
          </cell>
          <cell r="E290" t="str">
            <v>GMC</v>
          </cell>
          <cell r="F290">
            <v>1500</v>
          </cell>
          <cell r="G290">
            <v>6200</v>
          </cell>
          <cell r="H290" t="str">
            <v>IM410</v>
          </cell>
          <cell r="I290">
            <v>38169</v>
          </cell>
          <cell r="J290">
            <v>19031.080000000002</v>
          </cell>
          <cell r="K290" t="str">
            <v>Pickup</v>
          </cell>
          <cell r="L290" t="str">
            <v>5.3L V8-G, Ext. Cab</v>
          </cell>
          <cell r="M290" t="str">
            <v>I&amp;M Inspector</v>
          </cell>
          <cell r="N290" t="str">
            <v>IM410</v>
          </cell>
          <cell r="O290" t="str">
            <v>Matt Ryan</v>
          </cell>
          <cell r="P290" t="str">
            <v>YES</v>
          </cell>
        </row>
        <row r="291">
          <cell r="A291">
            <v>219</v>
          </cell>
          <cell r="B291" t="str">
            <v>1GB2KVCG0BZ406212</v>
          </cell>
          <cell r="C291" t="str">
            <v>GBC972</v>
          </cell>
          <cell r="D291">
            <v>2011</v>
          </cell>
          <cell r="E291" t="str">
            <v>Chevrolet</v>
          </cell>
          <cell r="F291">
            <v>2500</v>
          </cell>
          <cell r="H291" t="str">
            <v>SY430</v>
          </cell>
          <cell r="I291">
            <v>40766</v>
          </cell>
          <cell r="J291">
            <v>42415.519999999997</v>
          </cell>
          <cell r="K291" t="str">
            <v>Utility</v>
          </cell>
          <cell r="L291" t="str">
            <v>6.0L V8-G, Ext. Cab / Utility</v>
          </cell>
          <cell r="M291" t="str">
            <v>Sys Ops</v>
          </cell>
          <cell r="N291" t="str">
            <v>SY430</v>
          </cell>
          <cell r="O291" t="str">
            <v>Mike Lackey</v>
          </cell>
          <cell r="P291" t="str">
            <v>No</v>
          </cell>
        </row>
        <row r="292">
          <cell r="A292">
            <v>617</v>
          </cell>
          <cell r="B292" t="str">
            <v>1FTRX17W13NA43238</v>
          </cell>
          <cell r="C292" t="str">
            <v>W400YD</v>
          </cell>
          <cell r="D292">
            <v>2003</v>
          </cell>
          <cell r="E292" t="str">
            <v>Ford</v>
          </cell>
          <cell r="F292" t="str">
            <v>F150</v>
          </cell>
          <cell r="G292">
            <v>6050</v>
          </cell>
          <cell r="H292" t="str">
            <v>SV411</v>
          </cell>
          <cell r="I292">
            <v>37956</v>
          </cell>
          <cell r="J292">
            <v>21998.73</v>
          </cell>
          <cell r="K292" t="str">
            <v>Pickup Truck</v>
          </cell>
          <cell r="L292" t="str">
            <v>Old WF 101, tonneau lid added 10/30/07 ($908.43)</v>
          </cell>
          <cell r="M292" t="str">
            <v>Service</v>
          </cell>
          <cell r="N292" t="str">
            <v>SV411</v>
          </cell>
          <cell r="O292" t="str">
            <v>Norman Anderson</v>
          </cell>
          <cell r="P292" t="str">
            <v>YES</v>
          </cell>
        </row>
        <row r="293">
          <cell r="A293">
            <v>816</v>
          </cell>
          <cell r="B293" t="str">
            <v>1G4HD57267U132173</v>
          </cell>
          <cell r="C293" t="str">
            <v>B923US</v>
          </cell>
          <cell r="D293">
            <v>2007</v>
          </cell>
          <cell r="E293" t="str">
            <v>Buick</v>
          </cell>
          <cell r="F293" t="str">
            <v>Lucerne</v>
          </cell>
          <cell r="G293">
            <v>4768</v>
          </cell>
          <cell r="H293" t="str">
            <v>CS411</v>
          </cell>
          <cell r="K293" t="str">
            <v>Sedan</v>
          </cell>
          <cell r="L293" t="str">
            <v>Transferred from CFG, was SF #621 til Dec-10</v>
          </cell>
          <cell r="M293" t="str">
            <v>Customer Service</v>
          </cell>
          <cell r="N293" t="str">
            <v>CS411</v>
          </cell>
          <cell r="O293" t="str">
            <v>Roger LaCharite</v>
          </cell>
          <cell r="P293" t="str">
            <v>YES</v>
          </cell>
        </row>
        <row r="294">
          <cell r="A294">
            <v>537</v>
          </cell>
          <cell r="B294" t="str">
            <v>1GTEC19T94Z312349</v>
          </cell>
          <cell r="C294" t="str">
            <v>H799KK</v>
          </cell>
          <cell r="D294">
            <v>2004</v>
          </cell>
          <cell r="E294" t="str">
            <v>GMC</v>
          </cell>
          <cell r="F294">
            <v>1500</v>
          </cell>
          <cell r="G294">
            <v>6200</v>
          </cell>
          <cell r="H294" t="str">
            <v>SM711</v>
          </cell>
          <cell r="I294">
            <v>38155</v>
          </cell>
          <cell r="J294">
            <v>18519.310000000001</v>
          </cell>
          <cell r="K294" t="str">
            <v>Pickup</v>
          </cell>
          <cell r="L294" t="str">
            <v>5.3L V8-G, Ext. Cab</v>
          </cell>
          <cell r="M294" t="str">
            <v>Safety Coordinator</v>
          </cell>
          <cell r="N294" t="str">
            <v>SM711</v>
          </cell>
          <cell r="O294" t="str">
            <v>Skip Flynn</v>
          </cell>
          <cell r="P294" t="str">
            <v>YES</v>
          </cell>
        </row>
        <row r="295">
          <cell r="A295">
            <v>770</v>
          </cell>
          <cell r="B295" t="str">
            <v>1FDJF37H7VEB76646</v>
          </cell>
          <cell r="C295" t="str">
            <v>GBC976</v>
          </cell>
          <cell r="D295">
            <v>1997</v>
          </cell>
          <cell r="E295" t="str">
            <v>Ford</v>
          </cell>
          <cell r="F295" t="str">
            <v>F-350</v>
          </cell>
          <cell r="G295">
            <v>10000</v>
          </cell>
          <cell r="H295" t="str">
            <v>NO</v>
          </cell>
          <cell r="I295">
            <v>36708</v>
          </cell>
          <cell r="J295">
            <v>16100</v>
          </cell>
          <cell r="K295" t="str">
            <v>Service</v>
          </cell>
          <cell r="L295" t="str">
            <v>Not listed on any rec or in access</v>
          </cell>
          <cell r="M295" t="str">
            <v>Spare Utility</v>
          </cell>
          <cell r="N295" t="str">
            <v> WH450</v>
          </cell>
          <cell r="O295" t="str">
            <v>Spare</v>
          </cell>
          <cell r="P295" t="str">
            <v>No</v>
          </cell>
        </row>
        <row r="296">
          <cell r="A296">
            <v>809</v>
          </cell>
          <cell r="B296" t="str">
            <v>1FTZF1724XNB99392</v>
          </cell>
          <cell r="C296" t="str">
            <v>GBC883</v>
          </cell>
          <cell r="D296">
            <v>1999</v>
          </cell>
          <cell r="E296" t="str">
            <v>Ford</v>
          </cell>
          <cell r="F296" t="str">
            <v>F-150</v>
          </cell>
          <cell r="G296">
            <v>6000</v>
          </cell>
          <cell r="H296" t="str">
            <v>NO</v>
          </cell>
          <cell r="I296">
            <v>36434</v>
          </cell>
          <cell r="J296">
            <v>16283.19</v>
          </cell>
          <cell r="K296" t="str">
            <v>Pickup</v>
          </cell>
          <cell r="L296" t="str">
            <v>4.2L V6-G, Std. Cab, Old SF 474</v>
          </cell>
          <cell r="M296" t="str">
            <v>Collector</v>
          </cell>
          <cell r="N296" t="str">
            <v>CS452</v>
          </cell>
          <cell r="O296" t="str">
            <v>Spare</v>
          </cell>
          <cell r="P296" t="str">
            <v>No</v>
          </cell>
        </row>
        <row r="297">
          <cell r="A297">
            <v>330</v>
          </cell>
          <cell r="B297" t="str">
            <v>1GCEK19C08Z141306</v>
          </cell>
          <cell r="C297" t="str">
            <v>630JUT</v>
          </cell>
          <cell r="D297">
            <v>2008</v>
          </cell>
          <cell r="E297" t="str">
            <v>Chevrolet</v>
          </cell>
          <cell r="F297" t="str">
            <v>Silverado</v>
          </cell>
          <cell r="G297">
            <v>7000</v>
          </cell>
          <cell r="H297" t="str">
            <v>OP460</v>
          </cell>
          <cell r="K297" t="str">
            <v>Pickup</v>
          </cell>
          <cell r="L297" t="str">
            <v>V8-G, 4WD</v>
          </cell>
          <cell r="M297" t="str">
            <v>Project Supv / Ops</v>
          </cell>
          <cell r="N297" t="str">
            <v>PR460</v>
          </cell>
          <cell r="O297" t="str">
            <v>Spare</v>
          </cell>
          <cell r="P297" t="str">
            <v>No</v>
          </cell>
        </row>
        <row r="298">
          <cell r="A298">
            <v>158</v>
          </cell>
          <cell r="B298" t="str">
            <v>1GTGG29VX41213641</v>
          </cell>
          <cell r="C298" t="str">
            <v>GBP936</v>
          </cell>
          <cell r="D298">
            <v>2004</v>
          </cell>
          <cell r="E298" t="str">
            <v>GMC</v>
          </cell>
          <cell r="F298">
            <v>2500</v>
          </cell>
          <cell r="G298">
            <v>8600</v>
          </cell>
          <cell r="H298" t="str">
            <v>SV430</v>
          </cell>
          <cell r="I298">
            <v>38353</v>
          </cell>
          <cell r="J298">
            <v>20391.05</v>
          </cell>
          <cell r="K298" t="str">
            <v>Van</v>
          </cell>
          <cell r="L298" t="str">
            <v>6.0L V8-G</v>
          </cell>
          <cell r="M298" t="str">
            <v>Service</v>
          </cell>
          <cell r="N298" t="str">
            <v>SV430</v>
          </cell>
          <cell r="O298" t="str">
            <v>Ted Wheaton</v>
          </cell>
          <cell r="P298" t="str">
            <v>No</v>
          </cell>
        </row>
        <row r="299">
          <cell r="A299">
            <v>619</v>
          </cell>
          <cell r="B299" t="str">
            <v>1GBHC24U06E212125</v>
          </cell>
          <cell r="C299" t="str">
            <v>GBG249</v>
          </cell>
          <cell r="D299">
            <v>2006</v>
          </cell>
          <cell r="E299" t="str">
            <v>Chevrolet</v>
          </cell>
          <cell r="F299">
            <v>2500</v>
          </cell>
          <cell r="G299">
            <v>9200</v>
          </cell>
          <cell r="H299" t="str">
            <v>IM410</v>
          </cell>
          <cell r="K299" t="str">
            <v>Utility</v>
          </cell>
          <cell r="L299" t="str">
            <v>Old WF 193, Transferred from CFG</v>
          </cell>
          <cell r="M299" t="str">
            <v>I&amp;M Inspector</v>
          </cell>
          <cell r="N299" t="str">
            <v>IM410</v>
          </cell>
          <cell r="O299" t="str">
            <v>Troy Bullington</v>
          </cell>
          <cell r="P299" t="str">
            <v>No</v>
          </cell>
        </row>
        <row r="300">
          <cell r="A300">
            <v>223</v>
          </cell>
          <cell r="B300" t="str">
            <v>1FDWF36L6YED87031</v>
          </cell>
          <cell r="D300">
            <v>2000</v>
          </cell>
          <cell r="E300" t="str">
            <v>Ford</v>
          </cell>
          <cell r="F300" t="str">
            <v>F350</v>
          </cell>
          <cell r="G300">
            <v>11200</v>
          </cell>
          <cell r="H300" t="str">
            <v>PR460</v>
          </cell>
          <cell r="I300">
            <v>40909</v>
          </cell>
          <cell r="K300" t="str">
            <v>Utility body</v>
          </cell>
          <cell r="L300" t="str">
            <v>Old #125, Retired 5/13/10  Formerly GPB102 tag</v>
          </cell>
          <cell r="M300" t="str">
            <v>Service</v>
          </cell>
          <cell r="N300" t="str">
            <v>OP460</v>
          </cell>
          <cell r="O300" t="str">
            <v>Victor Tamarazzo</v>
          </cell>
          <cell r="P300" t="str">
            <v>No</v>
          </cell>
        </row>
        <row r="301">
          <cell r="A301">
            <v>306</v>
          </cell>
          <cell r="B301" t="str">
            <v>1KX321539W1002929</v>
          </cell>
          <cell r="C301" t="str">
            <v>K838NU</v>
          </cell>
          <cell r="D301">
            <v>1998</v>
          </cell>
          <cell r="E301" t="str">
            <v>Custom</v>
          </cell>
          <cell r="H301" t="e">
            <v>#N/A</v>
          </cell>
          <cell r="K301" t="str">
            <v>Trailer</v>
          </cell>
          <cell r="L301" t="str">
            <v>CASE TRLR BLACK</v>
          </cell>
          <cell r="M301" t="str">
            <v>PR460</v>
          </cell>
          <cell r="N301" t="str">
            <v>PR460</v>
          </cell>
          <cell r="O301" t="str">
            <v>trailer</v>
          </cell>
          <cell r="P301" t="str">
            <v>n/a</v>
          </cell>
        </row>
        <row r="302">
          <cell r="A302">
            <v>302</v>
          </cell>
          <cell r="B302" t="str">
            <v>1L9EL1529KG085017</v>
          </cell>
          <cell r="C302" t="str">
            <v>J926AP</v>
          </cell>
          <cell r="D302">
            <v>1989</v>
          </cell>
          <cell r="E302" t="str">
            <v>Brindle</v>
          </cell>
          <cell r="H302" t="e">
            <v>#N/A</v>
          </cell>
          <cell r="K302" t="str">
            <v>Trailer</v>
          </cell>
          <cell r="L302" t="str">
            <v>TANK TRLR</v>
          </cell>
          <cell r="M302" t="str">
            <v>PR460</v>
          </cell>
          <cell r="N302" t="str">
            <v>PR460</v>
          </cell>
          <cell r="O302" t="str">
            <v>trailer</v>
          </cell>
          <cell r="P302" t="str">
            <v>n/a</v>
          </cell>
        </row>
        <row r="303">
          <cell r="A303">
            <v>815</v>
          </cell>
          <cell r="B303" t="str">
            <v>1W4200D1263055996</v>
          </cell>
          <cell r="C303" t="str">
            <v>GBZ807</v>
          </cell>
          <cell r="D303">
            <v>2006</v>
          </cell>
          <cell r="E303" t="str">
            <v>Wells Cargo</v>
          </cell>
          <cell r="F303" t="str">
            <v>RF6101</v>
          </cell>
          <cell r="G303">
            <v>2990</v>
          </cell>
          <cell r="H303" t="str">
            <v>PR431</v>
          </cell>
          <cell r="I303">
            <v>38889</v>
          </cell>
          <cell r="J303">
            <v>3591.1</v>
          </cell>
          <cell r="K303" t="str">
            <v>Trailer</v>
          </cell>
          <cell r="L303" t="str">
            <v>Enclosed - Small Trencher, old SF 584</v>
          </cell>
          <cell r="M303" t="str">
            <v>Equipment Trailer</v>
          </cell>
          <cell r="N303" t="str">
            <v>PR431</v>
          </cell>
          <cell r="O303" t="str">
            <v>trailer</v>
          </cell>
          <cell r="P303" t="str">
            <v>n/a</v>
          </cell>
        </row>
        <row r="304">
          <cell r="A304">
            <v>350</v>
          </cell>
          <cell r="B304" t="str">
            <v>1YB251664H1B11011</v>
          </cell>
          <cell r="C304" t="str">
            <v>GBC870</v>
          </cell>
          <cell r="D304">
            <v>1987</v>
          </cell>
          <cell r="E304" t="str">
            <v>Custom</v>
          </cell>
          <cell r="F304" t="str">
            <v>9T800</v>
          </cell>
          <cell r="G304">
            <v>25500</v>
          </cell>
          <cell r="H304" t="str">
            <v>IM410</v>
          </cell>
          <cell r="I304">
            <v>31778</v>
          </cell>
          <cell r="J304">
            <v>7118.88</v>
          </cell>
          <cell r="K304" t="str">
            <v>Trailer</v>
          </cell>
          <cell r="L304" t="str">
            <v>Ford Backhoe</v>
          </cell>
          <cell r="M304" t="str">
            <v>Equipment Trailer</v>
          </cell>
          <cell r="N304" t="str">
            <v>IM410</v>
          </cell>
          <cell r="O304" t="str">
            <v>trailer</v>
          </cell>
          <cell r="P304" t="str">
            <v>n/a</v>
          </cell>
        </row>
        <row r="305">
          <cell r="A305">
            <v>312</v>
          </cell>
          <cell r="B305" t="str">
            <v>1Z9BU12218J213896</v>
          </cell>
          <cell r="C305" t="str">
            <v>J912KZ</v>
          </cell>
          <cell r="D305">
            <v>2008</v>
          </cell>
          <cell r="E305" t="str">
            <v>Imperial</v>
          </cell>
          <cell r="H305" t="e">
            <v>#N/A</v>
          </cell>
          <cell r="K305" t="str">
            <v>Trailer</v>
          </cell>
          <cell r="L305" t="str">
            <v>AIR COMP TRLR</v>
          </cell>
          <cell r="M305" t="str">
            <v>PR460</v>
          </cell>
          <cell r="N305" t="str">
            <v>PR460</v>
          </cell>
          <cell r="O305" t="str">
            <v>trailer</v>
          </cell>
          <cell r="P305" t="str">
            <v>n/a</v>
          </cell>
        </row>
        <row r="306">
          <cell r="A306">
            <v>408</v>
          </cell>
          <cell r="B306" t="str">
            <v>243969UBE264</v>
          </cell>
          <cell r="C306" t="str">
            <v>GBC891</v>
          </cell>
          <cell r="D306">
            <v>1994</v>
          </cell>
          <cell r="E306" t="str">
            <v>I/R</v>
          </cell>
          <cell r="F306" t="str">
            <v>P160BWJD</v>
          </cell>
          <cell r="G306" t="str">
            <v>wt. 2,690</v>
          </cell>
          <cell r="H306" t="e">
            <v>#N/A</v>
          </cell>
          <cell r="I306">
            <v>34414</v>
          </cell>
          <cell r="K306" t="str">
            <v>Trailer</v>
          </cell>
          <cell r="L306" t="str">
            <v>Air Compressor</v>
          </cell>
          <cell r="M306" t="str">
            <v>Air Compressor</v>
          </cell>
          <cell r="N306" t="str">
            <v>IM410</v>
          </cell>
          <cell r="O306" t="str">
            <v>trailer</v>
          </cell>
          <cell r="P306" t="str">
            <v>n/a</v>
          </cell>
        </row>
        <row r="307">
          <cell r="A307" t="str">
            <v>708A</v>
          </cell>
          <cell r="B307" t="str">
            <v>4RMES1013WF987651</v>
          </cell>
          <cell r="C307" t="str">
            <v>GBP225</v>
          </cell>
          <cell r="D307">
            <v>1998</v>
          </cell>
          <cell r="E307" t="str">
            <v>Cherokee</v>
          </cell>
          <cell r="G307" t="str">
            <v>n/a</v>
          </cell>
          <cell r="H307" t="e">
            <v>#N/A</v>
          </cell>
          <cell r="K307" t="str">
            <v>Trailer</v>
          </cell>
          <cell r="L307" t="str">
            <v>Enclosed</v>
          </cell>
          <cell r="M307" t="str">
            <v>Equipment Trailer</v>
          </cell>
          <cell r="N307" t="str">
            <v> EL452</v>
          </cell>
          <cell r="O307" t="str">
            <v>trailer</v>
          </cell>
          <cell r="P307" t="str">
            <v>n/a</v>
          </cell>
        </row>
        <row r="308">
          <cell r="A308">
            <v>622</v>
          </cell>
          <cell r="B308" t="str">
            <v>4ZECF182161014074</v>
          </cell>
          <cell r="C308" t="str">
            <v>GBC949</v>
          </cell>
          <cell r="D308">
            <v>2006</v>
          </cell>
          <cell r="E308" t="str">
            <v>Load Trail</v>
          </cell>
          <cell r="F308" t="str">
            <v>CH187T</v>
          </cell>
          <cell r="H308" t="e">
            <v>#N/A</v>
          </cell>
          <cell r="K308" t="str">
            <v>Trailer</v>
          </cell>
          <cell r="L308" t="str">
            <v>Car Hauler - Track Hoe, Indiantown Gas</v>
          </cell>
          <cell r="M308" t="str">
            <v>Equipment Trailer</v>
          </cell>
          <cell r="N308" t="str">
            <v>IM410</v>
          </cell>
          <cell r="O308" t="str">
            <v>trailer</v>
          </cell>
          <cell r="P308" t="str">
            <v>n/a</v>
          </cell>
        </row>
        <row r="309">
          <cell r="A309">
            <v>309</v>
          </cell>
          <cell r="B309" t="str">
            <v>5B7321531Y001642</v>
          </cell>
          <cell r="C309" t="str">
            <v>C211TW</v>
          </cell>
          <cell r="D309">
            <v>2000</v>
          </cell>
          <cell r="E309" t="str">
            <v>Custom</v>
          </cell>
          <cell r="H309" t="e">
            <v>#N/A</v>
          </cell>
          <cell r="K309" t="str">
            <v>Trailer</v>
          </cell>
          <cell r="L309" t="str">
            <v>CASE TRLR WOOD DECK</v>
          </cell>
          <cell r="M309" t="str">
            <v>PR460</v>
          </cell>
          <cell r="N309" t="str">
            <v>PR460</v>
          </cell>
          <cell r="O309" t="str">
            <v>trailer</v>
          </cell>
          <cell r="P309" t="str">
            <v>n/a</v>
          </cell>
        </row>
        <row r="310">
          <cell r="A310">
            <v>307</v>
          </cell>
          <cell r="B310" t="str">
            <v>5B7612213X1005067</v>
          </cell>
          <cell r="C310" t="str">
            <v>C210TW</v>
          </cell>
          <cell r="D310">
            <v>1999</v>
          </cell>
          <cell r="E310" t="str">
            <v>Custom</v>
          </cell>
          <cell r="H310" t="e">
            <v>#N/A</v>
          </cell>
          <cell r="K310" t="str">
            <v>Trailer</v>
          </cell>
          <cell r="L310" t="str">
            <v>DW WALK BEHIND</v>
          </cell>
          <cell r="M310" t="str">
            <v>PR460</v>
          </cell>
          <cell r="N310" t="str">
            <v>PR460</v>
          </cell>
          <cell r="O310" t="str">
            <v>trailer</v>
          </cell>
          <cell r="P310" t="str">
            <v>n/a</v>
          </cell>
        </row>
        <row r="311">
          <cell r="A311">
            <v>313</v>
          </cell>
          <cell r="B311" t="str">
            <v>5DYAC20105P000380</v>
          </cell>
          <cell r="D311">
            <v>2005</v>
          </cell>
          <cell r="E311" t="str">
            <v>JLG</v>
          </cell>
          <cell r="H311" t="e">
            <v>#N/A</v>
          </cell>
          <cell r="K311" t="str">
            <v>Trailer</v>
          </cell>
          <cell r="L311" t="str">
            <v>TOWABLE LIFT Does not need a tag)</v>
          </cell>
          <cell r="M311" t="str">
            <v>PR460</v>
          </cell>
          <cell r="N311" t="str">
            <v>PR460</v>
          </cell>
          <cell r="O311" t="str">
            <v>trailer</v>
          </cell>
          <cell r="P311" t="str">
            <v>n/a</v>
          </cell>
        </row>
        <row r="312">
          <cell r="A312">
            <v>439</v>
          </cell>
          <cell r="B312" t="str">
            <v>9508-31276</v>
          </cell>
          <cell r="C312" t="str">
            <v>GBC920</v>
          </cell>
          <cell r="D312">
            <v>1995</v>
          </cell>
          <cell r="E312" t="str">
            <v>Amida</v>
          </cell>
          <cell r="H312" t="e">
            <v>#N/A</v>
          </cell>
          <cell r="I312">
            <v>34960</v>
          </cell>
          <cell r="K312" t="str">
            <v>Arrow Trailer</v>
          </cell>
          <cell r="L312" t="str">
            <v>1-Cyl-D, Equipment</v>
          </cell>
          <cell r="M312" t="str">
            <v>Traffic Arrow Trailer</v>
          </cell>
          <cell r="N312" t="str">
            <v>IM410</v>
          </cell>
          <cell r="O312" t="str">
            <v>trailer</v>
          </cell>
          <cell r="P312" t="str">
            <v>n/a</v>
          </cell>
        </row>
        <row r="313">
          <cell r="A313">
            <v>305</v>
          </cell>
          <cell r="B313" t="str">
            <v>D14207L1007159</v>
          </cell>
          <cell r="C313" t="str">
            <v>I132DI</v>
          </cell>
          <cell r="D313">
            <v>1997</v>
          </cell>
          <cell r="E313" t="str">
            <v>Case</v>
          </cell>
          <cell r="H313" t="e">
            <v>#N/A</v>
          </cell>
          <cell r="K313" t="str">
            <v>Trailer</v>
          </cell>
          <cell r="L313" t="str">
            <v>CASE TRLR</v>
          </cell>
          <cell r="M313" t="str">
            <v>OP460</v>
          </cell>
          <cell r="N313" t="str">
            <v>PR460</v>
          </cell>
          <cell r="O313" t="str">
            <v>trailer</v>
          </cell>
          <cell r="P313" t="str">
            <v>n/a</v>
          </cell>
        </row>
        <row r="314">
          <cell r="A314">
            <v>270</v>
          </cell>
          <cell r="B314" t="str">
            <v>DHJCG1950</v>
          </cell>
          <cell r="C314" t="str">
            <v>GBC866</v>
          </cell>
          <cell r="D314">
            <v>1979</v>
          </cell>
          <cell r="E314" t="str">
            <v>Birmingham</v>
          </cell>
          <cell r="F314" t="str">
            <v>690W818FR</v>
          </cell>
          <cell r="G314">
            <v>22750</v>
          </cell>
          <cell r="H314" t="str">
            <v>IM410</v>
          </cell>
          <cell r="I314">
            <v>28856</v>
          </cell>
          <cell r="J314">
            <v>4550</v>
          </cell>
          <cell r="K314" t="str">
            <v>Trailer</v>
          </cell>
          <cell r="L314" t="str">
            <v>Tri-Axle, Old Equipment Trailer</v>
          </cell>
          <cell r="M314" t="str">
            <v>Equipment Trailer</v>
          </cell>
          <cell r="N314" t="str">
            <v>IM410</v>
          </cell>
          <cell r="O314" t="str">
            <v>trailer</v>
          </cell>
          <cell r="P314" t="str">
            <v>n/a</v>
          </cell>
        </row>
        <row r="315">
          <cell r="A315" t="str">
            <v>691A</v>
          </cell>
          <cell r="B315" t="str">
            <v>FLT3033U</v>
          </cell>
          <cell r="C315" t="str">
            <v>GBP243</v>
          </cell>
          <cell r="D315">
            <v>1982</v>
          </cell>
          <cell r="E315" t="str">
            <v>Pengo</v>
          </cell>
          <cell r="G315" t="str">
            <v>n/a</v>
          </cell>
          <cell r="H315" t="e">
            <v>#N/A</v>
          </cell>
          <cell r="K315" t="str">
            <v>Trailer</v>
          </cell>
          <cell r="M315" t="str">
            <v>Reel Trailer</v>
          </cell>
          <cell r="N315" t="str">
            <v> EL451</v>
          </cell>
          <cell r="O315" t="str">
            <v>trailer</v>
          </cell>
          <cell r="P315" t="str">
            <v>n/a</v>
          </cell>
        </row>
        <row r="316">
          <cell r="A316" t="str">
            <v>692A</v>
          </cell>
          <cell r="B316" t="str">
            <v>FLT3034U</v>
          </cell>
          <cell r="C316" t="str">
            <v>GBP172</v>
          </cell>
          <cell r="D316">
            <v>1982</v>
          </cell>
          <cell r="E316" t="str">
            <v>Pengo</v>
          </cell>
          <cell r="G316" t="str">
            <v>n/a</v>
          </cell>
          <cell r="H316" t="e">
            <v>#N/A</v>
          </cell>
          <cell r="K316" t="str">
            <v>Trailer</v>
          </cell>
          <cell r="M316" t="str">
            <v>Reel Trailer</v>
          </cell>
          <cell r="N316" t="str">
            <v> EL451</v>
          </cell>
          <cell r="O316" t="str">
            <v>trailer</v>
          </cell>
          <cell r="P316" t="str">
            <v>n/a</v>
          </cell>
        </row>
        <row r="317">
          <cell r="A317">
            <v>159</v>
          </cell>
          <cell r="B317" t="str">
            <v>IE9AL10124L252041</v>
          </cell>
          <cell r="C317" t="str">
            <v>GBF965</v>
          </cell>
          <cell r="D317">
            <v>2004</v>
          </cell>
          <cell r="E317" t="str">
            <v>Hombre</v>
          </cell>
          <cell r="G317" t="str">
            <v>wt. 850</v>
          </cell>
          <cell r="H317" t="str">
            <v>MK411</v>
          </cell>
          <cell r="K317" t="str">
            <v>Trailer</v>
          </cell>
          <cell r="L317" t="str">
            <v>Rinnai</v>
          </cell>
          <cell r="M317" t="str">
            <v>Mktg Demo</v>
          </cell>
          <cell r="N317" t="str">
            <v>MK411</v>
          </cell>
          <cell r="O317" t="str">
            <v>trailer</v>
          </cell>
          <cell r="P317" t="str">
            <v>n/a</v>
          </cell>
        </row>
        <row r="318">
          <cell r="A318">
            <v>785</v>
          </cell>
          <cell r="B318" t="str">
            <v>MKT114120101</v>
          </cell>
          <cell r="C318" t="str">
            <v>GBF903</v>
          </cell>
          <cell r="D318">
            <v>2001</v>
          </cell>
          <cell r="G318" t="str">
            <v>n/a</v>
          </cell>
          <cell r="H318" t="e">
            <v>#N/A</v>
          </cell>
          <cell r="I318">
            <v>2001</v>
          </cell>
          <cell r="J318" t="str">
            <v>expensed</v>
          </cell>
          <cell r="K318" t="str">
            <v>Trailer</v>
          </cell>
          <cell r="L318" t="str">
            <v>BBQ Grille</v>
          </cell>
          <cell r="M318" t="str">
            <v>BBQ Trailer</v>
          </cell>
          <cell r="N318" t="str">
            <v>MK412</v>
          </cell>
          <cell r="O318" t="str">
            <v>trailer</v>
          </cell>
          <cell r="P318" t="str">
            <v>n/a</v>
          </cell>
        </row>
        <row r="319">
          <cell r="A319">
            <v>495</v>
          </cell>
          <cell r="B319" t="str">
            <v>MKT121120101</v>
          </cell>
          <cell r="C319" t="str">
            <v>GBC994</v>
          </cell>
          <cell r="D319">
            <v>2001</v>
          </cell>
          <cell r="H319" t="e">
            <v>#N/A</v>
          </cell>
          <cell r="I319">
            <v>2001</v>
          </cell>
          <cell r="J319" t="str">
            <v>expensed</v>
          </cell>
          <cell r="K319" t="str">
            <v>Trailer</v>
          </cell>
          <cell r="L319" t="str">
            <v>BBQ Grille</v>
          </cell>
          <cell r="M319" t="str">
            <v>BBQ Trailer</v>
          </cell>
          <cell r="N319" t="str">
            <v>MK412</v>
          </cell>
          <cell r="O319" t="str">
            <v>trailer</v>
          </cell>
          <cell r="P319" t="str">
            <v>n/a</v>
          </cell>
        </row>
        <row r="320">
          <cell r="A320">
            <v>300</v>
          </cell>
          <cell r="B320" t="str">
            <v>NOVIN000083774080</v>
          </cell>
          <cell r="C320" t="str">
            <v>I133DI</v>
          </cell>
          <cell r="D320">
            <v>1900</v>
          </cell>
          <cell r="E320" t="str">
            <v>home-made</v>
          </cell>
          <cell r="H320" t="e">
            <v>#N/A</v>
          </cell>
          <cell r="K320" t="str">
            <v>Trailer</v>
          </cell>
          <cell r="L320" t="str">
            <v>SPOOL TRLR</v>
          </cell>
          <cell r="M320" t="str">
            <v>PR460</v>
          </cell>
          <cell r="N320" t="str">
            <v>PR460</v>
          </cell>
          <cell r="O320" t="str">
            <v>trailer</v>
          </cell>
          <cell r="P320" t="str">
            <v>n/a</v>
          </cell>
        </row>
        <row r="321">
          <cell r="A321">
            <v>301</v>
          </cell>
          <cell r="B321" t="str">
            <v>NOVIN000090087318</v>
          </cell>
          <cell r="C321" t="str">
            <v>M676QU</v>
          </cell>
          <cell r="D321">
            <v>1978</v>
          </cell>
          <cell r="E321" t="str">
            <v>home-made</v>
          </cell>
          <cell r="H321" t="e">
            <v>#N/A</v>
          </cell>
          <cell r="K321" t="str">
            <v>Trailer</v>
          </cell>
          <cell r="L321" t="str">
            <v>TAPPING TRLR</v>
          </cell>
          <cell r="M321" t="str">
            <v>PR460</v>
          </cell>
          <cell r="N321" t="str">
            <v>PR460</v>
          </cell>
          <cell r="O321" t="str">
            <v>trailer</v>
          </cell>
          <cell r="P321" t="str">
            <v>n/a</v>
          </cell>
        </row>
        <row r="322">
          <cell r="A322">
            <v>140</v>
          </cell>
          <cell r="B322" t="str">
            <v>NOVIN0200176775</v>
          </cell>
          <cell r="C322" t="str">
            <v>GBC978</v>
          </cell>
          <cell r="D322">
            <v>2001</v>
          </cell>
          <cell r="H322" t="e">
            <v>#N/A</v>
          </cell>
          <cell r="I322">
            <v>2001</v>
          </cell>
          <cell r="J322" t="str">
            <v>expensed</v>
          </cell>
          <cell r="K322" t="str">
            <v>Trailer</v>
          </cell>
          <cell r="L322" t="str">
            <v>BBQ Grille</v>
          </cell>
          <cell r="M322" t="str">
            <v>BBQ Trailer</v>
          </cell>
          <cell r="N322" t="str">
            <v>MK412</v>
          </cell>
          <cell r="O322" t="str">
            <v>trailer</v>
          </cell>
          <cell r="P322" t="str">
            <v>n/a</v>
          </cell>
        </row>
        <row r="323">
          <cell r="A323">
            <v>864</v>
          </cell>
          <cell r="B323" t="str">
            <v>NOVIN0200207121</v>
          </cell>
          <cell r="C323" t="str">
            <v>GBC983</v>
          </cell>
          <cell r="D323">
            <v>2001</v>
          </cell>
          <cell r="G323" t="str">
            <v>n/a</v>
          </cell>
          <cell r="H323" t="e">
            <v>#N/A</v>
          </cell>
          <cell r="I323">
            <v>2001</v>
          </cell>
          <cell r="J323" t="str">
            <v>expensed</v>
          </cell>
          <cell r="K323" t="str">
            <v>Trailer</v>
          </cell>
          <cell r="L323" t="str">
            <v>BBQ Grille</v>
          </cell>
          <cell r="M323" t="str">
            <v>BBQ Trailer</v>
          </cell>
          <cell r="N323" t="str">
            <v>MK412</v>
          </cell>
          <cell r="O323" t="str">
            <v>trailer</v>
          </cell>
          <cell r="P323" t="str">
            <v>n/a</v>
          </cell>
        </row>
        <row r="324">
          <cell r="A324">
            <v>491</v>
          </cell>
          <cell r="B324" t="str">
            <v>WPB16933A</v>
          </cell>
          <cell r="C324" t="str">
            <v>GBC982</v>
          </cell>
          <cell r="D324">
            <v>2001</v>
          </cell>
          <cell r="E324" t="str">
            <v>Sullivan</v>
          </cell>
          <cell r="F324" t="str">
            <v>D210Q</v>
          </cell>
          <cell r="H324" t="e">
            <v>#N/A</v>
          </cell>
          <cell r="I324">
            <v>37073</v>
          </cell>
          <cell r="K324" t="str">
            <v>Trailer</v>
          </cell>
          <cell r="L324" t="str">
            <v>Air Compressor</v>
          </cell>
          <cell r="M324" t="str">
            <v>Air Compressor</v>
          </cell>
          <cell r="N324" t="str">
            <v>IM410</v>
          </cell>
          <cell r="O324" t="str">
            <v>trailer</v>
          </cell>
          <cell r="P324" t="str">
            <v>n/a</v>
          </cell>
        </row>
        <row r="325">
          <cell r="A325">
            <v>304</v>
          </cell>
          <cell r="B325" t="str">
            <v>1H9FB263010473406</v>
          </cell>
          <cell r="C325" t="str">
            <v>K839NU</v>
          </cell>
          <cell r="D325">
            <v>1993</v>
          </cell>
          <cell r="E325" t="str">
            <v>Hooper</v>
          </cell>
          <cell r="H325" t="e">
            <v>#N/A</v>
          </cell>
          <cell r="K325" t="str">
            <v>Trailer</v>
          </cell>
          <cell r="L325" t="str">
            <v>BACKHOE TRLR</v>
          </cell>
          <cell r="M325" t="str">
            <v>PR460</v>
          </cell>
          <cell r="N325" t="str">
            <v>PR460</v>
          </cell>
          <cell r="O325" t="str">
            <v>trailer</v>
          </cell>
          <cell r="P325" t="str">
            <v>n/a</v>
          </cell>
        </row>
        <row r="326">
          <cell r="K326" t="str">
            <v>Vehicles Retired or Deadlined</v>
          </cell>
          <cell r="O326" t="str">
            <v>USDOT 221594-FL</v>
          </cell>
        </row>
        <row r="327">
          <cell r="A327" t="str">
            <v>Unit #</v>
          </cell>
          <cell r="B327" t="str">
            <v>VIN</v>
          </cell>
          <cell r="C327" t="str">
            <v>Tag / Mo.</v>
          </cell>
          <cell r="D327" t="str">
            <v>Year</v>
          </cell>
          <cell r="E327" t="str">
            <v>Make</v>
          </cell>
          <cell r="F327" t="str">
            <v>Model</v>
          </cell>
          <cell r="G327" t="str">
            <v>GVWR</v>
          </cell>
          <cell r="H327" t="str">
            <v>Access</v>
          </cell>
          <cell r="I327" t="str">
            <v>Disposal Date</v>
          </cell>
          <cell r="J327" t="str">
            <v>Acq Cost</v>
          </cell>
          <cell r="K327" t="str">
            <v>Body Type</v>
          </cell>
          <cell r="L327" t="str">
            <v>Body Model / Spec / Capacity / S/N / Crane / Liftgate / AFV / Notes / Etc.</v>
          </cell>
          <cell r="M327" t="str">
            <v>Driver / Dept.</v>
          </cell>
          <cell r="O327" t="str">
            <v>Employee</v>
          </cell>
        </row>
        <row r="328">
          <cell r="A328">
            <v>196</v>
          </cell>
          <cell r="B328" t="str">
            <v>1GCEK19V6XE221281</v>
          </cell>
          <cell r="C328" t="str">
            <v>GBG251</v>
          </cell>
          <cell r="D328">
            <v>1999</v>
          </cell>
          <cell r="E328" t="str">
            <v>Chevrolet</v>
          </cell>
          <cell r="F328">
            <v>1500</v>
          </cell>
          <cell r="G328">
            <v>6400</v>
          </cell>
          <cell r="H328" t="str">
            <v>NO</v>
          </cell>
          <cell r="K328" t="str">
            <v>Pickup</v>
          </cell>
          <cell r="L328" t="str">
            <v>***STOLEN***     V8-G, Ext. Cab, 4X4, Leak Survey     ***STOLEN***</v>
          </cell>
          <cell r="M328" t="str">
            <v>***STOLEN***</v>
          </cell>
          <cell r="N328" t="str">
            <v>OP460</v>
          </cell>
          <cell r="O328" t="str">
            <v>Not Assigned</v>
          </cell>
        </row>
        <row r="329">
          <cell r="A329">
            <v>150</v>
          </cell>
          <cell r="B329" t="str">
            <v>1GTEC19T74Z179591</v>
          </cell>
          <cell r="C329" t="str">
            <v>W396YD</v>
          </cell>
          <cell r="D329">
            <v>2004</v>
          </cell>
          <cell r="E329" t="str">
            <v>GMC</v>
          </cell>
          <cell r="F329">
            <v>1500</v>
          </cell>
          <cell r="G329">
            <v>6200</v>
          </cell>
          <cell r="H329" t="str">
            <v>NO</v>
          </cell>
          <cell r="K329" t="str">
            <v>Pickup</v>
          </cell>
          <cell r="L329" t="str">
            <v>5.3L V8-G, Ext. Cab</v>
          </cell>
          <cell r="M329" t="str">
            <v>Measurement Mgr</v>
          </cell>
          <cell r="N329" t="str">
            <v>MS410</v>
          </cell>
          <cell r="O329" t="str">
            <v>Don Middleton</v>
          </cell>
        </row>
        <row r="330">
          <cell r="A330">
            <v>315</v>
          </cell>
          <cell r="B330" t="str">
            <v>1GCDT196868294134</v>
          </cell>
          <cell r="C330" t="str">
            <v>E557ZE</v>
          </cell>
          <cell r="D330">
            <v>2006</v>
          </cell>
          <cell r="E330" t="str">
            <v>Chevrolet</v>
          </cell>
          <cell r="F330" t="str">
            <v>Colorado</v>
          </cell>
          <cell r="G330">
            <v>5300</v>
          </cell>
          <cell r="H330" t="str">
            <v>NO</v>
          </cell>
          <cell r="K330" t="str">
            <v>Comp. P/U</v>
          </cell>
          <cell r="L330" t="str">
            <v>I5-G</v>
          </cell>
          <cell r="M330" t="str">
            <v>Ops</v>
          </cell>
          <cell r="N330" t="str">
            <v>OP460</v>
          </cell>
          <cell r="O330" t="str">
            <v>Spare</v>
          </cell>
        </row>
        <row r="331">
          <cell r="A331">
            <v>323</v>
          </cell>
          <cell r="B331" t="str">
            <v>2G1WT58K579193601</v>
          </cell>
          <cell r="C331" t="str">
            <v>378HEK</v>
          </cell>
          <cell r="D331">
            <v>2007</v>
          </cell>
          <cell r="E331" t="str">
            <v>Chevrolet</v>
          </cell>
          <cell r="F331" t="str">
            <v>Impala</v>
          </cell>
          <cell r="G331">
            <v>4571</v>
          </cell>
          <cell r="H331" t="str">
            <v>NO</v>
          </cell>
          <cell r="K331" t="str">
            <v>Sedan</v>
          </cell>
          <cell r="L331" t="str">
            <v>V6-G</v>
          </cell>
          <cell r="M331" t="str">
            <v>Ops</v>
          </cell>
          <cell r="N331" t="str">
            <v>MK413</v>
          </cell>
          <cell r="O331" t="str">
            <v>SPARE-BAD TRANS.</v>
          </cell>
        </row>
        <row r="332">
          <cell r="A332">
            <v>338</v>
          </cell>
          <cell r="B332" t="str">
            <v>1G4HC5EMXAU112295</v>
          </cell>
          <cell r="C332" t="str">
            <v>ABVN63</v>
          </cell>
          <cell r="D332">
            <v>2010</v>
          </cell>
          <cell r="E332" t="str">
            <v>Buick</v>
          </cell>
          <cell r="F332" t="str">
            <v>Lucerne</v>
          </cell>
          <cell r="G332">
            <v>3735</v>
          </cell>
          <cell r="H332" t="str">
            <v>NO</v>
          </cell>
          <cell r="K332" t="str">
            <v>Sedan</v>
          </cell>
          <cell r="L332" t="str">
            <v>V6-G</v>
          </cell>
          <cell r="M332" t="str">
            <v>VP / Office</v>
          </cell>
          <cell r="N332" t="str">
            <v>MG400</v>
          </cell>
          <cell r="O332" t="str">
            <v>Tom Geoffroy</v>
          </cell>
        </row>
        <row r="333">
          <cell r="A333">
            <v>23</v>
          </cell>
          <cell r="B333" t="str">
            <v>1FDXN808XBVJ30399</v>
          </cell>
          <cell r="C333" t="str">
            <v>H96YHW</v>
          </cell>
          <cell r="D333">
            <v>1981</v>
          </cell>
          <cell r="E333" t="str">
            <v>Ford</v>
          </cell>
          <cell r="F333" t="str">
            <v>LN800</v>
          </cell>
          <cell r="G333">
            <v>27500</v>
          </cell>
          <cell r="H333" t="e">
            <v>#N/A</v>
          </cell>
          <cell r="K333" t="str">
            <v>Maintenance</v>
          </cell>
          <cell r="L333" t="str">
            <v>Old 23 from SF, A/C 5005EH, Deadlined - SOLD</v>
          </cell>
        </row>
        <row r="334">
          <cell r="A334">
            <v>26</v>
          </cell>
          <cell r="B334" t="str">
            <v>1FDXF8280LV01876</v>
          </cell>
          <cell r="C334" t="str">
            <v>M66 90Y</v>
          </cell>
          <cell r="D334">
            <v>1990</v>
          </cell>
          <cell r="E334" t="str">
            <v>Ford</v>
          </cell>
          <cell r="F334" t="str">
            <v>F800</v>
          </cell>
          <cell r="H334" t="e">
            <v>#N/A</v>
          </cell>
          <cell r="K334" t="str">
            <v>Bobtail</v>
          </cell>
          <cell r="L334" t="str">
            <v>AM&amp;T (8/68) 3000 s/n B3559</v>
          </cell>
          <cell r="M334" t="str">
            <v>Barrel &amp; System to NC</v>
          </cell>
        </row>
        <row r="335">
          <cell r="A335">
            <v>27</v>
          </cell>
          <cell r="B335" t="str">
            <v>1FDXF2889LVA01438</v>
          </cell>
          <cell r="C335" t="str">
            <v>GBP661</v>
          </cell>
          <cell r="D335">
            <v>1990</v>
          </cell>
          <cell r="E335" t="str">
            <v>Ford</v>
          </cell>
          <cell r="F335" t="str">
            <v>F800</v>
          </cell>
          <cell r="G335">
            <v>30000</v>
          </cell>
          <cell r="H335" t="e">
            <v>#N/A</v>
          </cell>
          <cell r="K335" t="str">
            <v>Bobtail</v>
          </cell>
          <cell r="L335" t="str">
            <v>Arrow (1979) 2500 s/n 10789, AFV-LP, Transferred from WF 10/13/06, Sold 11/17/07</v>
          </cell>
        </row>
        <row r="336">
          <cell r="A336">
            <v>29</v>
          </cell>
          <cell r="B336" t="str">
            <v>Chassis To Be Sold</v>
          </cell>
          <cell r="C336" t="str">
            <v>M8526W</v>
          </cell>
          <cell r="D336">
            <v>1990</v>
          </cell>
          <cell r="E336" t="str">
            <v>Ford</v>
          </cell>
          <cell r="F336" t="str">
            <v>F800</v>
          </cell>
          <cell r="H336" t="e">
            <v>#N/A</v>
          </cell>
          <cell r="K336" t="str">
            <v>Bobtail</v>
          </cell>
          <cell r="L336" t="str">
            <v>Trinity (6/75) 3000 s/n 118003, Liftgate</v>
          </cell>
          <cell r="M336" t="str">
            <v>Chassis to be Sold</v>
          </cell>
        </row>
        <row r="337">
          <cell r="A337">
            <v>31</v>
          </cell>
          <cell r="B337" t="str">
            <v>1FDXF7085RVA10434</v>
          </cell>
          <cell r="C337" t="str">
            <v>GBP662</v>
          </cell>
          <cell r="D337">
            <v>1993</v>
          </cell>
          <cell r="E337" t="str">
            <v>Ford</v>
          </cell>
          <cell r="F337">
            <v>700</v>
          </cell>
          <cell r="G337">
            <v>28000</v>
          </cell>
          <cell r="H337" t="e">
            <v>#N/A</v>
          </cell>
          <cell r="K337" t="str">
            <v>Bobtail</v>
          </cell>
          <cell r="L337" t="str">
            <v>Texas Weld (1981) 3000 s/n 79002, AFV-LP, traded to Charley's - tank remounted on WF178</v>
          </cell>
          <cell r="M337" t="str">
            <v>Spare</v>
          </cell>
        </row>
        <row r="338">
          <cell r="A338">
            <v>33</v>
          </cell>
          <cell r="B338" t="str">
            <v>1HTSCAAN41H400441</v>
          </cell>
          <cell r="C338" t="str">
            <v>GBP655</v>
          </cell>
          <cell r="D338">
            <v>2001</v>
          </cell>
          <cell r="E338" t="str">
            <v>International</v>
          </cell>
          <cell r="F338">
            <v>4700</v>
          </cell>
          <cell r="G338">
            <v>33000</v>
          </cell>
          <cell r="H338" t="e">
            <v>#N/A</v>
          </cell>
          <cell r="K338" t="str">
            <v>Bobtail</v>
          </cell>
          <cell r="L338" t="str">
            <v>BT&amp;T 3499 s/n 686</v>
          </cell>
          <cell r="M338" t="str">
            <v>Bobtail</v>
          </cell>
          <cell r="N338" t="str">
            <v>PR410</v>
          </cell>
          <cell r="O338" t="str">
            <v>Spare</v>
          </cell>
        </row>
        <row r="339">
          <cell r="A339">
            <v>35</v>
          </cell>
          <cell r="B339" t="str">
            <v>1FDXF2885MVA04080</v>
          </cell>
          <cell r="D339">
            <v>1991</v>
          </cell>
          <cell r="E339" t="str">
            <v>Ford</v>
          </cell>
          <cell r="F339" t="str">
            <v>F 800</v>
          </cell>
          <cell r="H339" t="e">
            <v>#N/A</v>
          </cell>
          <cell r="M339" t="str">
            <v>At Krutsinger 6/04</v>
          </cell>
        </row>
        <row r="340">
          <cell r="A340">
            <v>36</v>
          </cell>
          <cell r="B340" t="str">
            <v>1GDJ7H1BXJ5516503</v>
          </cell>
          <cell r="C340" t="str">
            <v>GBP657</v>
          </cell>
          <cell r="D340">
            <v>1999</v>
          </cell>
          <cell r="E340" t="str">
            <v>GMC</v>
          </cell>
          <cell r="F340" t="str">
            <v>C-6500</v>
          </cell>
          <cell r="G340">
            <v>25950</v>
          </cell>
          <cell r="H340" t="e">
            <v>#N/A</v>
          </cell>
          <cell r="K340" t="str">
            <v>Bobtail</v>
          </cell>
          <cell r="L340" t="str">
            <v>Arrow (7/78) 2600 s/n 9274, AFV-LP, Traded 5/2/08</v>
          </cell>
          <cell r="M340" t="str">
            <v>Jeff Fleischman</v>
          </cell>
        </row>
        <row r="341">
          <cell r="A341">
            <v>37</v>
          </cell>
          <cell r="B341" t="str">
            <v>1FDWF7087JVA32628</v>
          </cell>
          <cell r="C341" t="str">
            <v>GBF943</v>
          </cell>
          <cell r="D341">
            <v>1988</v>
          </cell>
          <cell r="E341" t="str">
            <v>Ford</v>
          </cell>
          <cell r="F341" t="str">
            <v>F700</v>
          </cell>
          <cell r="G341">
            <v>24500</v>
          </cell>
          <cell r="H341" t="e">
            <v>#N/A</v>
          </cell>
          <cell r="K341" t="str">
            <v>Bobtail</v>
          </cell>
          <cell r="L341" t="str">
            <v>Trans West. Ent. 2600 s/n A2068, AFV-LP, 128 from CF, Sold 11/17/07</v>
          </cell>
          <cell r="M341" t="str">
            <v>Spare</v>
          </cell>
        </row>
        <row r="342">
          <cell r="A342">
            <v>38</v>
          </cell>
          <cell r="B342" t="str">
            <v>1FDNF7089MVA14518</v>
          </cell>
          <cell r="C342" t="str">
            <v>G73ILE</v>
          </cell>
          <cell r="D342">
            <v>1991</v>
          </cell>
          <cell r="E342" t="str">
            <v>Ford</v>
          </cell>
          <cell r="F342" t="str">
            <v>F700</v>
          </cell>
          <cell r="G342">
            <v>24500</v>
          </cell>
          <cell r="H342" t="e">
            <v>#N/A</v>
          </cell>
          <cell r="K342" t="str">
            <v>Bobtail</v>
          </cell>
          <cell r="L342" t="str">
            <v>Ntl Butane 2600 s/n B03932, AFV-LP, 1781 from NE, Traded to Charley's 01/07</v>
          </cell>
          <cell r="M342" t="str">
            <v>Spare</v>
          </cell>
        </row>
        <row r="343">
          <cell r="A343">
            <v>96</v>
          </cell>
          <cell r="B343" t="str">
            <v>1FDLF47G8REA45821</v>
          </cell>
          <cell r="C343" t="str">
            <v>GBF927</v>
          </cell>
          <cell r="D343">
            <v>1994</v>
          </cell>
          <cell r="E343" t="str">
            <v>Ford</v>
          </cell>
          <cell r="F343" t="str">
            <v>F450</v>
          </cell>
          <cell r="G343">
            <v>11000</v>
          </cell>
          <cell r="H343" t="e">
            <v>#N/A</v>
          </cell>
          <cell r="K343" t="str">
            <v>Utility body</v>
          </cell>
          <cell r="L343" t="str">
            <v>Transferred from CF, L/M 1,250 lb Liftgate, Sold 11/17/07</v>
          </cell>
        </row>
        <row r="344">
          <cell r="A344">
            <v>100</v>
          </cell>
          <cell r="B344" t="str">
            <v>1G1LD55M1TY164639</v>
          </cell>
          <cell r="C344" t="str">
            <v>GBC930</v>
          </cell>
          <cell r="D344">
            <v>1996</v>
          </cell>
          <cell r="E344" t="str">
            <v>Chevrolet</v>
          </cell>
          <cell r="F344" t="str">
            <v>Corsica</v>
          </cell>
          <cell r="H344" t="e">
            <v>#N/A</v>
          </cell>
          <cell r="K344" t="str">
            <v>Automobile</v>
          </cell>
          <cell r="L344" t="str">
            <v>Sedan</v>
          </cell>
          <cell r="M344" t="str">
            <v>Spare</v>
          </cell>
        </row>
        <row r="345">
          <cell r="A345">
            <v>102</v>
          </cell>
          <cell r="B345" t="str">
            <v>1FTHF25Y5KLB08725</v>
          </cell>
          <cell r="C345" t="str">
            <v>GBC911</v>
          </cell>
          <cell r="D345">
            <v>1989</v>
          </cell>
          <cell r="E345" t="str">
            <v>Ford</v>
          </cell>
          <cell r="F345" t="str">
            <v>F250</v>
          </cell>
          <cell r="G345">
            <v>8600</v>
          </cell>
          <cell r="H345" t="e">
            <v>#N/A</v>
          </cell>
          <cell r="K345" t="str">
            <v>Utility body</v>
          </cell>
          <cell r="L345" t="str">
            <v>Crane, AFV-LP, Deadlined - Sold 1/9/07</v>
          </cell>
        </row>
        <row r="346">
          <cell r="A346">
            <v>103</v>
          </cell>
          <cell r="B346" t="str">
            <v>1FTEE1421VHA63805</v>
          </cell>
          <cell r="C346" t="str">
            <v>GBC934</v>
          </cell>
          <cell r="D346">
            <v>1997</v>
          </cell>
          <cell r="E346" t="str">
            <v>Ford</v>
          </cell>
          <cell r="F346" t="str">
            <v>E150</v>
          </cell>
          <cell r="G346">
            <v>6700</v>
          </cell>
          <cell r="H346" t="e">
            <v>#N/A</v>
          </cell>
          <cell r="K346" t="str">
            <v>Van</v>
          </cell>
          <cell r="L346" t="str">
            <v>SOLD</v>
          </cell>
          <cell r="M346" t="str">
            <v>Spare</v>
          </cell>
        </row>
        <row r="347">
          <cell r="A347">
            <v>103</v>
          </cell>
          <cell r="B347" t="str">
            <v>1FDJF37Y8LNB07364</v>
          </cell>
          <cell r="C347" t="str">
            <v>GBC915</v>
          </cell>
          <cell r="D347">
            <v>1990</v>
          </cell>
          <cell r="E347" t="str">
            <v>Ford</v>
          </cell>
          <cell r="F347" t="str">
            <v>F350</v>
          </cell>
          <cell r="G347">
            <v>10000</v>
          </cell>
          <cell r="H347" t="e">
            <v>#N/A</v>
          </cell>
          <cell r="K347" t="str">
            <v>Flat-Bed Stake</v>
          </cell>
          <cell r="L347" t="str">
            <v>Crane, Liftgate, AFV-LP, SOLD</v>
          </cell>
        </row>
        <row r="348">
          <cell r="A348">
            <v>106</v>
          </cell>
          <cell r="B348" t="str">
            <v>1FTRE1422WHB51894</v>
          </cell>
          <cell r="C348" t="str">
            <v>GBC952</v>
          </cell>
          <cell r="D348">
            <v>1998</v>
          </cell>
          <cell r="E348" t="str">
            <v>Ford</v>
          </cell>
          <cell r="F348" t="str">
            <v>E150</v>
          </cell>
          <cell r="G348">
            <v>6700</v>
          </cell>
          <cell r="H348" t="e">
            <v>#N/A</v>
          </cell>
          <cell r="K348" t="str">
            <v>Van</v>
          </cell>
          <cell r="M348" t="str">
            <v>Spare</v>
          </cell>
        </row>
        <row r="349">
          <cell r="A349">
            <v>107</v>
          </cell>
          <cell r="B349" t="str">
            <v>1FDNF7080JVA37407</v>
          </cell>
          <cell r="C349" t="str">
            <v>X52UYL</v>
          </cell>
          <cell r="D349">
            <v>1989</v>
          </cell>
          <cell r="E349" t="str">
            <v>Ford</v>
          </cell>
          <cell r="F349" t="str">
            <v>F700</v>
          </cell>
          <cell r="G349">
            <v>23100</v>
          </cell>
          <cell r="H349" t="e">
            <v>#N/A</v>
          </cell>
          <cell r="K349" t="str">
            <v>Bobtail</v>
          </cell>
          <cell r="L349" t="str">
            <v>Arrow (12/78) 2500s/n 9630, AFV-LP, Traded to Charley's 10/06</v>
          </cell>
        </row>
        <row r="350">
          <cell r="A350">
            <v>107</v>
          </cell>
          <cell r="B350" t="str">
            <v>1FTRE1428WHB51897</v>
          </cell>
          <cell r="C350" t="str">
            <v>GBD001</v>
          </cell>
          <cell r="D350">
            <v>1998</v>
          </cell>
          <cell r="E350" t="str">
            <v>Ford</v>
          </cell>
          <cell r="F350" t="str">
            <v>E150</v>
          </cell>
          <cell r="G350">
            <v>6700</v>
          </cell>
          <cell r="H350" t="e">
            <v>#N/A</v>
          </cell>
          <cell r="K350" t="str">
            <v>Van</v>
          </cell>
          <cell r="L350" t="str">
            <v>Sold 12/06</v>
          </cell>
          <cell r="M350" t="str">
            <v>Spare</v>
          </cell>
        </row>
        <row r="351">
          <cell r="A351">
            <v>118</v>
          </cell>
          <cell r="B351" t="str">
            <v>1FTYR10D21PB17993</v>
          </cell>
          <cell r="C351" t="str">
            <v>GBC871</v>
          </cell>
          <cell r="D351">
            <v>2001</v>
          </cell>
          <cell r="E351" t="str">
            <v>Ford</v>
          </cell>
          <cell r="F351" t="str">
            <v>Ranger</v>
          </cell>
          <cell r="H351" t="e">
            <v>#N/A</v>
          </cell>
          <cell r="K351" t="str">
            <v>Comp. P/U</v>
          </cell>
          <cell r="L351" t="str">
            <v>Sold 11/17/07</v>
          </cell>
          <cell r="M351" t="str">
            <v>Baldwin</v>
          </cell>
        </row>
        <row r="352">
          <cell r="A352">
            <v>119</v>
          </cell>
          <cell r="B352" t="str">
            <v>1FTRF17W81NB32045</v>
          </cell>
          <cell r="C352" t="str">
            <v>GBC977</v>
          </cell>
          <cell r="D352">
            <v>2001</v>
          </cell>
          <cell r="E352" t="str">
            <v>Ford</v>
          </cell>
          <cell r="F352" t="str">
            <v>F150</v>
          </cell>
          <cell r="G352">
            <v>6050</v>
          </cell>
          <cell r="H352" t="e">
            <v>#N/A</v>
          </cell>
          <cell r="K352" t="str">
            <v>Pickup</v>
          </cell>
          <cell r="L352" t="str">
            <v>OUT OF SERVICE</v>
          </cell>
          <cell r="M352" t="str">
            <v>Spare</v>
          </cell>
          <cell r="O352" t="str">
            <v>Temp Meter Reader</v>
          </cell>
        </row>
        <row r="353">
          <cell r="A353">
            <v>124</v>
          </cell>
          <cell r="B353" t="str">
            <v>1FDNF20L7YE051508</v>
          </cell>
          <cell r="C353" t="str">
            <v>GBC985</v>
          </cell>
          <cell r="D353">
            <v>2000</v>
          </cell>
          <cell r="E353" t="str">
            <v>Ford</v>
          </cell>
          <cell r="F353" t="str">
            <v>F250</v>
          </cell>
          <cell r="G353">
            <v>8800</v>
          </cell>
          <cell r="H353" t="e">
            <v>#N/A</v>
          </cell>
          <cell r="K353" t="str">
            <v>Pickup</v>
          </cell>
          <cell r="L353" t="str">
            <v>AFV-B/F, Sold 11/17/07</v>
          </cell>
          <cell r="M353" t="str">
            <v>Ponder</v>
          </cell>
        </row>
        <row r="354">
          <cell r="A354">
            <v>126</v>
          </cell>
          <cell r="B354" t="str">
            <v>1FTNF20L1YEA92986</v>
          </cell>
          <cell r="C354" t="str">
            <v>GBC987</v>
          </cell>
          <cell r="D354">
            <v>2000</v>
          </cell>
          <cell r="E354" t="str">
            <v>Ford</v>
          </cell>
          <cell r="F354" t="str">
            <v>F250</v>
          </cell>
          <cell r="G354">
            <v>8800</v>
          </cell>
          <cell r="H354" t="e">
            <v>#N/A</v>
          </cell>
          <cell r="K354" t="str">
            <v>Pickup</v>
          </cell>
          <cell r="L354" t="str">
            <v>AFV-B/F</v>
          </cell>
          <cell r="M354" t="str">
            <v>Spare</v>
          </cell>
        </row>
        <row r="355">
          <cell r="A355">
            <v>127</v>
          </cell>
          <cell r="B355" t="str">
            <v>1FDNF20L5XEE23630</v>
          </cell>
          <cell r="C355" t="str">
            <v>GBC988</v>
          </cell>
          <cell r="D355">
            <v>2000</v>
          </cell>
          <cell r="E355" t="str">
            <v>Ford</v>
          </cell>
          <cell r="F355" t="str">
            <v>F250</v>
          </cell>
          <cell r="G355">
            <v>8800</v>
          </cell>
          <cell r="H355" t="e">
            <v>#N/A</v>
          </cell>
          <cell r="K355" t="str">
            <v>Utility</v>
          </cell>
          <cell r="L355" t="str">
            <v>OUT OF SERVICE</v>
          </cell>
        </row>
        <row r="356">
          <cell r="A356">
            <v>129</v>
          </cell>
          <cell r="B356" t="str">
            <v>1FDXNF70J4NVA24863</v>
          </cell>
          <cell r="C356" t="str">
            <v>GBF947</v>
          </cell>
          <cell r="D356">
            <v>1992</v>
          </cell>
          <cell r="E356" t="str">
            <v>Ford</v>
          </cell>
          <cell r="F356" t="str">
            <v>F700</v>
          </cell>
          <cell r="G356">
            <v>26000</v>
          </cell>
          <cell r="H356" t="e">
            <v>#N/A</v>
          </cell>
          <cell r="K356" t="str">
            <v>Bobtail</v>
          </cell>
          <cell r="L356" t="str">
            <v>Amer Tank 2600 s/n 106192, Dunnellon, AFV-LP, SOLD 12/31/08</v>
          </cell>
          <cell r="M356" t="str">
            <v>Bobtail</v>
          </cell>
        </row>
        <row r="357">
          <cell r="A357">
            <v>130</v>
          </cell>
          <cell r="B357" t="str">
            <v>SOLD</v>
          </cell>
          <cell r="D357">
            <v>1984</v>
          </cell>
          <cell r="E357" t="str">
            <v>Ford</v>
          </cell>
          <cell r="F357">
            <v>250</v>
          </cell>
          <cell r="H357" t="e">
            <v>#N/A</v>
          </cell>
          <cell r="K357" t="str">
            <v>Utility body</v>
          </cell>
          <cell r="L357" t="str">
            <v>N/A</v>
          </cell>
          <cell r="M357" t="str">
            <v>SOLD</v>
          </cell>
        </row>
        <row r="358">
          <cell r="A358">
            <v>133</v>
          </cell>
          <cell r="B358" t="str">
            <v>1FDKF37G5VEB97846</v>
          </cell>
          <cell r="C358" t="str">
            <v>GBF946</v>
          </cell>
          <cell r="D358">
            <v>1997</v>
          </cell>
          <cell r="E358" t="str">
            <v>Ford</v>
          </cell>
          <cell r="F358" t="str">
            <v>F350</v>
          </cell>
          <cell r="G358">
            <v>11000</v>
          </cell>
          <cell r="H358" t="e">
            <v>#N/A</v>
          </cell>
          <cell r="L358" t="str">
            <v>AFV-B/F, Sold 12/06</v>
          </cell>
          <cell r="M358" t="str">
            <v>Williams</v>
          </cell>
        </row>
        <row r="359">
          <cell r="A359">
            <v>136</v>
          </cell>
          <cell r="B359" t="str">
            <v>SOLD</v>
          </cell>
          <cell r="D359">
            <v>1996</v>
          </cell>
          <cell r="E359" t="str">
            <v>Chevy</v>
          </cell>
          <cell r="F359" t="str">
            <v>Lumina</v>
          </cell>
          <cell r="H359" t="e">
            <v>#N/A</v>
          </cell>
          <cell r="K359" t="str">
            <v>Sedan</v>
          </cell>
          <cell r="L359" t="str">
            <v>N/A</v>
          </cell>
          <cell r="M359" t="str">
            <v>SOLD</v>
          </cell>
        </row>
        <row r="360">
          <cell r="A360">
            <v>137</v>
          </cell>
          <cell r="B360" t="str">
            <v>2GTEC19V621388327</v>
          </cell>
          <cell r="C360" t="str">
            <v>GBC991</v>
          </cell>
          <cell r="D360">
            <v>2002</v>
          </cell>
          <cell r="E360" t="str">
            <v>GMC</v>
          </cell>
          <cell r="F360">
            <v>1500</v>
          </cell>
          <cell r="G360">
            <v>6200</v>
          </cell>
          <cell r="H360" t="e">
            <v>#N/A</v>
          </cell>
          <cell r="K360" t="str">
            <v>Pickup</v>
          </cell>
          <cell r="L360" t="str">
            <v>OUT OF SERVICE</v>
          </cell>
          <cell r="M360" t="str">
            <v>Sys Ops Supv</v>
          </cell>
          <cell r="O360" t="str">
            <v>Glenn Pendleton</v>
          </cell>
        </row>
        <row r="361">
          <cell r="A361">
            <v>138</v>
          </cell>
          <cell r="B361" t="str">
            <v>1GTCS145128237555</v>
          </cell>
          <cell r="C361" t="str">
            <v>GBC990</v>
          </cell>
          <cell r="D361">
            <v>2002</v>
          </cell>
          <cell r="E361" t="str">
            <v>GMC</v>
          </cell>
          <cell r="F361" t="str">
            <v>Sonoma</v>
          </cell>
          <cell r="H361" t="e">
            <v>#N/A</v>
          </cell>
          <cell r="K361" t="str">
            <v>Comp. P/U</v>
          </cell>
          <cell r="M361" t="str">
            <v>Deadlined</v>
          </cell>
        </row>
        <row r="362">
          <cell r="A362">
            <v>141</v>
          </cell>
          <cell r="B362" t="str">
            <v>2GCEC19V221412963</v>
          </cell>
          <cell r="C362" t="str">
            <v>GBC995</v>
          </cell>
          <cell r="D362">
            <v>2002</v>
          </cell>
          <cell r="E362" t="str">
            <v>Chevrolet</v>
          </cell>
          <cell r="F362" t="str">
            <v>Pickup</v>
          </cell>
          <cell r="H362" t="e">
            <v>#N/A</v>
          </cell>
          <cell r="K362" t="str">
            <v>Pick-up</v>
          </cell>
          <cell r="L362" t="str">
            <v>5.3L V8-G, Ext. Cab</v>
          </cell>
          <cell r="M362" t="str">
            <v>Flo-Gas Supv</v>
          </cell>
          <cell r="N362" t="str">
            <v>IM430</v>
          </cell>
          <cell r="O362" t="str">
            <v>Greg Blazina</v>
          </cell>
        </row>
        <row r="363">
          <cell r="A363">
            <v>142</v>
          </cell>
          <cell r="B363" t="str">
            <v>1GTHC29U32E292390</v>
          </cell>
          <cell r="C363" t="str">
            <v>GBF952</v>
          </cell>
          <cell r="D363">
            <v>2002</v>
          </cell>
          <cell r="E363" t="str">
            <v>GMC</v>
          </cell>
          <cell r="F363">
            <v>2500</v>
          </cell>
          <cell r="G363">
            <v>9200</v>
          </cell>
          <cell r="H363" t="e">
            <v>#N/A</v>
          </cell>
          <cell r="K363" t="str">
            <v>Pickup</v>
          </cell>
          <cell r="L363" t="str">
            <v>OUT OF SERVICE, Ext. Cab / Utility</v>
          </cell>
          <cell r="M363" t="str">
            <v>Sys Ops</v>
          </cell>
          <cell r="O363" t="str">
            <v>Craig O'Brien</v>
          </cell>
        </row>
        <row r="364">
          <cell r="A364">
            <v>144</v>
          </cell>
          <cell r="B364" t="str">
            <v>1GTCS14H138257431</v>
          </cell>
          <cell r="C364" t="str">
            <v>GBD003</v>
          </cell>
          <cell r="D364">
            <v>2003</v>
          </cell>
          <cell r="E364" t="str">
            <v>GMC</v>
          </cell>
          <cell r="F364" t="str">
            <v>Sonoma</v>
          </cell>
          <cell r="H364" t="e">
            <v>#N/A</v>
          </cell>
          <cell r="K364" t="str">
            <v>Comp. P/U</v>
          </cell>
          <cell r="L364" t="str">
            <v>OUT OF SERVICE</v>
          </cell>
        </row>
        <row r="365">
          <cell r="A365">
            <v>146</v>
          </cell>
          <cell r="B365" t="str">
            <v>1GTGG25V331229104</v>
          </cell>
          <cell r="C365" t="str">
            <v>GBP134</v>
          </cell>
          <cell r="D365">
            <v>2003</v>
          </cell>
          <cell r="E365" t="str">
            <v>GMC</v>
          </cell>
          <cell r="F365">
            <v>2500</v>
          </cell>
          <cell r="G365">
            <v>8600</v>
          </cell>
          <cell r="H365" t="e">
            <v>#N/A</v>
          </cell>
          <cell r="K365" t="str">
            <v>Van</v>
          </cell>
          <cell r="L365" t="str">
            <v>OUT OF SERVICE</v>
          </cell>
        </row>
        <row r="366">
          <cell r="A366">
            <v>147</v>
          </cell>
          <cell r="B366" t="str">
            <v>1GTGG25V631228612</v>
          </cell>
          <cell r="C366" t="str">
            <v>GBD002</v>
          </cell>
          <cell r="D366">
            <v>2003</v>
          </cell>
          <cell r="E366" t="str">
            <v>GMC</v>
          </cell>
          <cell r="F366">
            <v>2500</v>
          </cell>
          <cell r="G366">
            <v>8600</v>
          </cell>
          <cell r="H366" t="e">
            <v>#N/A</v>
          </cell>
          <cell r="K366" t="str">
            <v>Van</v>
          </cell>
          <cell r="L366" t="str">
            <v>6.0L V8-G, OUT OF SERVICE</v>
          </cell>
        </row>
        <row r="367">
          <cell r="A367">
            <v>157</v>
          </cell>
          <cell r="B367" t="str">
            <v>1GTGG29V541213661</v>
          </cell>
          <cell r="C367" t="str">
            <v>GBP935</v>
          </cell>
          <cell r="D367">
            <v>2004</v>
          </cell>
          <cell r="E367" t="str">
            <v>GMC</v>
          </cell>
          <cell r="F367">
            <v>2500</v>
          </cell>
          <cell r="G367">
            <v>8600</v>
          </cell>
          <cell r="H367" t="e">
            <v>#N/A</v>
          </cell>
          <cell r="K367" t="str">
            <v>Van</v>
          </cell>
          <cell r="M367" t="str">
            <v>Service</v>
          </cell>
          <cell r="O367" t="str">
            <v>Tim Love</v>
          </cell>
        </row>
        <row r="368">
          <cell r="A368">
            <v>160</v>
          </cell>
          <cell r="B368" t="str">
            <v>1GTCS148948195441</v>
          </cell>
          <cell r="C368" t="str">
            <v>GBP940</v>
          </cell>
          <cell r="D368">
            <v>2004</v>
          </cell>
          <cell r="E368" t="str">
            <v>GMC</v>
          </cell>
          <cell r="F368" t="str">
            <v>Canyon</v>
          </cell>
          <cell r="H368" t="e">
            <v>#N/A</v>
          </cell>
          <cell r="K368" t="str">
            <v>Comp. P/U</v>
          </cell>
          <cell r="L368" t="str">
            <v>I4-G</v>
          </cell>
          <cell r="M368" t="str">
            <v>Meter Reader Spare</v>
          </cell>
          <cell r="N368" t="str">
            <v>SV430</v>
          </cell>
          <cell r="O368" t="str">
            <v>John Baldwin</v>
          </cell>
        </row>
        <row r="369">
          <cell r="A369">
            <v>161</v>
          </cell>
          <cell r="B369" t="str">
            <v>1GDHC29U54E388780</v>
          </cell>
          <cell r="C369" t="str">
            <v>GBP954</v>
          </cell>
          <cell r="D369">
            <v>2004</v>
          </cell>
          <cell r="E369" t="str">
            <v>GMC</v>
          </cell>
          <cell r="F369">
            <v>2500</v>
          </cell>
          <cell r="G369">
            <v>9200</v>
          </cell>
          <cell r="H369" t="e">
            <v>#N/A</v>
          </cell>
          <cell r="K369" t="str">
            <v>Pickup</v>
          </cell>
          <cell r="L369" t="str">
            <v>6.0L V8-G, Ext. Cab / Utility</v>
          </cell>
          <cell r="M369" t="str">
            <v>Sys Ops</v>
          </cell>
          <cell r="N369" t="str">
            <v>SY430</v>
          </cell>
          <cell r="O369" t="str">
            <v>Mike Lackey</v>
          </cell>
        </row>
        <row r="370">
          <cell r="A370">
            <v>162</v>
          </cell>
          <cell r="B370" t="str">
            <v>1GNDS13SX62120312</v>
          </cell>
          <cell r="C370" t="str">
            <v>P461PQ</v>
          </cell>
          <cell r="D370">
            <v>2006</v>
          </cell>
          <cell r="E370" t="str">
            <v>Chevrolet</v>
          </cell>
          <cell r="F370" t="str">
            <v>TrailBlazer</v>
          </cell>
          <cell r="H370" t="e">
            <v>#N/A</v>
          </cell>
          <cell r="K370" t="str">
            <v>SUV</v>
          </cell>
          <cell r="M370" t="str">
            <v>Gen Mgr</v>
          </cell>
          <cell r="O370" t="str">
            <v>Don Kitner</v>
          </cell>
        </row>
        <row r="371">
          <cell r="A371">
            <v>171</v>
          </cell>
          <cell r="B371" t="str">
            <v>1GTCS148068227843</v>
          </cell>
          <cell r="C371" t="str">
            <v>GBC959</v>
          </cell>
          <cell r="D371">
            <v>2006</v>
          </cell>
          <cell r="E371" t="str">
            <v>GMC</v>
          </cell>
          <cell r="F371" t="str">
            <v>Canyon</v>
          </cell>
          <cell r="G371">
            <v>4850</v>
          </cell>
          <cell r="H371" t="e">
            <v>#N/A</v>
          </cell>
          <cell r="K371" t="str">
            <v>Comp. P/U</v>
          </cell>
          <cell r="L371" t="str">
            <v>I4-G, Std. Cab</v>
          </cell>
          <cell r="M371" t="str">
            <v>Meter Reader Sapre</v>
          </cell>
          <cell r="N371" t="str">
            <v>SV430</v>
          </cell>
          <cell r="O371" t="str">
            <v>Unassigned</v>
          </cell>
        </row>
        <row r="372">
          <cell r="A372">
            <v>180</v>
          </cell>
          <cell r="B372" t="str">
            <v>JTMZD33VX76028769</v>
          </cell>
          <cell r="C372" t="str">
            <v>F061TI</v>
          </cell>
          <cell r="D372">
            <v>2007</v>
          </cell>
          <cell r="E372" t="str">
            <v>Toyota</v>
          </cell>
          <cell r="F372" t="str">
            <v>Rav4</v>
          </cell>
          <cell r="H372" t="e">
            <v>#N/A</v>
          </cell>
          <cell r="K372" t="str">
            <v>SUV</v>
          </cell>
          <cell r="M372" t="str">
            <v>Conservation Rep</v>
          </cell>
          <cell r="O372" t="str">
            <v>Kira Lake</v>
          </cell>
        </row>
        <row r="373">
          <cell r="A373">
            <v>181</v>
          </cell>
          <cell r="B373" t="str">
            <v>1G1LD55M2TY115594</v>
          </cell>
          <cell r="C373" t="str">
            <v>GBC953</v>
          </cell>
          <cell r="D373">
            <v>1996</v>
          </cell>
          <cell r="E373" t="str">
            <v>Chevrolet</v>
          </cell>
          <cell r="F373" t="str">
            <v>Corsica</v>
          </cell>
          <cell r="H373" t="e">
            <v>#N/A</v>
          </cell>
          <cell r="K373" t="str">
            <v>Automobile</v>
          </cell>
          <cell r="L373" t="str">
            <v>Sedan, Renumbered - formerly 101, Sold 11/17/07</v>
          </cell>
          <cell r="M373" t="str">
            <v>Pool</v>
          </cell>
        </row>
        <row r="374">
          <cell r="A374">
            <v>197</v>
          </cell>
          <cell r="B374">
            <v>2693</v>
          </cell>
          <cell r="C374" t="str">
            <v>GBC865</v>
          </cell>
          <cell r="H374" t="e">
            <v>#N/A</v>
          </cell>
          <cell r="K374" t="str">
            <v>Trailer</v>
          </cell>
          <cell r="L374" t="str">
            <v>Junker, No Ramps, Ditch Witch, slated for auction in May-10</v>
          </cell>
          <cell r="M374" t="str">
            <v>Equipment Trailer</v>
          </cell>
          <cell r="O374" t="str">
            <v>Equipment Trailer</v>
          </cell>
        </row>
        <row r="375">
          <cell r="A375">
            <v>339</v>
          </cell>
          <cell r="B375" t="str">
            <v>X</v>
          </cell>
          <cell r="C375" t="str">
            <v>GBC967</v>
          </cell>
          <cell r="H375" t="e">
            <v>#N/A</v>
          </cell>
          <cell r="K375" t="str">
            <v>Open Trailer</v>
          </cell>
          <cell r="L375" t="str">
            <v>Small Trencher, Sold 12/06</v>
          </cell>
          <cell r="M375" t="str">
            <v>in Lantana Yard 6/06</v>
          </cell>
        </row>
        <row r="376">
          <cell r="A376">
            <v>346</v>
          </cell>
          <cell r="B376" t="str">
            <v>1FTFF25Y7HNB12490</v>
          </cell>
          <cell r="C376" t="str">
            <v>GBC869</v>
          </cell>
          <cell r="D376">
            <v>1987</v>
          </cell>
          <cell r="E376" t="str">
            <v>Ford</v>
          </cell>
          <cell r="F376" t="str">
            <v>F250</v>
          </cell>
          <cell r="G376">
            <v>7700</v>
          </cell>
          <cell r="H376" t="e">
            <v>#N/A</v>
          </cell>
          <cell r="K376" t="str">
            <v>Utility</v>
          </cell>
          <cell r="L376" t="str">
            <v>Deadlined</v>
          </cell>
        </row>
        <row r="377">
          <cell r="A377">
            <v>347</v>
          </cell>
          <cell r="B377" t="str">
            <v>1WC200D1XH3013454</v>
          </cell>
          <cell r="C377" t="str">
            <v>GBC968</v>
          </cell>
          <cell r="E377" t="str">
            <v>Wells</v>
          </cell>
          <cell r="H377" t="e">
            <v>#N/A</v>
          </cell>
          <cell r="K377" t="str">
            <v>10' Trailer</v>
          </cell>
          <cell r="L377" t="str">
            <v>Enclosed - Meter Shop, Sold 4/30/08</v>
          </cell>
          <cell r="M377" t="str">
            <v>Equipment Trailer</v>
          </cell>
        </row>
        <row r="378">
          <cell r="A378">
            <v>356</v>
          </cell>
          <cell r="B378" t="str">
            <v>1FDWF70H4HVA60929</v>
          </cell>
          <cell r="C378" t="str">
            <v>GBP660</v>
          </cell>
          <cell r="D378">
            <v>1987</v>
          </cell>
          <cell r="E378" t="str">
            <v>Ford</v>
          </cell>
          <cell r="F378" t="str">
            <v>F700</v>
          </cell>
          <cell r="G378">
            <v>23100</v>
          </cell>
          <cell r="H378" t="e">
            <v>#N/A</v>
          </cell>
          <cell r="K378" t="str">
            <v>Dump Trk</v>
          </cell>
          <cell r="L378" t="str">
            <v>Auctioned 12/09</v>
          </cell>
          <cell r="M378" t="str">
            <v>Dump Truck</v>
          </cell>
          <cell r="O378" t="str">
            <v>Replaced w/608 but standing in for 421 awaiting repairs</v>
          </cell>
        </row>
        <row r="379">
          <cell r="A379">
            <v>360</v>
          </cell>
          <cell r="B379" t="str">
            <v>1FTEE14Y9JHC22648</v>
          </cell>
          <cell r="C379" t="str">
            <v>GBC873</v>
          </cell>
          <cell r="D379">
            <v>1988</v>
          </cell>
          <cell r="E379" t="str">
            <v>Ford</v>
          </cell>
          <cell r="F379" t="str">
            <v>E150</v>
          </cell>
          <cell r="H379" t="e">
            <v>#N/A</v>
          </cell>
          <cell r="K379" t="str">
            <v>Van</v>
          </cell>
          <cell r="L379" t="str">
            <v>Service</v>
          </cell>
          <cell r="M379" t="str">
            <v>Retired in '04</v>
          </cell>
        </row>
        <row r="380">
          <cell r="A380">
            <v>362</v>
          </cell>
          <cell r="B380" t="str">
            <v>1FTEE14Y7JHC22650</v>
          </cell>
          <cell r="C380" t="str">
            <v>GBC872</v>
          </cell>
          <cell r="D380">
            <v>1988</v>
          </cell>
          <cell r="E380" t="str">
            <v>Ford</v>
          </cell>
          <cell r="F380" t="str">
            <v>E150</v>
          </cell>
          <cell r="H380" t="e">
            <v>#N/A</v>
          </cell>
          <cell r="K380" t="str">
            <v>Van</v>
          </cell>
          <cell r="L380" t="str">
            <v>Service</v>
          </cell>
          <cell r="M380" t="str">
            <v>Retired in '04</v>
          </cell>
        </row>
        <row r="381">
          <cell r="A381">
            <v>363</v>
          </cell>
          <cell r="B381" t="str">
            <v>1FDJF37Y6JNB59508</v>
          </cell>
          <cell r="C381" t="str">
            <v>GBF915</v>
          </cell>
          <cell r="D381">
            <v>1987</v>
          </cell>
          <cell r="E381" t="str">
            <v>Ford</v>
          </cell>
          <cell r="F381" t="str">
            <v>F350</v>
          </cell>
          <cell r="G381">
            <v>10000</v>
          </cell>
          <cell r="H381" t="e">
            <v>#N/A</v>
          </cell>
          <cell r="K381" t="str">
            <v>I&amp;M</v>
          </cell>
          <cell r="L381" t="str">
            <v>Light Crane 1,200 lb, Sold 12/06</v>
          </cell>
          <cell r="M381" t="str">
            <v>Becomes spare in '06</v>
          </cell>
        </row>
        <row r="382">
          <cell r="A382">
            <v>410</v>
          </cell>
          <cell r="B382" t="str">
            <v>1FTEE14Y3RHB71465</v>
          </cell>
          <cell r="C382" t="str">
            <v>GBC897</v>
          </cell>
          <cell r="D382">
            <v>1994</v>
          </cell>
          <cell r="E382" t="str">
            <v>Ford</v>
          </cell>
          <cell r="F382" t="str">
            <v>E150</v>
          </cell>
          <cell r="G382">
            <v>6700</v>
          </cell>
          <cell r="H382" t="e">
            <v>#N/A</v>
          </cell>
          <cell r="K382" t="str">
            <v>Van</v>
          </cell>
          <cell r="L382" t="str">
            <v>Service, Sold 11/17/07</v>
          </cell>
          <cell r="M382" t="str">
            <v>Meter Transport</v>
          </cell>
        </row>
        <row r="383">
          <cell r="A383">
            <v>418</v>
          </cell>
          <cell r="B383" t="str">
            <v>1FDLF47G6REA45820</v>
          </cell>
          <cell r="C383" t="str">
            <v>GBF928</v>
          </cell>
          <cell r="D383">
            <v>1994</v>
          </cell>
          <cell r="E383" t="str">
            <v>Ford</v>
          </cell>
          <cell r="F383" t="str">
            <v>F450</v>
          </cell>
          <cell r="G383">
            <v>15000</v>
          </cell>
          <cell r="H383" t="e">
            <v>#N/A</v>
          </cell>
          <cell r="K383" t="str">
            <v>Utility</v>
          </cell>
          <cell r="L383" t="str">
            <v>I&amp;M, Deadlined</v>
          </cell>
          <cell r="M383" t="str">
            <v>I&amp;M</v>
          </cell>
        </row>
        <row r="384">
          <cell r="A384">
            <v>421</v>
          </cell>
          <cell r="B384" t="str">
            <v>1FDWF7081SVA23585</v>
          </cell>
          <cell r="C384" t="str">
            <v>GBP659</v>
          </cell>
          <cell r="D384">
            <v>1995</v>
          </cell>
          <cell r="E384" t="str">
            <v>Ford</v>
          </cell>
          <cell r="F384" t="str">
            <v>F700</v>
          </cell>
          <cell r="G384">
            <v>24800</v>
          </cell>
          <cell r="H384" t="e">
            <v>#N/A</v>
          </cell>
          <cell r="K384" t="str">
            <v>Dump Trk</v>
          </cell>
          <cell r="L384" t="str">
            <v>AFV-LP, Auctioned 12/09</v>
          </cell>
          <cell r="M384" t="str">
            <v>Dump Truck</v>
          </cell>
          <cell r="O384" t="str">
            <v>Temporarily deadlined waiting for repairs on hold. Meanwhile using 356.</v>
          </cell>
        </row>
        <row r="385">
          <cell r="A385">
            <v>422</v>
          </cell>
          <cell r="B385" t="str">
            <v>JAACL11L4S7200139</v>
          </cell>
          <cell r="C385" t="str">
            <v>GBF937</v>
          </cell>
          <cell r="D385">
            <v>1995</v>
          </cell>
          <cell r="E385" t="str">
            <v>Isuzu</v>
          </cell>
          <cell r="H385" t="e">
            <v>#N/A</v>
          </cell>
          <cell r="K385" t="str">
            <v>Comp. P/U</v>
          </cell>
          <cell r="L385" t="str">
            <v>Std. Cab, Sold 12/06</v>
          </cell>
          <cell r="M385" t="str">
            <v>Meter Reader (spare)</v>
          </cell>
        </row>
        <row r="386">
          <cell r="A386">
            <v>423</v>
          </cell>
          <cell r="B386" t="str">
            <v>JAACL11L6S7202135</v>
          </cell>
          <cell r="C386" t="str">
            <v>GBC938</v>
          </cell>
          <cell r="D386">
            <v>1995</v>
          </cell>
          <cell r="E386" t="str">
            <v>Isuzu</v>
          </cell>
          <cell r="H386" t="e">
            <v>#N/A</v>
          </cell>
          <cell r="K386" t="str">
            <v>Comp. P/U</v>
          </cell>
          <cell r="L386" t="str">
            <v>Std. Cab, Sold 12/06</v>
          </cell>
          <cell r="M386" t="str">
            <v>Meter Reader (spare)</v>
          </cell>
        </row>
        <row r="387">
          <cell r="A387">
            <v>426</v>
          </cell>
          <cell r="B387" t="str">
            <v>1G1BL52W85R149326</v>
          </cell>
          <cell r="C387" t="str">
            <v>GBC910</v>
          </cell>
          <cell r="D387">
            <v>1995</v>
          </cell>
          <cell r="E387" t="str">
            <v>Chevrolet</v>
          </cell>
          <cell r="F387" t="str">
            <v>Caprice</v>
          </cell>
          <cell r="H387" t="e">
            <v>#N/A</v>
          </cell>
          <cell r="K387" t="str">
            <v>Automobile</v>
          </cell>
          <cell r="L387" t="str">
            <v>Sedan</v>
          </cell>
          <cell r="M387" t="str">
            <v>SOLD 5/06</v>
          </cell>
        </row>
        <row r="388">
          <cell r="A388">
            <v>427</v>
          </cell>
          <cell r="B388" t="str">
            <v>1FASP15J6SW273901</v>
          </cell>
          <cell r="C388" t="str">
            <v>GBC879</v>
          </cell>
          <cell r="D388">
            <v>1995</v>
          </cell>
          <cell r="E388" t="str">
            <v>Ford</v>
          </cell>
          <cell r="F388" t="str">
            <v>Escort</v>
          </cell>
          <cell r="H388" t="e">
            <v>#N/A</v>
          </cell>
          <cell r="K388" t="str">
            <v>Automobile</v>
          </cell>
          <cell r="L388" t="str">
            <v>Station Wagon, Courier</v>
          </cell>
          <cell r="M388" t="str">
            <v>Courier</v>
          </cell>
        </row>
        <row r="389">
          <cell r="A389">
            <v>429</v>
          </cell>
          <cell r="B389" t="str">
            <v>1FTDF15Y7SNB28603</v>
          </cell>
          <cell r="C389" t="str">
            <v>GBC913</v>
          </cell>
          <cell r="D389">
            <v>1995</v>
          </cell>
          <cell r="E389" t="str">
            <v>Ford</v>
          </cell>
          <cell r="F389" t="str">
            <v>F150</v>
          </cell>
          <cell r="G389">
            <v>5250</v>
          </cell>
          <cell r="H389" t="e">
            <v>#N/A</v>
          </cell>
          <cell r="K389" t="str">
            <v>Pickup</v>
          </cell>
          <cell r="L389" t="str">
            <v>Std. Cab, Std. Transmission, Sold 11/17/07</v>
          </cell>
          <cell r="M389" t="str">
            <v>John Burke</v>
          </cell>
        </row>
        <row r="390">
          <cell r="A390">
            <v>431</v>
          </cell>
          <cell r="B390" t="str">
            <v>1FTEE14Y0SHB54547</v>
          </cell>
          <cell r="C390" t="str">
            <v>GBC917</v>
          </cell>
          <cell r="D390">
            <v>1995</v>
          </cell>
          <cell r="E390" t="str">
            <v>Ford</v>
          </cell>
          <cell r="F390" t="str">
            <v>E150</v>
          </cell>
          <cell r="G390">
            <v>6700</v>
          </cell>
          <cell r="H390" t="e">
            <v>#N/A</v>
          </cell>
          <cell r="K390" t="str">
            <v>Van</v>
          </cell>
          <cell r="L390" t="str">
            <v>Service</v>
          </cell>
          <cell r="M390" t="str">
            <v>Service (Spare)</v>
          </cell>
        </row>
        <row r="391">
          <cell r="A391">
            <v>433</v>
          </cell>
          <cell r="B391" t="str">
            <v>1FTEE14Y4SHB54549</v>
          </cell>
          <cell r="C391" t="str">
            <v>GBC916</v>
          </cell>
          <cell r="D391">
            <v>1995</v>
          </cell>
          <cell r="E391" t="str">
            <v>Ford</v>
          </cell>
          <cell r="F391" t="str">
            <v>E150</v>
          </cell>
          <cell r="G391">
            <v>6700</v>
          </cell>
          <cell r="H391" t="e">
            <v>#N/A</v>
          </cell>
          <cell r="K391" t="str">
            <v>Van</v>
          </cell>
          <cell r="L391" t="str">
            <v>Service, Dealined</v>
          </cell>
          <cell r="M391" t="str">
            <v>SOLD 5/06</v>
          </cell>
        </row>
        <row r="392">
          <cell r="A392">
            <v>434</v>
          </cell>
          <cell r="B392" t="str">
            <v>1FTEE14Y0SHB54550</v>
          </cell>
          <cell r="C392" t="str">
            <v>GBC914</v>
          </cell>
          <cell r="D392">
            <v>1995</v>
          </cell>
          <cell r="E392" t="str">
            <v>Ford</v>
          </cell>
          <cell r="F392" t="str">
            <v>E150</v>
          </cell>
          <cell r="G392">
            <v>6700</v>
          </cell>
          <cell r="H392" t="e">
            <v>#N/A</v>
          </cell>
          <cell r="K392" t="str">
            <v>Van</v>
          </cell>
          <cell r="L392" t="str">
            <v>Service, Sold 12/06</v>
          </cell>
        </row>
        <row r="393">
          <cell r="A393">
            <v>435</v>
          </cell>
          <cell r="B393" t="str">
            <v>2G1WL52M3S9313950</v>
          </cell>
          <cell r="C393" t="str">
            <v>GBC918</v>
          </cell>
          <cell r="D393">
            <v>1995</v>
          </cell>
          <cell r="E393" t="str">
            <v>Chevrolet</v>
          </cell>
          <cell r="F393" t="str">
            <v>Lumina</v>
          </cell>
          <cell r="H393" t="e">
            <v>#N/A</v>
          </cell>
          <cell r="K393" t="str">
            <v>Automobile</v>
          </cell>
          <cell r="L393" t="str">
            <v>Sedan, Sold 11/17/07</v>
          </cell>
          <cell r="M393" t="str">
            <v>Billy Rodriguez</v>
          </cell>
        </row>
        <row r="394">
          <cell r="A394">
            <v>436</v>
          </cell>
          <cell r="B394" t="str">
            <v>1FTHS24H1SHB65858</v>
          </cell>
          <cell r="C394" t="str">
            <v>GBF929</v>
          </cell>
          <cell r="D394">
            <v>1995</v>
          </cell>
          <cell r="E394" t="str">
            <v>Ford</v>
          </cell>
          <cell r="F394" t="str">
            <v>E250</v>
          </cell>
          <cell r="G394">
            <v>8550</v>
          </cell>
          <cell r="H394" t="e">
            <v>#N/A</v>
          </cell>
          <cell r="K394" t="str">
            <v>Van</v>
          </cell>
          <cell r="L394" t="str">
            <v>Service, Sold 11/17/07</v>
          </cell>
          <cell r="M394" t="str">
            <v>Meter Shop</v>
          </cell>
        </row>
        <row r="395">
          <cell r="A395">
            <v>437</v>
          </cell>
          <cell r="B395" t="str">
            <v>1FDLF47GXSEA60567</v>
          </cell>
          <cell r="C395" t="str">
            <v>GBF937</v>
          </cell>
          <cell r="D395">
            <v>1995</v>
          </cell>
          <cell r="E395" t="str">
            <v>Ford</v>
          </cell>
          <cell r="F395" t="str">
            <v>F450</v>
          </cell>
          <cell r="H395" t="e">
            <v>#N/A</v>
          </cell>
          <cell r="K395" t="str">
            <v>Utility</v>
          </cell>
          <cell r="L395" t="str">
            <v>I&amp;M, Deadlined</v>
          </cell>
          <cell r="M395" t="str">
            <v>I&amp;M</v>
          </cell>
        </row>
        <row r="396">
          <cell r="A396">
            <v>440</v>
          </cell>
          <cell r="B396" t="str">
            <v>1GCCS1443T8105910</v>
          </cell>
          <cell r="C396" t="str">
            <v>GBC923</v>
          </cell>
          <cell r="D396">
            <v>1996</v>
          </cell>
          <cell r="E396" t="str">
            <v>Chevrolet</v>
          </cell>
          <cell r="F396" t="str">
            <v>S10</v>
          </cell>
          <cell r="H396" t="e">
            <v>#N/A</v>
          </cell>
          <cell r="K396" t="str">
            <v>Comp. P/U</v>
          </cell>
          <cell r="L396" t="str">
            <v>Std. Cab, Sold 12/06</v>
          </cell>
          <cell r="M396" t="str">
            <v>Meter Reader (spare)</v>
          </cell>
        </row>
        <row r="397">
          <cell r="A397">
            <v>442</v>
          </cell>
          <cell r="B397" t="str">
            <v>1FTCR10A4TTA12947</v>
          </cell>
          <cell r="C397" t="str">
            <v>GBC925</v>
          </cell>
          <cell r="D397">
            <v>1996</v>
          </cell>
          <cell r="E397" t="str">
            <v>Ford</v>
          </cell>
          <cell r="F397" t="str">
            <v>Ranger</v>
          </cell>
          <cell r="H397" t="e">
            <v>#N/A</v>
          </cell>
          <cell r="K397" t="str">
            <v>Comp. P/U</v>
          </cell>
          <cell r="L397" t="str">
            <v>Std. Cab</v>
          </cell>
          <cell r="M397" t="str">
            <v>I&amp;M Runner</v>
          </cell>
        </row>
        <row r="398">
          <cell r="A398">
            <v>444</v>
          </cell>
          <cell r="B398" t="str">
            <v>JAACL11L2S7212323</v>
          </cell>
          <cell r="C398" t="str">
            <v>GBC924</v>
          </cell>
          <cell r="D398">
            <v>1995</v>
          </cell>
          <cell r="E398" t="str">
            <v>Isuzu</v>
          </cell>
          <cell r="H398" t="e">
            <v>#N/A</v>
          </cell>
          <cell r="K398" t="str">
            <v>Comp. P/U</v>
          </cell>
          <cell r="L398" t="str">
            <v>Std. Cab, Sold 12/06</v>
          </cell>
          <cell r="M398" t="str">
            <v>I&amp;M</v>
          </cell>
        </row>
        <row r="399">
          <cell r="A399">
            <v>445</v>
          </cell>
          <cell r="B399" t="str">
            <v>1FTEE14Y0THB05074</v>
          </cell>
          <cell r="C399" t="str">
            <v>GBC926</v>
          </cell>
          <cell r="D399">
            <v>1996</v>
          </cell>
          <cell r="E399" t="str">
            <v>Ford</v>
          </cell>
          <cell r="F399" t="str">
            <v>E150</v>
          </cell>
          <cell r="G399">
            <v>6700</v>
          </cell>
          <cell r="H399" t="e">
            <v>#N/A</v>
          </cell>
          <cell r="K399" t="str">
            <v>Van</v>
          </cell>
          <cell r="L399" t="str">
            <v>Service, Dealined</v>
          </cell>
          <cell r="M399" t="str">
            <v>Spare</v>
          </cell>
        </row>
        <row r="400">
          <cell r="A400">
            <v>446</v>
          </cell>
          <cell r="B400" t="str">
            <v>1FTEE14YXTHB05745</v>
          </cell>
          <cell r="C400" t="str">
            <v>GBC927</v>
          </cell>
          <cell r="D400">
            <v>1996</v>
          </cell>
          <cell r="E400" t="str">
            <v>Ford</v>
          </cell>
          <cell r="F400" t="str">
            <v>E150</v>
          </cell>
          <cell r="G400">
            <v>6700</v>
          </cell>
          <cell r="H400" t="e">
            <v>#N/A</v>
          </cell>
          <cell r="K400" t="str">
            <v>Van</v>
          </cell>
          <cell r="L400" t="str">
            <v>Service</v>
          </cell>
          <cell r="M400" t="str">
            <v>SOLD 5/06</v>
          </cell>
        </row>
        <row r="401">
          <cell r="A401">
            <v>447</v>
          </cell>
          <cell r="B401" t="str">
            <v>1FTEE14Y8THB05744</v>
          </cell>
          <cell r="C401" t="str">
            <v>GBC928</v>
          </cell>
          <cell r="D401">
            <v>1996</v>
          </cell>
          <cell r="E401" t="str">
            <v>Ford</v>
          </cell>
          <cell r="F401" t="str">
            <v>E150</v>
          </cell>
          <cell r="G401">
            <v>6700</v>
          </cell>
          <cell r="H401" t="e">
            <v>#N/A</v>
          </cell>
          <cell r="K401" t="str">
            <v>Van</v>
          </cell>
          <cell r="L401" t="str">
            <v>OUT OF SERVICE</v>
          </cell>
        </row>
        <row r="402">
          <cell r="A402">
            <v>448</v>
          </cell>
          <cell r="B402" t="str">
            <v>1FDLF47G6TEB24511</v>
          </cell>
          <cell r="C402" t="str">
            <v>GBF930</v>
          </cell>
          <cell r="D402">
            <v>1996</v>
          </cell>
          <cell r="E402" t="str">
            <v>Ford</v>
          </cell>
          <cell r="F402" t="str">
            <v>F450</v>
          </cell>
          <cell r="G402">
            <v>15000</v>
          </cell>
          <cell r="H402" t="e">
            <v>#N/A</v>
          </cell>
          <cell r="K402" t="str">
            <v>Utility</v>
          </cell>
          <cell r="L402" t="str">
            <v>M&amp;J, Liftgate - Thieman TT12 S/N T-49550, Sold 11/17/07</v>
          </cell>
          <cell r="M402" t="str">
            <v>Ray Esparza</v>
          </cell>
        </row>
        <row r="403">
          <cell r="A403">
            <v>449</v>
          </cell>
          <cell r="B403" t="str">
            <v>2FALP74W1TX210568</v>
          </cell>
          <cell r="C403" t="str">
            <v>GBC929</v>
          </cell>
          <cell r="D403">
            <v>1996</v>
          </cell>
          <cell r="E403" t="str">
            <v>Ford</v>
          </cell>
          <cell r="F403" t="str">
            <v>Crown Vic</v>
          </cell>
          <cell r="H403" t="e">
            <v>#N/A</v>
          </cell>
          <cell r="K403" t="str">
            <v>Automobile</v>
          </cell>
          <cell r="L403" t="str">
            <v>Sedan</v>
          </cell>
          <cell r="M403" t="str">
            <v>Pool</v>
          </cell>
        </row>
        <row r="404">
          <cell r="A404">
            <v>451</v>
          </cell>
          <cell r="B404" t="str">
            <v>1FALP6537TK112615</v>
          </cell>
          <cell r="C404" t="str">
            <v>GBC935</v>
          </cell>
          <cell r="D404">
            <v>1996</v>
          </cell>
          <cell r="E404" t="str">
            <v>Ford</v>
          </cell>
          <cell r="F404" t="str">
            <v>Contour</v>
          </cell>
          <cell r="H404" t="e">
            <v>#N/A</v>
          </cell>
          <cell r="K404" t="str">
            <v>Automobile</v>
          </cell>
          <cell r="L404" t="str">
            <v>Sedan, Sold 12/06</v>
          </cell>
          <cell r="M404" t="str">
            <v>Engineering</v>
          </cell>
        </row>
        <row r="405">
          <cell r="A405">
            <v>453</v>
          </cell>
          <cell r="B405" t="str">
            <v>To Be Sold</v>
          </cell>
          <cell r="D405">
            <v>1997</v>
          </cell>
          <cell r="E405" t="str">
            <v>Ford</v>
          </cell>
          <cell r="F405" t="str">
            <v>Taurus</v>
          </cell>
          <cell r="H405" t="e">
            <v>#N/A</v>
          </cell>
          <cell r="K405" t="str">
            <v>Sedan</v>
          </cell>
          <cell r="L405" t="str">
            <v>N/A</v>
          </cell>
          <cell r="M405" t="str">
            <v>Bad Engine</v>
          </cell>
        </row>
        <row r="406">
          <cell r="A406">
            <v>454</v>
          </cell>
          <cell r="B406" t="str">
            <v>1FTEE1421VHB00612</v>
          </cell>
          <cell r="C406" t="str">
            <v>GBC942</v>
          </cell>
          <cell r="D406">
            <v>1997</v>
          </cell>
          <cell r="E406" t="str">
            <v>Ford</v>
          </cell>
          <cell r="F406" t="str">
            <v>E150</v>
          </cell>
          <cell r="G406">
            <v>6700</v>
          </cell>
          <cell r="H406" t="e">
            <v>#N/A</v>
          </cell>
          <cell r="K406" t="str">
            <v>Van</v>
          </cell>
          <cell r="L406" t="str">
            <v>Service, Sold 11/17/07</v>
          </cell>
        </row>
        <row r="407">
          <cell r="A407">
            <v>456</v>
          </cell>
          <cell r="B407" t="str">
            <v>1FTEE1425VHB00614</v>
          </cell>
          <cell r="C407" t="str">
            <v>GBC938</v>
          </cell>
          <cell r="D407">
            <v>1997</v>
          </cell>
          <cell r="E407" t="str">
            <v>Ford</v>
          </cell>
          <cell r="F407" t="str">
            <v>E150</v>
          </cell>
          <cell r="G407">
            <v>6700</v>
          </cell>
          <cell r="H407" t="e">
            <v>#N/A</v>
          </cell>
          <cell r="K407" t="str">
            <v>Van</v>
          </cell>
          <cell r="L407" t="str">
            <v>Service</v>
          </cell>
          <cell r="M407" t="str">
            <v>Rick Castellanos</v>
          </cell>
        </row>
        <row r="408">
          <cell r="A408">
            <v>457</v>
          </cell>
          <cell r="B408" t="str">
            <v>1FDLF47G3VEB42273</v>
          </cell>
          <cell r="C408" t="str">
            <v>GBF932</v>
          </cell>
          <cell r="D408">
            <v>1997</v>
          </cell>
          <cell r="E408" t="str">
            <v>Ford</v>
          </cell>
          <cell r="F408" t="str">
            <v>F450</v>
          </cell>
          <cell r="G408">
            <v>15000</v>
          </cell>
          <cell r="H408" t="e">
            <v>#N/A</v>
          </cell>
          <cell r="K408" t="str">
            <v>Utility</v>
          </cell>
          <cell r="L408" t="str">
            <v>I&amp;M, Sold 11/17/07</v>
          </cell>
          <cell r="M408" t="str">
            <v>Sam Medina</v>
          </cell>
        </row>
        <row r="409">
          <cell r="A409">
            <v>458</v>
          </cell>
          <cell r="B409" t="str">
            <v>1FDLF47G1VEB42272</v>
          </cell>
          <cell r="C409" t="str">
            <v>GBF933</v>
          </cell>
          <cell r="D409">
            <v>1997</v>
          </cell>
          <cell r="E409" t="str">
            <v>Ford</v>
          </cell>
          <cell r="F409" t="str">
            <v>F450</v>
          </cell>
          <cell r="G409">
            <v>15000</v>
          </cell>
          <cell r="H409" t="e">
            <v>#N/A</v>
          </cell>
          <cell r="K409" t="str">
            <v>Utility</v>
          </cell>
          <cell r="L409" t="str">
            <v>Utility</v>
          </cell>
          <cell r="M409" t="str">
            <v>Meter Shop</v>
          </cell>
        </row>
        <row r="410">
          <cell r="A410">
            <v>460</v>
          </cell>
          <cell r="B410" t="str">
            <v>1G1ND52T3VY109875</v>
          </cell>
          <cell r="C410" t="str">
            <v>GBC940</v>
          </cell>
          <cell r="D410">
            <v>1997</v>
          </cell>
          <cell r="E410" t="str">
            <v>Chevrolet</v>
          </cell>
          <cell r="F410" t="str">
            <v>Malibu</v>
          </cell>
          <cell r="H410" t="e">
            <v>#N/A</v>
          </cell>
          <cell r="K410" t="str">
            <v>Automobile</v>
          </cell>
          <cell r="L410" t="str">
            <v>Sedan</v>
          </cell>
          <cell r="M410" t="str">
            <v>Engineering Spare</v>
          </cell>
          <cell r="N410" t="str">
            <v>EN410</v>
          </cell>
          <cell r="O410" t="str">
            <v>Engineering Spare</v>
          </cell>
        </row>
        <row r="411">
          <cell r="A411">
            <v>461</v>
          </cell>
          <cell r="B411" t="str">
            <v>1G1ND52T4VY115507</v>
          </cell>
          <cell r="C411" t="str">
            <v>GBC943</v>
          </cell>
          <cell r="D411">
            <v>1997</v>
          </cell>
          <cell r="E411" t="str">
            <v>Chevrolet</v>
          </cell>
          <cell r="F411" t="str">
            <v>Malibu</v>
          </cell>
          <cell r="H411" t="e">
            <v>#N/A</v>
          </cell>
          <cell r="K411" t="str">
            <v>Automobile</v>
          </cell>
          <cell r="L411" t="str">
            <v>Sedan, Sold 11/17/07</v>
          </cell>
          <cell r="M411" t="str">
            <v>Pool</v>
          </cell>
        </row>
        <row r="412">
          <cell r="A412">
            <v>462</v>
          </cell>
          <cell r="B412" t="str">
            <v>1GGCS144XVB659382</v>
          </cell>
          <cell r="C412" t="str">
            <v>GBC944</v>
          </cell>
          <cell r="D412">
            <v>1997</v>
          </cell>
          <cell r="E412" t="str">
            <v>Isuzu (GM)</v>
          </cell>
          <cell r="F412" t="str">
            <v>S10</v>
          </cell>
          <cell r="H412" t="e">
            <v>#N/A</v>
          </cell>
          <cell r="K412" t="str">
            <v>Comp. P/U</v>
          </cell>
          <cell r="L412" t="str">
            <v>Std. Cab, Sold 11/17/07</v>
          </cell>
          <cell r="M412" t="str">
            <v>Mario O'Campo</v>
          </cell>
        </row>
        <row r="413">
          <cell r="A413">
            <v>463</v>
          </cell>
          <cell r="B413" t="str">
            <v>1FTCR10A1VTA85311</v>
          </cell>
          <cell r="C413" t="str">
            <v>GBC945</v>
          </cell>
          <cell r="D413">
            <v>1997</v>
          </cell>
          <cell r="E413" t="str">
            <v>Ford</v>
          </cell>
          <cell r="F413" t="str">
            <v>Ranger</v>
          </cell>
          <cell r="H413" t="e">
            <v>#N/A</v>
          </cell>
          <cell r="K413" t="str">
            <v>Comp. P/U</v>
          </cell>
          <cell r="L413" t="str">
            <v>Std. Cab</v>
          </cell>
          <cell r="M413" t="str">
            <v>Pool Spare</v>
          </cell>
        </row>
        <row r="414">
          <cell r="A414">
            <v>464</v>
          </cell>
          <cell r="B414" t="str">
            <v>1G1ND52T3WY145874</v>
          </cell>
          <cell r="C414" t="str">
            <v>GBC946</v>
          </cell>
          <cell r="D414">
            <v>1998</v>
          </cell>
          <cell r="E414" t="str">
            <v>Chevrolet</v>
          </cell>
          <cell r="F414" t="str">
            <v>Malibu</v>
          </cell>
          <cell r="H414" t="e">
            <v>#N/A</v>
          </cell>
          <cell r="K414" t="str">
            <v>Automobile</v>
          </cell>
          <cell r="L414" t="str">
            <v>Sedan</v>
          </cell>
          <cell r="M414" t="str">
            <v>Pool Spare</v>
          </cell>
          <cell r="O414" t="str">
            <v>Pool Spare</v>
          </cell>
        </row>
        <row r="415">
          <cell r="A415">
            <v>466</v>
          </cell>
          <cell r="B415" t="str">
            <v>1FTRE1420WHB51893</v>
          </cell>
          <cell r="C415" t="str">
            <v>GBC950</v>
          </cell>
          <cell r="D415">
            <v>1998</v>
          </cell>
          <cell r="E415" t="str">
            <v>Ford</v>
          </cell>
          <cell r="F415" t="str">
            <v>E150</v>
          </cell>
          <cell r="G415">
            <v>6700</v>
          </cell>
          <cell r="H415" t="e">
            <v>#N/A</v>
          </cell>
          <cell r="K415" t="str">
            <v>Van</v>
          </cell>
          <cell r="L415" t="str">
            <v>Service</v>
          </cell>
          <cell r="M415" t="str">
            <v>Service (Spare)</v>
          </cell>
        </row>
        <row r="416">
          <cell r="A416">
            <v>467</v>
          </cell>
          <cell r="B416" t="str">
            <v>1FTRE1424WHB51895</v>
          </cell>
          <cell r="C416" t="str">
            <v>GBC954</v>
          </cell>
          <cell r="D416">
            <v>1998</v>
          </cell>
          <cell r="E416" t="str">
            <v>Ford</v>
          </cell>
          <cell r="F416" t="str">
            <v>E150</v>
          </cell>
          <cell r="G416">
            <v>6700</v>
          </cell>
          <cell r="H416" t="e">
            <v>#N/A</v>
          </cell>
          <cell r="K416" t="str">
            <v>Van</v>
          </cell>
          <cell r="L416" t="str">
            <v>Service</v>
          </cell>
          <cell r="M416" t="str">
            <v>Service (Spare)</v>
          </cell>
        </row>
        <row r="417">
          <cell r="A417">
            <v>468</v>
          </cell>
          <cell r="B417" t="str">
            <v>1FTRE1426WHB51896</v>
          </cell>
          <cell r="C417" t="str">
            <v>GBC951</v>
          </cell>
          <cell r="D417">
            <v>1998</v>
          </cell>
          <cell r="E417" t="str">
            <v>Ford</v>
          </cell>
          <cell r="F417" t="str">
            <v>E150</v>
          </cell>
          <cell r="G417">
            <v>6700</v>
          </cell>
          <cell r="H417" t="e">
            <v>#N/A</v>
          </cell>
          <cell r="K417" t="str">
            <v>Van</v>
          </cell>
          <cell r="L417" t="str">
            <v>Service</v>
          </cell>
          <cell r="M417" t="str">
            <v>Service</v>
          </cell>
        </row>
        <row r="418">
          <cell r="A418">
            <v>469</v>
          </cell>
          <cell r="B418" t="str">
            <v>1FTZF1724WNB92165</v>
          </cell>
          <cell r="C418" t="str">
            <v>GBC956</v>
          </cell>
          <cell r="D418">
            <v>1998</v>
          </cell>
          <cell r="E418" t="str">
            <v>Ford</v>
          </cell>
          <cell r="F418" t="str">
            <v>F150</v>
          </cell>
          <cell r="G418">
            <v>5500</v>
          </cell>
          <cell r="H418" t="e">
            <v>#N/A</v>
          </cell>
          <cell r="K418" t="str">
            <v>Pickup</v>
          </cell>
          <cell r="L418" t="str">
            <v>Std. Cab, Sold 7/26/10</v>
          </cell>
        </row>
        <row r="419">
          <cell r="A419">
            <v>470</v>
          </cell>
          <cell r="B419" t="str">
            <v>1FTZF1726WNB92166</v>
          </cell>
          <cell r="C419" t="str">
            <v>GBC955</v>
          </cell>
          <cell r="D419">
            <v>1998</v>
          </cell>
          <cell r="E419" t="str">
            <v>Ford</v>
          </cell>
          <cell r="F419" t="str">
            <v>F150</v>
          </cell>
          <cell r="G419">
            <v>5500</v>
          </cell>
          <cell r="H419" t="e">
            <v>#N/A</v>
          </cell>
          <cell r="K419" t="str">
            <v>Pickup</v>
          </cell>
          <cell r="L419" t="str">
            <v>Std. Cab, slated for auction in May-10</v>
          </cell>
          <cell r="M419" t="str">
            <v>Warehouse</v>
          </cell>
          <cell r="O419" t="str">
            <v>Dave Perry</v>
          </cell>
        </row>
        <row r="420">
          <cell r="A420">
            <v>471</v>
          </cell>
          <cell r="B420" t="str">
            <v>1GBKC34JXWF064089</v>
          </cell>
          <cell r="C420" t="str">
            <v>GBF935</v>
          </cell>
          <cell r="D420">
            <v>1998</v>
          </cell>
          <cell r="E420" t="str">
            <v>Chevrolet</v>
          </cell>
          <cell r="G420">
            <v>15000</v>
          </cell>
          <cell r="H420" t="e">
            <v>#N/A</v>
          </cell>
          <cell r="K420" t="str">
            <v>Utility</v>
          </cell>
          <cell r="L420" t="str">
            <v>Utility Hi-Cube</v>
          </cell>
          <cell r="M420" t="str">
            <v>M&amp;J</v>
          </cell>
        </row>
        <row r="421">
          <cell r="A421">
            <v>475</v>
          </cell>
          <cell r="B421" t="str">
            <v>1GNDM19W4XB198459</v>
          </cell>
          <cell r="C421" t="str">
            <v>GBC999</v>
          </cell>
          <cell r="D421">
            <v>1999</v>
          </cell>
          <cell r="E421" t="str">
            <v>Chevrolet</v>
          </cell>
          <cell r="F421" t="str">
            <v>Astro</v>
          </cell>
          <cell r="G421">
            <v>5950</v>
          </cell>
          <cell r="H421" t="e">
            <v>#N/A</v>
          </cell>
          <cell r="K421" t="str">
            <v>Van</v>
          </cell>
          <cell r="L421" t="str">
            <v>Sold 11/17/07</v>
          </cell>
          <cell r="M421" t="str">
            <v>Spare</v>
          </cell>
        </row>
        <row r="422">
          <cell r="A422">
            <v>476</v>
          </cell>
          <cell r="B422" t="str">
            <v>1GBJC34J5XF093111</v>
          </cell>
          <cell r="C422" t="str">
            <v>GBF913</v>
          </cell>
          <cell r="D422">
            <v>1999</v>
          </cell>
          <cell r="E422" t="str">
            <v>Chevrolet</v>
          </cell>
          <cell r="F422">
            <v>3500</v>
          </cell>
          <cell r="G422">
            <v>11000</v>
          </cell>
          <cell r="H422" t="e">
            <v>#N/A</v>
          </cell>
          <cell r="K422" t="str">
            <v>Dump Trk</v>
          </cell>
          <cell r="L422" t="str">
            <v>Dump Bed</v>
          </cell>
          <cell r="M422" t="str">
            <v>I&amp;M Dump Truck</v>
          </cell>
          <cell r="N422" t="str">
            <v>IM410</v>
          </cell>
          <cell r="O422" t="str">
            <v>I&amp;M Dump Truck</v>
          </cell>
        </row>
        <row r="423">
          <cell r="A423">
            <v>477</v>
          </cell>
          <cell r="B423" t="str">
            <v>1G1ND52TOW6122497</v>
          </cell>
          <cell r="C423" t="str">
            <v>GBC939</v>
          </cell>
          <cell r="D423">
            <v>1997</v>
          </cell>
          <cell r="E423" t="str">
            <v>Chevy</v>
          </cell>
          <cell r="F423" t="str">
            <v>Malibu</v>
          </cell>
          <cell r="H423" t="e">
            <v>#N/A</v>
          </cell>
          <cell r="K423" t="str">
            <v>Automobile</v>
          </cell>
          <cell r="L423" t="str">
            <v>Sedan</v>
          </cell>
          <cell r="M423" t="str">
            <v>SOLD</v>
          </cell>
        </row>
        <row r="424">
          <cell r="A424">
            <v>478</v>
          </cell>
          <cell r="B424" t="str">
            <v>2G1WF55EXY9146264</v>
          </cell>
          <cell r="C424" t="str">
            <v>H99YHW</v>
          </cell>
          <cell r="D424">
            <v>2000</v>
          </cell>
          <cell r="E424" t="str">
            <v>Chevrolet</v>
          </cell>
          <cell r="F424" t="str">
            <v>Impala</v>
          </cell>
          <cell r="H424" t="e">
            <v>#N/A</v>
          </cell>
          <cell r="K424" t="str">
            <v>Automobile</v>
          </cell>
          <cell r="L424" t="str">
            <v>Sedan</v>
          </cell>
          <cell r="M424" t="str">
            <v>Pool Spare</v>
          </cell>
        </row>
        <row r="425">
          <cell r="A425">
            <v>480</v>
          </cell>
          <cell r="B425" t="str">
            <v>1FTZF1726YNB43939</v>
          </cell>
          <cell r="C425" t="str">
            <v>GBC970</v>
          </cell>
          <cell r="D425">
            <v>2000</v>
          </cell>
          <cell r="E425" t="str">
            <v>Ford</v>
          </cell>
          <cell r="F425" t="str">
            <v>F150</v>
          </cell>
          <cell r="G425">
            <v>5600</v>
          </cell>
          <cell r="H425" t="e">
            <v>#N/A</v>
          </cell>
          <cell r="K425" t="str">
            <v>Pickup Trk</v>
          </cell>
          <cell r="L425" t="str">
            <v>Std. Cab</v>
          </cell>
          <cell r="M425" t="str">
            <v>Meter Shop Tech</v>
          </cell>
          <cell r="N425" t="str">
            <v>MS410</v>
          </cell>
          <cell r="O425" t="str">
            <v>Skip Flynn</v>
          </cell>
        </row>
        <row r="426">
          <cell r="A426">
            <v>482</v>
          </cell>
          <cell r="B426" t="str">
            <v>1GCCS14Z1SK251249</v>
          </cell>
          <cell r="C426" t="str">
            <v>GBC885</v>
          </cell>
          <cell r="D426">
            <v>1995</v>
          </cell>
          <cell r="E426" t="str">
            <v>Chevrolet</v>
          </cell>
          <cell r="F426" t="str">
            <v>S10</v>
          </cell>
          <cell r="H426" t="e">
            <v>#N/A</v>
          </cell>
          <cell r="K426" t="str">
            <v>Comp. P/U</v>
          </cell>
          <cell r="L426" t="str">
            <v>Std. Cab, Sold 12/06</v>
          </cell>
          <cell r="M426" t="str">
            <v>Tyrone White</v>
          </cell>
        </row>
        <row r="427">
          <cell r="A427">
            <v>483</v>
          </cell>
          <cell r="B427" t="str">
            <v>1GCCS19Z6S8134451</v>
          </cell>
          <cell r="C427" t="str">
            <v>GBC887</v>
          </cell>
          <cell r="D427">
            <v>1995</v>
          </cell>
          <cell r="E427" t="str">
            <v>Chevrolet</v>
          </cell>
          <cell r="F427" t="str">
            <v>S10</v>
          </cell>
          <cell r="H427" t="e">
            <v>#N/A</v>
          </cell>
          <cell r="K427" t="str">
            <v>Comp. P/U</v>
          </cell>
          <cell r="L427" t="str">
            <v>Ext. Cab, Sold 12/06</v>
          </cell>
          <cell r="M427" t="str">
            <v>Cedric Mitchell</v>
          </cell>
        </row>
        <row r="428">
          <cell r="A428">
            <v>484</v>
          </cell>
          <cell r="B428" t="str">
            <v>2FAFP74W11X155744</v>
          </cell>
          <cell r="C428" t="str">
            <v>F909HF</v>
          </cell>
          <cell r="D428">
            <v>2001</v>
          </cell>
          <cell r="E428" t="str">
            <v>Ford</v>
          </cell>
          <cell r="F428" t="str">
            <v>Crown Vic</v>
          </cell>
          <cell r="G428">
            <v>5237</v>
          </cell>
          <cell r="H428" t="e">
            <v>#N/A</v>
          </cell>
          <cell r="K428" t="str">
            <v>Automobile</v>
          </cell>
          <cell r="L428" t="str">
            <v>Sedan, Sold 11/17/07</v>
          </cell>
          <cell r="M428" t="str">
            <v>Pool</v>
          </cell>
        </row>
        <row r="429">
          <cell r="A429">
            <v>485</v>
          </cell>
          <cell r="B429" t="str">
            <v>2B3AD56J71H655986</v>
          </cell>
          <cell r="C429" t="str">
            <v>286YAT</v>
          </cell>
          <cell r="D429">
            <v>2001</v>
          </cell>
          <cell r="E429" t="str">
            <v>Dodge</v>
          </cell>
          <cell r="F429" t="str">
            <v>Intrepid</v>
          </cell>
          <cell r="H429" t="e">
            <v>#N/A</v>
          </cell>
          <cell r="K429" t="str">
            <v>Automobile</v>
          </cell>
          <cell r="L429" t="str">
            <v>Sedan</v>
          </cell>
          <cell r="M429" t="str">
            <v>Pool Spare</v>
          </cell>
          <cell r="N429" t="str">
            <v>-</v>
          </cell>
          <cell r="O429" t="str">
            <v>Pool Spare</v>
          </cell>
        </row>
        <row r="430">
          <cell r="A430">
            <v>489</v>
          </cell>
          <cell r="B430" t="str">
            <v>1FDNX20L71EC74626</v>
          </cell>
          <cell r="C430" t="str">
            <v>GBF926</v>
          </cell>
          <cell r="D430">
            <v>2001</v>
          </cell>
          <cell r="E430" t="str">
            <v>Ford</v>
          </cell>
          <cell r="F430" t="str">
            <v>F250</v>
          </cell>
          <cell r="G430">
            <v>8800</v>
          </cell>
          <cell r="H430" t="e">
            <v>#N/A</v>
          </cell>
          <cell r="K430" t="str">
            <v>Utility</v>
          </cell>
          <cell r="L430" t="str">
            <v>Service, OUT OF SERVICE</v>
          </cell>
          <cell r="M430" t="str">
            <v>Service</v>
          </cell>
        </row>
        <row r="431">
          <cell r="A431">
            <v>490</v>
          </cell>
          <cell r="B431" t="str">
            <v>1FDNX20L01EC74628</v>
          </cell>
          <cell r="C431" t="str">
            <v>GBF924</v>
          </cell>
          <cell r="D431">
            <v>2001</v>
          </cell>
          <cell r="E431" t="str">
            <v>Ford</v>
          </cell>
          <cell r="F431" t="str">
            <v>F250</v>
          </cell>
          <cell r="G431">
            <v>8800</v>
          </cell>
          <cell r="H431" t="e">
            <v>#N/A</v>
          </cell>
          <cell r="K431" t="str">
            <v>Utility</v>
          </cell>
          <cell r="L431" t="str">
            <v>Service, OUT OF SERVICE</v>
          </cell>
          <cell r="M431" t="str">
            <v>Service</v>
          </cell>
        </row>
        <row r="432">
          <cell r="A432">
            <v>494</v>
          </cell>
          <cell r="B432" t="str">
            <v>1FDKF37HXRNB30111</v>
          </cell>
          <cell r="C432" t="str">
            <v>GBF914</v>
          </cell>
          <cell r="D432">
            <v>1994</v>
          </cell>
          <cell r="E432" t="str">
            <v>Ford</v>
          </cell>
          <cell r="F432" t="str">
            <v>F350</v>
          </cell>
          <cell r="G432">
            <v>11000</v>
          </cell>
          <cell r="H432" t="e">
            <v>#N/A</v>
          </cell>
          <cell r="K432" t="str">
            <v>Utility</v>
          </cell>
          <cell r="L432" t="str">
            <v>Gaslight Service, Sold 11/17/07</v>
          </cell>
          <cell r="M432" t="str">
            <v>Sean Jackson</v>
          </cell>
        </row>
        <row r="433">
          <cell r="A433">
            <v>496</v>
          </cell>
          <cell r="B433" t="str">
            <v>1FDWE35L61HB34543</v>
          </cell>
          <cell r="C433" t="str">
            <v>GBD006</v>
          </cell>
          <cell r="D433">
            <v>2001</v>
          </cell>
          <cell r="E433" t="str">
            <v>Ford</v>
          </cell>
          <cell r="F433" t="str">
            <v>E350</v>
          </cell>
          <cell r="G433">
            <v>11500</v>
          </cell>
          <cell r="H433" t="e">
            <v>#N/A</v>
          </cell>
          <cell r="K433" t="str">
            <v>Utility Van</v>
          </cell>
          <cell r="L433" t="str">
            <v>Utility Hi-Cube</v>
          </cell>
          <cell r="M433" t="str">
            <v>M&amp;J</v>
          </cell>
          <cell r="N433" t="str">
            <v>PR410</v>
          </cell>
          <cell r="O433" t="str">
            <v>Vacant Position</v>
          </cell>
        </row>
        <row r="434">
          <cell r="A434">
            <v>499</v>
          </cell>
          <cell r="B434" t="str">
            <v>3FALP6532TM117312</v>
          </cell>
          <cell r="C434" t="str">
            <v>GBD005</v>
          </cell>
          <cell r="D434">
            <v>1996</v>
          </cell>
          <cell r="E434" t="str">
            <v>Ford</v>
          </cell>
          <cell r="F434" t="str">
            <v>Contour</v>
          </cell>
          <cell r="H434" t="e">
            <v>#N/A</v>
          </cell>
          <cell r="K434" t="str">
            <v>Automobile</v>
          </cell>
          <cell r="L434" t="str">
            <v>Sedan, Sold 12/06</v>
          </cell>
          <cell r="M434" t="str">
            <v>Engineering</v>
          </cell>
        </row>
        <row r="435">
          <cell r="A435">
            <v>503</v>
          </cell>
          <cell r="B435" t="str">
            <v>1GTGG25R921219131</v>
          </cell>
          <cell r="C435" t="str">
            <v>GBF957</v>
          </cell>
          <cell r="D435">
            <v>2002</v>
          </cell>
          <cell r="E435" t="str">
            <v>GMC</v>
          </cell>
          <cell r="F435">
            <v>2500</v>
          </cell>
          <cell r="G435">
            <v>8600</v>
          </cell>
          <cell r="H435" t="e">
            <v>#N/A</v>
          </cell>
          <cell r="K435" t="str">
            <v>Van</v>
          </cell>
          <cell r="L435" t="str">
            <v>Service</v>
          </cell>
          <cell r="M435" t="str">
            <v>Meter Shop</v>
          </cell>
          <cell r="N435" t="str">
            <v>MS410</v>
          </cell>
          <cell r="O435" t="str">
            <v>Ernest Washington</v>
          </cell>
        </row>
        <row r="436">
          <cell r="A436">
            <v>506</v>
          </cell>
          <cell r="B436" t="str">
            <v>1FTNW20S63EA00934</v>
          </cell>
          <cell r="C436" t="str">
            <v>168XER</v>
          </cell>
          <cell r="D436">
            <v>2003</v>
          </cell>
          <cell r="E436" t="str">
            <v>Ford</v>
          </cell>
          <cell r="F436" t="str">
            <v>F250</v>
          </cell>
          <cell r="G436">
            <v>8800</v>
          </cell>
          <cell r="H436" t="e">
            <v>#N/A</v>
          </cell>
          <cell r="K436" t="str">
            <v>Pickup</v>
          </cell>
          <cell r="L436" t="str">
            <v>Crew Cab, Sold to Jack 11/09</v>
          </cell>
          <cell r="M436" t="str">
            <v>President</v>
          </cell>
          <cell r="O436" t="str">
            <v>Jack English</v>
          </cell>
        </row>
        <row r="437">
          <cell r="A437">
            <v>508</v>
          </cell>
          <cell r="B437" t="str">
            <v>1GTHC29U62E290195</v>
          </cell>
          <cell r="C437" t="str">
            <v>GBF956</v>
          </cell>
          <cell r="D437">
            <v>2002</v>
          </cell>
          <cell r="E437" t="str">
            <v>GMC</v>
          </cell>
          <cell r="F437">
            <v>2500</v>
          </cell>
          <cell r="G437">
            <v>9200</v>
          </cell>
          <cell r="H437" t="e">
            <v>#N/A</v>
          </cell>
          <cell r="K437" t="str">
            <v>Utility</v>
          </cell>
          <cell r="L437" t="str">
            <v>6.0L V8-G, Ext. Cab</v>
          </cell>
          <cell r="M437" t="str">
            <v>Service</v>
          </cell>
          <cell r="N437" t="str">
            <v>SV411</v>
          </cell>
          <cell r="O437" t="str">
            <v>Sean Jackson</v>
          </cell>
        </row>
        <row r="438">
          <cell r="A438">
            <v>509</v>
          </cell>
          <cell r="B438" t="str">
            <v>1GTHC29UX2E290894</v>
          </cell>
          <cell r="C438" t="str">
            <v>GBF950</v>
          </cell>
          <cell r="D438">
            <v>2002</v>
          </cell>
          <cell r="E438" t="str">
            <v>GMC</v>
          </cell>
          <cell r="F438">
            <v>2500</v>
          </cell>
          <cell r="G438">
            <v>9200</v>
          </cell>
          <cell r="H438" t="e">
            <v>#N/A</v>
          </cell>
          <cell r="K438" t="str">
            <v>Utility</v>
          </cell>
          <cell r="L438" t="str">
            <v>6.0L V8-G, Ext. Cab</v>
          </cell>
          <cell r="M438" t="str">
            <v>Service</v>
          </cell>
          <cell r="N438" t="str">
            <v>SV411</v>
          </cell>
          <cell r="O438" t="str">
            <v>Rocco Tamayo</v>
          </cell>
        </row>
        <row r="439">
          <cell r="A439">
            <v>510</v>
          </cell>
          <cell r="B439" t="str">
            <v>1GTHC29UX2E288403</v>
          </cell>
          <cell r="C439" t="str">
            <v>GBF955</v>
          </cell>
          <cell r="D439">
            <v>2002</v>
          </cell>
          <cell r="E439" t="str">
            <v>GMC</v>
          </cell>
          <cell r="F439">
            <v>2500</v>
          </cell>
          <cell r="G439">
            <v>9200</v>
          </cell>
          <cell r="H439" t="e">
            <v>#N/A</v>
          </cell>
          <cell r="K439" t="str">
            <v>Utility</v>
          </cell>
          <cell r="L439" t="str">
            <v>6.0L V8-G, Ext. Cab</v>
          </cell>
          <cell r="M439" t="str">
            <v>Service</v>
          </cell>
          <cell r="N439" t="str">
            <v>SV411</v>
          </cell>
          <cell r="O439" t="str">
            <v>Spare</v>
          </cell>
        </row>
        <row r="440">
          <cell r="A440">
            <v>514</v>
          </cell>
          <cell r="B440" t="str">
            <v>1GDJG31R921214461</v>
          </cell>
          <cell r="C440" t="str">
            <v>GBF959</v>
          </cell>
          <cell r="D440">
            <v>2002</v>
          </cell>
          <cell r="E440" t="str">
            <v>GMC</v>
          </cell>
          <cell r="G440">
            <v>12000</v>
          </cell>
          <cell r="H440" t="e">
            <v>#N/A</v>
          </cell>
          <cell r="K440" t="str">
            <v>Van</v>
          </cell>
          <cell r="L440" t="str">
            <v>Utility Hi-Cube</v>
          </cell>
          <cell r="M440" t="str">
            <v>M&amp;J</v>
          </cell>
          <cell r="N440" t="str">
            <v>PR410</v>
          </cell>
          <cell r="O440" t="str">
            <v>Richard Singletary</v>
          </cell>
        </row>
        <row r="441">
          <cell r="A441">
            <v>521</v>
          </cell>
          <cell r="B441" t="str">
            <v>1GDE5C1E84F501476</v>
          </cell>
          <cell r="C441" t="str">
            <v>GBF909</v>
          </cell>
          <cell r="D441">
            <v>2004</v>
          </cell>
          <cell r="E441" t="str">
            <v>GMC</v>
          </cell>
          <cell r="F441">
            <v>5500</v>
          </cell>
          <cell r="G441">
            <v>19500</v>
          </cell>
          <cell r="H441" t="e">
            <v>#N/A</v>
          </cell>
          <cell r="K441" t="str">
            <v>Utility</v>
          </cell>
          <cell r="L441" t="str">
            <v>8.1L V8-G, I&amp;M</v>
          </cell>
          <cell r="M441" t="str">
            <v>I&amp;M</v>
          </cell>
          <cell r="N441" t="str">
            <v>IM410</v>
          </cell>
          <cell r="O441" t="str">
            <v>Spare</v>
          </cell>
        </row>
        <row r="442">
          <cell r="A442">
            <v>526</v>
          </cell>
          <cell r="B442" t="str">
            <v>1GDHC29UX4E176697</v>
          </cell>
          <cell r="C442" t="str">
            <v>GBC963</v>
          </cell>
          <cell r="D442">
            <v>2004</v>
          </cell>
          <cell r="E442" t="str">
            <v>GMC</v>
          </cell>
          <cell r="F442">
            <v>2500</v>
          </cell>
          <cell r="G442">
            <v>9200</v>
          </cell>
          <cell r="H442" t="e">
            <v>#N/A</v>
          </cell>
          <cell r="K442" t="str">
            <v>Utility</v>
          </cell>
          <cell r="L442" t="str">
            <v>6.0L V8-G, Ext. Cab</v>
          </cell>
          <cell r="M442" t="str">
            <v>Service</v>
          </cell>
          <cell r="N442" t="str">
            <v>SV411</v>
          </cell>
          <cell r="O442" t="str">
            <v>Cedric Mitchell</v>
          </cell>
        </row>
        <row r="443">
          <cell r="A443">
            <v>528</v>
          </cell>
          <cell r="B443" t="str">
            <v>1GDHC29U94E228613</v>
          </cell>
          <cell r="C443" t="str">
            <v>GBP842</v>
          </cell>
          <cell r="D443">
            <v>2004</v>
          </cell>
          <cell r="E443" t="str">
            <v>GMC</v>
          </cell>
          <cell r="F443">
            <v>2500</v>
          </cell>
          <cell r="G443">
            <v>9200</v>
          </cell>
          <cell r="H443" t="e">
            <v>#N/A</v>
          </cell>
          <cell r="K443" t="str">
            <v>Utility</v>
          </cell>
          <cell r="L443" t="str">
            <v>6.0L V8-G, Ext. Cab</v>
          </cell>
          <cell r="M443" t="str">
            <v>Service</v>
          </cell>
          <cell r="N443" t="str">
            <v>SV411</v>
          </cell>
          <cell r="O443" t="str">
            <v>Jeff Reitz</v>
          </cell>
        </row>
        <row r="444">
          <cell r="A444">
            <v>529</v>
          </cell>
          <cell r="B444" t="str">
            <v>1GTEC19T64Z177217</v>
          </cell>
          <cell r="C444" t="str">
            <v>K414CK</v>
          </cell>
          <cell r="D444">
            <v>2004</v>
          </cell>
          <cell r="E444" t="str">
            <v>GMC</v>
          </cell>
          <cell r="F444">
            <v>1500</v>
          </cell>
          <cell r="G444">
            <v>6200</v>
          </cell>
          <cell r="H444" t="e">
            <v>#N/A</v>
          </cell>
          <cell r="K444" t="str">
            <v>Pickup</v>
          </cell>
          <cell r="L444" t="str">
            <v>5.3L V8-G, Ext. Cab</v>
          </cell>
          <cell r="M444" t="str">
            <v>Corporate Engineer</v>
          </cell>
          <cell r="N444" t="str">
            <v>NG410</v>
          </cell>
          <cell r="O444" t="str">
            <v>Calvin Favors</v>
          </cell>
        </row>
        <row r="445">
          <cell r="A445">
            <v>532</v>
          </cell>
          <cell r="B445" t="str">
            <v>1FTNE2429YHA41075</v>
          </cell>
          <cell r="C445" t="str">
            <v>GBC886</v>
          </cell>
          <cell r="D445">
            <v>2000</v>
          </cell>
          <cell r="E445" t="str">
            <v>Ford</v>
          </cell>
          <cell r="F445" t="str">
            <v>E250</v>
          </cell>
          <cell r="G445">
            <v>8600</v>
          </cell>
          <cell r="H445" t="e">
            <v>#N/A</v>
          </cell>
          <cell r="K445" t="str">
            <v>Van</v>
          </cell>
          <cell r="L445" t="str">
            <v>Service</v>
          </cell>
          <cell r="M445" t="str">
            <v>Flo-Gas Service</v>
          </cell>
          <cell r="N445" t="str">
            <v>PR410</v>
          </cell>
          <cell r="O445" t="str">
            <v>Vacant Position</v>
          </cell>
        </row>
        <row r="446">
          <cell r="A446">
            <v>535</v>
          </cell>
          <cell r="B446" t="str">
            <v>1GTEC19T74Z313337</v>
          </cell>
          <cell r="C446" t="str">
            <v>GBC882</v>
          </cell>
          <cell r="D446">
            <v>2004</v>
          </cell>
          <cell r="E446" t="str">
            <v>GMC</v>
          </cell>
          <cell r="F446">
            <v>1500</v>
          </cell>
          <cell r="G446">
            <v>6200</v>
          </cell>
          <cell r="H446" t="e">
            <v>#N/A</v>
          </cell>
          <cell r="K446" t="str">
            <v>Pickup</v>
          </cell>
          <cell r="L446" t="str">
            <v>Ext. Cab, OUT OF SERVICE</v>
          </cell>
        </row>
        <row r="447">
          <cell r="A447">
            <v>548</v>
          </cell>
          <cell r="B447" t="str">
            <v>1GDHC29U24E386209</v>
          </cell>
          <cell r="C447" t="str">
            <v>GBP951</v>
          </cell>
          <cell r="D447">
            <v>2004</v>
          </cell>
          <cell r="E447" t="str">
            <v>GMC</v>
          </cell>
          <cell r="F447">
            <v>2500</v>
          </cell>
          <cell r="G447">
            <v>9200</v>
          </cell>
          <cell r="H447" t="e">
            <v>#N/A</v>
          </cell>
          <cell r="K447" t="str">
            <v>Utility</v>
          </cell>
          <cell r="L447" t="str">
            <v>6.0L V8-G, Ext. Cab</v>
          </cell>
          <cell r="M447" t="str">
            <v>Service</v>
          </cell>
          <cell r="N447" t="str">
            <v>SV411</v>
          </cell>
          <cell r="O447" t="str">
            <v>Fred Russel</v>
          </cell>
        </row>
        <row r="448">
          <cell r="A448">
            <v>550</v>
          </cell>
          <cell r="B448" t="str">
            <v>1FAFP53U95A183942</v>
          </cell>
          <cell r="C448" t="str">
            <v>H97YHW</v>
          </cell>
          <cell r="D448">
            <v>2005</v>
          </cell>
          <cell r="E448" t="str">
            <v>Ford</v>
          </cell>
          <cell r="F448" t="str">
            <v>Taurus</v>
          </cell>
          <cell r="H448" t="e">
            <v>#N/A</v>
          </cell>
          <cell r="K448" t="str">
            <v>Automobile</v>
          </cell>
          <cell r="L448" t="str">
            <v>Sedan, Sold to Seagrave 5/09</v>
          </cell>
          <cell r="M448" t="str">
            <v>Mktg Director</v>
          </cell>
          <cell r="O448" t="str">
            <v>Marc Seagrave</v>
          </cell>
        </row>
        <row r="449">
          <cell r="A449">
            <v>554</v>
          </cell>
          <cell r="B449" t="str">
            <v>JTEGF21A530074689</v>
          </cell>
          <cell r="C449" t="str">
            <v>F256FT</v>
          </cell>
          <cell r="D449">
            <v>2003</v>
          </cell>
          <cell r="E449" t="str">
            <v>Toyota</v>
          </cell>
          <cell r="F449" t="str">
            <v>Highlander</v>
          </cell>
          <cell r="G449">
            <v>4985</v>
          </cell>
          <cell r="H449" t="e">
            <v>#N/A</v>
          </cell>
          <cell r="K449" t="str">
            <v>SUV</v>
          </cell>
          <cell r="L449" t="str">
            <v>Lease, Turned in 12/06</v>
          </cell>
          <cell r="M449" t="str">
            <v>Geoff Hartman / Conservation</v>
          </cell>
        </row>
        <row r="450">
          <cell r="A450">
            <v>555</v>
          </cell>
          <cell r="B450" t="str">
            <v>2C3HD46R7YH221093</v>
          </cell>
          <cell r="C450" t="str">
            <v>N977UF</v>
          </cell>
          <cell r="D450">
            <v>2000</v>
          </cell>
          <cell r="E450" t="str">
            <v>Chrysler</v>
          </cell>
          <cell r="F450" t="str">
            <v>Concord</v>
          </cell>
          <cell r="H450" t="e">
            <v>#N/A</v>
          </cell>
          <cell r="K450" t="str">
            <v>Automobile</v>
          </cell>
          <cell r="L450" t="str">
            <v>Sedan</v>
          </cell>
          <cell r="M450" t="str">
            <v>Pool Spare</v>
          </cell>
          <cell r="N450" t="str">
            <v>OB840</v>
          </cell>
          <cell r="O450" t="str">
            <v>Pool Spare</v>
          </cell>
        </row>
        <row r="451">
          <cell r="A451">
            <v>560</v>
          </cell>
          <cell r="B451" t="str">
            <v>1GKEC13T65R222008</v>
          </cell>
          <cell r="C451" t="str">
            <v>D177II</v>
          </cell>
          <cell r="D451">
            <v>2005</v>
          </cell>
          <cell r="E451" t="str">
            <v>GMC</v>
          </cell>
          <cell r="F451" t="str">
            <v>Yukon</v>
          </cell>
          <cell r="G451">
            <v>6800</v>
          </cell>
          <cell r="H451" t="e">
            <v>#N/A</v>
          </cell>
          <cell r="K451" t="str">
            <v>SUV</v>
          </cell>
          <cell r="M451" t="str">
            <v>Vice President</v>
          </cell>
          <cell r="O451" t="str">
            <v>Chuck Stein</v>
          </cell>
        </row>
        <row r="452">
          <cell r="A452">
            <v>573</v>
          </cell>
          <cell r="B452" t="str">
            <v>1GCCS144YSK244627</v>
          </cell>
          <cell r="C452" t="str">
            <v>GBC876</v>
          </cell>
          <cell r="D452">
            <v>1995</v>
          </cell>
          <cell r="E452" t="str">
            <v>Chevrolet</v>
          </cell>
          <cell r="F452" t="str">
            <v>S10</v>
          </cell>
          <cell r="G452">
            <v>4200</v>
          </cell>
          <cell r="H452" t="e">
            <v>#N/A</v>
          </cell>
          <cell r="K452" t="str">
            <v>Comp. P/U</v>
          </cell>
          <cell r="L452" t="str">
            <v>Std. Cab, Transferred to SF in Jan '06</v>
          </cell>
          <cell r="M452" t="str">
            <v>Pool Spare</v>
          </cell>
        </row>
        <row r="453">
          <cell r="A453">
            <v>574</v>
          </cell>
          <cell r="B453" t="str">
            <v>1FTYR10C9XPB82579</v>
          </cell>
          <cell r="C453" t="str">
            <v>GBC964</v>
          </cell>
          <cell r="D453">
            <v>1999</v>
          </cell>
          <cell r="E453" t="str">
            <v>Ford</v>
          </cell>
          <cell r="F453" t="str">
            <v>Ranger</v>
          </cell>
          <cell r="H453" t="e">
            <v>#N/A</v>
          </cell>
          <cell r="K453" t="str">
            <v>Comp. P/U</v>
          </cell>
          <cell r="L453" t="str">
            <v>Std. Cab, Transferred to SF in Mar '06</v>
          </cell>
          <cell r="M453" t="str">
            <v>I&amp;M Runner</v>
          </cell>
          <cell r="N453" t="str">
            <v>IM410</v>
          </cell>
          <cell r="O453" t="str">
            <v>I&amp;M Runner</v>
          </cell>
        </row>
        <row r="454">
          <cell r="A454">
            <v>575</v>
          </cell>
          <cell r="B454" t="str">
            <v>1FTYR10V4XUB86204</v>
          </cell>
          <cell r="C454" t="str">
            <v>GBC960</v>
          </cell>
          <cell r="D454">
            <v>1999</v>
          </cell>
          <cell r="E454" t="str">
            <v>Ford</v>
          </cell>
          <cell r="F454" t="str">
            <v>Ranger</v>
          </cell>
          <cell r="G454">
            <v>4740</v>
          </cell>
          <cell r="H454" t="e">
            <v>#N/A</v>
          </cell>
          <cell r="K454" t="str">
            <v>Comp. P/U</v>
          </cell>
          <cell r="L454" t="str">
            <v>Std. Cab, Transferred to SF in May '06</v>
          </cell>
          <cell r="M454" t="str">
            <v>I&amp;M Runner</v>
          </cell>
          <cell r="N454" t="str">
            <v>IM410</v>
          </cell>
          <cell r="O454" t="str">
            <v>I&amp;M Runner</v>
          </cell>
        </row>
        <row r="455">
          <cell r="A455">
            <v>576</v>
          </cell>
          <cell r="B455" t="str">
            <v>2G1WL52M3X9262778</v>
          </cell>
          <cell r="C455" t="str">
            <v>GBC916</v>
          </cell>
          <cell r="D455">
            <v>1999</v>
          </cell>
          <cell r="E455" t="str">
            <v>Chevrolet</v>
          </cell>
          <cell r="F455" t="str">
            <v>Lumina</v>
          </cell>
          <cell r="H455" t="e">
            <v>#N/A</v>
          </cell>
          <cell r="K455" t="str">
            <v>Automobile</v>
          </cell>
          <cell r="L455" t="str">
            <v>Transferred to SF in Apr '06, OUT OF SERVICE</v>
          </cell>
          <cell r="M455" t="str">
            <v>Pool Spare</v>
          </cell>
          <cell r="O455" t="str">
            <v>Pool Car</v>
          </cell>
        </row>
        <row r="456">
          <cell r="A456">
            <v>577</v>
          </cell>
          <cell r="B456" t="str">
            <v>19UUA66286A024142</v>
          </cell>
          <cell r="C456" t="str">
            <v>U159UE</v>
          </cell>
          <cell r="D456">
            <v>2006</v>
          </cell>
          <cell r="E456" t="str">
            <v>Acura</v>
          </cell>
          <cell r="F456" t="str">
            <v>TL</v>
          </cell>
          <cell r="H456" t="e">
            <v>#N/A</v>
          </cell>
          <cell r="K456" t="str">
            <v>Automobile</v>
          </cell>
          <cell r="M456" t="str">
            <v>CFO</v>
          </cell>
          <cell r="O456" t="str">
            <v>George Bachman</v>
          </cell>
        </row>
        <row r="457">
          <cell r="A457">
            <v>578</v>
          </cell>
          <cell r="B457" t="str">
            <v>1GNDS13S062113949</v>
          </cell>
          <cell r="C457" t="str">
            <v>B923US</v>
          </cell>
          <cell r="D457">
            <v>2006</v>
          </cell>
          <cell r="E457" t="str">
            <v>Chevrolet</v>
          </cell>
          <cell r="F457" t="str">
            <v>TrailBlazer</v>
          </cell>
          <cell r="G457">
            <v>5550</v>
          </cell>
          <cell r="H457" t="e">
            <v>#N/A</v>
          </cell>
          <cell r="K457" t="str">
            <v>SUV</v>
          </cell>
          <cell r="M457" t="str">
            <v>Corp Svcs Director</v>
          </cell>
          <cell r="O457" t="str">
            <v>Marc Schneidermann</v>
          </cell>
        </row>
        <row r="458">
          <cell r="A458">
            <v>589</v>
          </cell>
          <cell r="B458" t="str">
            <v>JTMZK33V276004472</v>
          </cell>
          <cell r="C458" t="str">
            <v>X255HD</v>
          </cell>
          <cell r="D458">
            <v>2007</v>
          </cell>
          <cell r="E458" t="str">
            <v>Toyota</v>
          </cell>
          <cell r="F458" t="str">
            <v>Rav4</v>
          </cell>
          <cell r="H458" t="e">
            <v>#N/A</v>
          </cell>
          <cell r="K458" t="str">
            <v>SUV</v>
          </cell>
          <cell r="M458" t="str">
            <v>Conservation Mgr</v>
          </cell>
          <cell r="O458" t="str">
            <v>Joe Eysie</v>
          </cell>
        </row>
        <row r="459">
          <cell r="A459">
            <v>590</v>
          </cell>
          <cell r="B459" t="str">
            <v>JTMZD33VX75042869</v>
          </cell>
          <cell r="C459" t="str">
            <v>F060TI</v>
          </cell>
          <cell r="D459">
            <v>2007</v>
          </cell>
          <cell r="E459" t="str">
            <v>Toyota</v>
          </cell>
          <cell r="F459" t="str">
            <v>Rav4</v>
          </cell>
          <cell r="H459" t="e">
            <v>#N/A</v>
          </cell>
          <cell r="K459" t="str">
            <v>SUV</v>
          </cell>
          <cell r="M459" t="str">
            <v>Conservation Rep</v>
          </cell>
          <cell r="O459" t="str">
            <v>Danielle Boone</v>
          </cell>
        </row>
        <row r="460">
          <cell r="A460">
            <v>592</v>
          </cell>
          <cell r="B460" t="str">
            <v>2SWUW11AX5S024569</v>
          </cell>
          <cell r="C460" t="str">
            <v>GBX377</v>
          </cell>
          <cell r="D460">
            <v>2005</v>
          </cell>
          <cell r="E460" t="str">
            <v>BlackRock</v>
          </cell>
          <cell r="F460" t="str">
            <v>8000HD</v>
          </cell>
          <cell r="G460">
            <v>2090</v>
          </cell>
          <cell r="H460" t="e">
            <v>#N/A</v>
          </cell>
          <cell r="K460" t="str">
            <v>Utility Trailer</v>
          </cell>
          <cell r="L460" t="str">
            <v>Transferred from WF - old #130</v>
          </cell>
          <cell r="M460" t="str">
            <v>Equipment Trailer</v>
          </cell>
          <cell r="N460" t="str">
            <v>WH410</v>
          </cell>
          <cell r="O460" t="str">
            <v>Equipment Trailer</v>
          </cell>
        </row>
        <row r="461">
          <cell r="A461">
            <v>603</v>
          </cell>
          <cell r="B461" t="str">
            <v>1FTYR14VOXPB25439</v>
          </cell>
          <cell r="C461" t="str">
            <v>GBC962</v>
          </cell>
          <cell r="D461">
            <v>1999</v>
          </cell>
          <cell r="E461" t="str">
            <v>Ford</v>
          </cell>
          <cell r="F461" t="str">
            <v>Ranger</v>
          </cell>
          <cell r="H461" t="e">
            <v>#N/A</v>
          </cell>
          <cell r="K461" t="str">
            <v>Comp. P/U</v>
          </cell>
          <cell r="L461" t="str">
            <v>Ext. Cab, Old CF 110</v>
          </cell>
          <cell r="M461" t="str">
            <v>Pool Spare</v>
          </cell>
          <cell r="O461" t="str">
            <v>Pool Spare</v>
          </cell>
        </row>
        <row r="462">
          <cell r="A462">
            <v>604</v>
          </cell>
          <cell r="B462" t="str">
            <v>1FDNX20L21EC74629</v>
          </cell>
          <cell r="C462" t="str">
            <v>GBF938</v>
          </cell>
          <cell r="D462">
            <v>2001</v>
          </cell>
          <cell r="E462" t="str">
            <v>Ford</v>
          </cell>
          <cell r="F462" t="str">
            <v>F250</v>
          </cell>
          <cell r="G462">
            <v>8800</v>
          </cell>
          <cell r="H462" t="e">
            <v>#N/A</v>
          </cell>
          <cell r="K462" t="str">
            <v>Pickup</v>
          </cell>
          <cell r="L462" t="str">
            <v>Old CF 121, OUT OF SERVICE</v>
          </cell>
          <cell r="M462" t="str">
            <v>Service</v>
          </cell>
        </row>
        <row r="463">
          <cell r="A463">
            <v>625</v>
          </cell>
          <cell r="B463" t="str">
            <v>1GKFC13J68R155059</v>
          </cell>
          <cell r="C463" t="str">
            <v>H479JJ</v>
          </cell>
          <cell r="D463">
            <v>2008</v>
          </cell>
          <cell r="E463" t="str">
            <v>GMC</v>
          </cell>
          <cell r="F463" t="str">
            <v>Yukon</v>
          </cell>
          <cell r="H463" t="e">
            <v>#N/A</v>
          </cell>
          <cell r="K463" t="str">
            <v>SUV</v>
          </cell>
          <cell r="L463" t="str">
            <v>Tag good thru 6/30/13               V8-G, XM #C2WJW0W7</v>
          </cell>
          <cell r="M463" t="str">
            <v>President</v>
          </cell>
          <cell r="N463" t="str">
            <v>MG713</v>
          </cell>
          <cell r="O463" t="str">
            <v>Jeff Householder</v>
          </cell>
        </row>
        <row r="464">
          <cell r="A464">
            <v>1722</v>
          </cell>
          <cell r="B464" t="str">
            <v>1GDT9C4C4FV513171</v>
          </cell>
          <cell r="C464" t="str">
            <v>GBP671</v>
          </cell>
          <cell r="D464">
            <v>1985</v>
          </cell>
          <cell r="E464" t="str">
            <v>GMC</v>
          </cell>
          <cell r="F464" t="str">
            <v>Brigadier</v>
          </cell>
          <cell r="G464">
            <v>50000</v>
          </cell>
          <cell r="H464" t="e">
            <v>#N/A</v>
          </cell>
          <cell r="K464" t="str">
            <v>Digger Derrick</v>
          </cell>
          <cell r="L464" t="str">
            <v>Deadlined</v>
          </cell>
          <cell r="M464" t="str">
            <v>SOLD 4/06</v>
          </cell>
        </row>
        <row r="465">
          <cell r="A465">
            <v>726</v>
          </cell>
          <cell r="B465" t="str">
            <v>1FDJF37H9NNB10115</v>
          </cell>
          <cell r="C465" t="str">
            <v>GBF917</v>
          </cell>
          <cell r="D465">
            <v>1992</v>
          </cell>
          <cell r="E465" t="str">
            <v>Ford</v>
          </cell>
          <cell r="F465" t="str">
            <v>F350</v>
          </cell>
          <cell r="G465">
            <v>10000</v>
          </cell>
          <cell r="H465" t="e">
            <v>#N/A</v>
          </cell>
          <cell r="K465" t="str">
            <v>Utility Body</v>
          </cell>
          <cell r="L465" t="str">
            <v>Old 493 from WPB - Sold 04/25/07</v>
          </cell>
        </row>
        <row r="466">
          <cell r="A466">
            <v>728</v>
          </cell>
          <cell r="B466" t="str">
            <v>1HTSDPPN4PH512298</v>
          </cell>
          <cell r="C466" t="str">
            <v>GBP671</v>
          </cell>
          <cell r="D466">
            <v>1993</v>
          </cell>
          <cell r="E466" t="str">
            <v>International</v>
          </cell>
          <cell r="F466">
            <v>4900</v>
          </cell>
          <cell r="G466">
            <v>31040</v>
          </cell>
          <cell r="H466" t="e">
            <v>#N/A</v>
          </cell>
          <cell r="K466" t="str">
            <v>Bucket</v>
          </cell>
          <cell r="L466" t="str">
            <v>Altec AM550, BEING REPLACED 7/10</v>
          </cell>
          <cell r="M466" t="str">
            <v>Bucket Truck</v>
          </cell>
          <cell r="O466" t="str">
            <v>Various Drivers</v>
          </cell>
        </row>
        <row r="467">
          <cell r="A467">
            <v>1729</v>
          </cell>
          <cell r="B467" t="str">
            <v>1FDKF37H4PNA86149</v>
          </cell>
          <cell r="C467" t="str">
            <v>GBF949</v>
          </cell>
          <cell r="D467">
            <v>1993</v>
          </cell>
          <cell r="E467" t="str">
            <v>Ford</v>
          </cell>
          <cell r="F467" t="str">
            <v>F350</v>
          </cell>
          <cell r="G467">
            <v>11000</v>
          </cell>
          <cell r="H467" t="e">
            <v>#N/A</v>
          </cell>
          <cell r="K467" t="str">
            <v>I&amp;M</v>
          </cell>
          <cell r="L467" t="str">
            <v>EH4004</v>
          </cell>
          <cell r="M467" t="str">
            <v>SOLD 10/05</v>
          </cell>
        </row>
        <row r="468">
          <cell r="A468">
            <v>737</v>
          </cell>
          <cell r="B468" t="str">
            <v>1GCCS1448S8258989</v>
          </cell>
          <cell r="C468" t="str">
            <v>GBP279</v>
          </cell>
          <cell r="D468">
            <v>1995</v>
          </cell>
          <cell r="E468" t="str">
            <v>Chevrolet</v>
          </cell>
          <cell r="F468" t="str">
            <v>S10</v>
          </cell>
          <cell r="G468">
            <v>4200</v>
          </cell>
          <cell r="H468" t="e">
            <v>#N/A</v>
          </cell>
          <cell r="K468" t="str">
            <v>Comp. P/U</v>
          </cell>
          <cell r="L468" t="str">
            <v>Std. Cab, SOLD 2/18/09</v>
          </cell>
          <cell r="M468" t="str">
            <v>Spare</v>
          </cell>
        </row>
        <row r="469">
          <cell r="A469">
            <v>1738</v>
          </cell>
          <cell r="B469" t="str">
            <v>1GCCS1442S8258387</v>
          </cell>
          <cell r="C469" t="str">
            <v>GBP312</v>
          </cell>
          <cell r="D469">
            <v>1995</v>
          </cell>
          <cell r="E469" t="str">
            <v>Chevrolet</v>
          </cell>
          <cell r="F469" t="str">
            <v>S10</v>
          </cell>
          <cell r="G469">
            <v>4200</v>
          </cell>
          <cell r="H469" t="e">
            <v>#N/A</v>
          </cell>
          <cell r="K469" t="str">
            <v>Comp. P/U</v>
          </cell>
          <cell r="L469" t="str">
            <v>Std. Cab - SOLD</v>
          </cell>
        </row>
        <row r="470">
          <cell r="A470">
            <v>1744</v>
          </cell>
          <cell r="B470" t="str">
            <v>JTEGF21A330081253</v>
          </cell>
          <cell r="C470" t="str">
            <v>F257FT</v>
          </cell>
          <cell r="D470">
            <v>2003</v>
          </cell>
          <cell r="E470" t="str">
            <v>Toyota</v>
          </cell>
          <cell r="F470" t="str">
            <v>Highlander</v>
          </cell>
          <cell r="G470">
            <v>4985</v>
          </cell>
          <cell r="H470" t="e">
            <v>#N/A</v>
          </cell>
          <cell r="K470" t="str">
            <v>SUV</v>
          </cell>
          <cell r="L470" t="str">
            <v>Lease, Turned in 12/06</v>
          </cell>
          <cell r="M470" t="str">
            <v>Neil Douglas / Conservation</v>
          </cell>
        </row>
        <row r="471">
          <cell r="A471">
            <v>745</v>
          </cell>
          <cell r="B471" t="str">
            <v>1FV6HJBA8VL828693</v>
          </cell>
          <cell r="C471" t="str">
            <v>GBF931</v>
          </cell>
          <cell r="D471">
            <v>1997</v>
          </cell>
          <cell r="E471" t="str">
            <v>Freightliner</v>
          </cell>
          <cell r="F471" t="str">
            <v>FL70</v>
          </cell>
          <cell r="G471">
            <v>31000</v>
          </cell>
          <cell r="H471" t="e">
            <v>#N/A</v>
          </cell>
          <cell r="K471" t="str">
            <v>Bucket</v>
          </cell>
          <cell r="L471" t="str">
            <v>SALE PENDING as of 11/08                Altec TA40</v>
          </cell>
          <cell r="M471" t="str">
            <v>Bucket Truck</v>
          </cell>
        </row>
        <row r="472">
          <cell r="A472">
            <v>750</v>
          </cell>
          <cell r="B472" t="str">
            <v>1G1ND52M9XY149423</v>
          </cell>
          <cell r="C472" t="str">
            <v>GBP339</v>
          </cell>
          <cell r="D472">
            <v>1999</v>
          </cell>
          <cell r="E472" t="str">
            <v>Chevrolet</v>
          </cell>
          <cell r="F472" t="str">
            <v>Malibu</v>
          </cell>
          <cell r="G472">
            <v>3988</v>
          </cell>
          <cell r="H472" t="e">
            <v>#N/A</v>
          </cell>
          <cell r="K472" t="str">
            <v>Sedan</v>
          </cell>
          <cell r="L472" t="str">
            <v>Shelton's old car</v>
          </cell>
          <cell r="M472" t="str">
            <v>SOLD 8/07</v>
          </cell>
        </row>
        <row r="473">
          <cell r="A473">
            <v>751</v>
          </cell>
          <cell r="B473" t="str">
            <v>1FTZX1720XNB03206</v>
          </cell>
          <cell r="C473" t="str">
            <v>F258FT</v>
          </cell>
          <cell r="D473">
            <v>1999</v>
          </cell>
          <cell r="E473" t="str">
            <v>Ford</v>
          </cell>
          <cell r="F473" t="str">
            <v>F150</v>
          </cell>
          <cell r="G473">
            <v>6000</v>
          </cell>
          <cell r="H473" t="e">
            <v>#N/A</v>
          </cell>
          <cell r="K473" t="str">
            <v>Pickup</v>
          </cell>
          <cell r="L473" t="str">
            <v>OUT OF SERVICE</v>
          </cell>
        </row>
        <row r="474">
          <cell r="A474">
            <v>752</v>
          </cell>
          <cell r="B474" t="str">
            <v>1GCCS1446XK176303</v>
          </cell>
          <cell r="C474" t="str">
            <v>GBP382</v>
          </cell>
          <cell r="D474">
            <v>1999</v>
          </cell>
          <cell r="E474" t="str">
            <v>Chevrolet</v>
          </cell>
          <cell r="F474" t="str">
            <v>S10</v>
          </cell>
          <cell r="G474">
            <v>4200</v>
          </cell>
          <cell r="H474" t="e">
            <v>#N/A</v>
          </cell>
          <cell r="K474" t="str">
            <v>Comp. P/U</v>
          </cell>
          <cell r="L474" t="str">
            <v>Std. Cab, SOLD 2/18/09</v>
          </cell>
          <cell r="M474" t="str">
            <v>Spare</v>
          </cell>
        </row>
        <row r="475">
          <cell r="A475">
            <v>756</v>
          </cell>
          <cell r="B475" t="str">
            <v>1FTZX1729YNC10935</v>
          </cell>
          <cell r="C475" t="str">
            <v>GBP445</v>
          </cell>
          <cell r="D475">
            <v>2000</v>
          </cell>
          <cell r="E475" t="str">
            <v>Ford</v>
          </cell>
          <cell r="F475" t="str">
            <v>F-150</v>
          </cell>
          <cell r="G475">
            <v>6000</v>
          </cell>
          <cell r="H475" t="e">
            <v>#N/A</v>
          </cell>
          <cell r="K475" t="str">
            <v>Pickup</v>
          </cell>
          <cell r="L475" t="str">
            <v>4.2L V6-G</v>
          </cell>
          <cell r="M475" t="str">
            <v>Engineering</v>
          </cell>
          <cell r="N475" t="str">
            <v> EN450</v>
          </cell>
          <cell r="O475" t="str">
            <v>Larry Montgomery</v>
          </cell>
        </row>
        <row r="476">
          <cell r="A476">
            <v>1759</v>
          </cell>
          <cell r="B476" t="str">
            <v>1GDJK34N1NE517352</v>
          </cell>
          <cell r="C476" t="str">
            <v>GBF922</v>
          </cell>
          <cell r="D476">
            <v>1991</v>
          </cell>
          <cell r="E476" t="str">
            <v>Chevy</v>
          </cell>
          <cell r="F476">
            <v>3500</v>
          </cell>
          <cell r="G476">
            <v>12000</v>
          </cell>
          <cell r="H476" t="e">
            <v>#N/A</v>
          </cell>
          <cell r="K476" t="str">
            <v>I&amp;M</v>
          </cell>
          <cell r="L476" t="str">
            <v>STI 4000 Crane, 1,200 lb Liftgate</v>
          </cell>
          <cell r="M476" t="str">
            <v>SOLD 10/05</v>
          </cell>
        </row>
        <row r="477">
          <cell r="A477">
            <v>1760</v>
          </cell>
          <cell r="B477" t="str">
            <v>SOLD</v>
          </cell>
          <cell r="D477">
            <v>1990</v>
          </cell>
          <cell r="E477" t="str">
            <v>Ford</v>
          </cell>
          <cell r="F477" t="str">
            <v>F800</v>
          </cell>
          <cell r="H477" t="e">
            <v>#N/A</v>
          </cell>
          <cell r="K477" t="str">
            <v>Bobtail</v>
          </cell>
          <cell r="L477" t="str">
            <v>Trans W. Ent 3000 s/n A2569</v>
          </cell>
          <cell r="M477" t="str">
            <v>SOLD (OLD 28)</v>
          </cell>
        </row>
        <row r="478">
          <cell r="A478">
            <v>761</v>
          </cell>
          <cell r="B478" t="str">
            <v>1GBJC34R2YF439364</v>
          </cell>
          <cell r="C478" t="str">
            <v>GBF916</v>
          </cell>
          <cell r="D478">
            <v>2000</v>
          </cell>
          <cell r="E478" t="str">
            <v>Chevy</v>
          </cell>
          <cell r="F478">
            <v>3500</v>
          </cell>
          <cell r="G478">
            <v>11000</v>
          </cell>
          <cell r="H478" t="e">
            <v>#N/A</v>
          </cell>
          <cell r="K478" t="str">
            <v>I&amp;M</v>
          </cell>
          <cell r="L478" t="str">
            <v>Crane, SOLD 2/17/09</v>
          </cell>
          <cell r="M478" t="str">
            <v>I&amp;M</v>
          </cell>
        </row>
        <row r="479">
          <cell r="A479">
            <v>764</v>
          </cell>
          <cell r="B479" t="str">
            <v>1FTYR10C81TA27293</v>
          </cell>
          <cell r="C479" t="str">
            <v>GBC972</v>
          </cell>
          <cell r="D479">
            <v>2001</v>
          </cell>
          <cell r="E479" t="str">
            <v>Ford</v>
          </cell>
          <cell r="F479" t="str">
            <v>Ranger</v>
          </cell>
          <cell r="G479">
            <v>4400</v>
          </cell>
          <cell r="H479" t="e">
            <v>#N/A</v>
          </cell>
          <cell r="K479" t="str">
            <v>Comp. P/U</v>
          </cell>
          <cell r="L479" t="str">
            <v>OUT OF SERVICE</v>
          </cell>
        </row>
        <row r="480">
          <cell r="A480">
            <v>765</v>
          </cell>
          <cell r="B480" t="str">
            <v>1FTYR10CX1TA27862</v>
          </cell>
          <cell r="C480" t="str">
            <v>GBC974</v>
          </cell>
          <cell r="D480">
            <v>2001</v>
          </cell>
          <cell r="E480" t="str">
            <v>Ford</v>
          </cell>
          <cell r="F480" t="str">
            <v>Ranger</v>
          </cell>
          <cell r="G480">
            <v>4400</v>
          </cell>
          <cell r="H480" t="e">
            <v>#N/A</v>
          </cell>
          <cell r="K480" t="str">
            <v>Comp. P/U</v>
          </cell>
          <cell r="L480" t="str">
            <v>I4-G</v>
          </cell>
          <cell r="M480" t="str">
            <v>Meter Reader</v>
          </cell>
          <cell r="N480" t="str">
            <v>CS452</v>
          </cell>
          <cell r="O480" t="str">
            <v>Jevon Brown</v>
          </cell>
        </row>
        <row r="481">
          <cell r="A481">
            <v>766</v>
          </cell>
          <cell r="B481" t="str">
            <v>1FTYR10C11TA27863</v>
          </cell>
          <cell r="C481" t="str">
            <v>GBC973</v>
          </cell>
          <cell r="D481">
            <v>2001</v>
          </cell>
          <cell r="E481" t="str">
            <v>Ford</v>
          </cell>
          <cell r="F481" t="str">
            <v>Ranger</v>
          </cell>
          <cell r="G481">
            <v>4400</v>
          </cell>
          <cell r="H481" t="e">
            <v>#N/A</v>
          </cell>
          <cell r="K481" t="str">
            <v>Comp. P/U</v>
          </cell>
          <cell r="L481" t="str">
            <v>I4-G</v>
          </cell>
          <cell r="M481" t="str">
            <v>Meter Reader</v>
          </cell>
          <cell r="N481" t="str">
            <v>CS452</v>
          </cell>
          <cell r="O481" t="str">
            <v>Mia Goins</v>
          </cell>
        </row>
        <row r="482">
          <cell r="A482">
            <v>769</v>
          </cell>
          <cell r="B482" t="str">
            <v>2FTZX17241CA24521</v>
          </cell>
          <cell r="C482" t="str">
            <v>GBC890</v>
          </cell>
          <cell r="D482">
            <v>2001</v>
          </cell>
          <cell r="E482" t="str">
            <v>Ford</v>
          </cell>
          <cell r="F482" t="str">
            <v>F150</v>
          </cell>
          <cell r="G482">
            <v>6000</v>
          </cell>
          <cell r="H482" t="e">
            <v>#N/A</v>
          </cell>
          <cell r="K482" t="str">
            <v>Pickup</v>
          </cell>
          <cell r="L482" t="str">
            <v>V8-G</v>
          </cell>
          <cell r="M482" t="str">
            <v>Fleet Specialist</v>
          </cell>
          <cell r="N482" t="str">
            <v> Retired</v>
          </cell>
          <cell r="O482" t="str">
            <v>Billy Tyler</v>
          </cell>
        </row>
        <row r="483">
          <cell r="A483">
            <v>775</v>
          </cell>
          <cell r="B483" t="str">
            <v>1G1ND52J916200248</v>
          </cell>
          <cell r="C483" t="str">
            <v>GBP312</v>
          </cell>
          <cell r="D483">
            <v>2001</v>
          </cell>
          <cell r="E483" t="str">
            <v>Chevrolet</v>
          </cell>
          <cell r="F483" t="str">
            <v>Malibu</v>
          </cell>
          <cell r="H483" t="e">
            <v>#N/A</v>
          </cell>
          <cell r="K483" t="str">
            <v>Sedan</v>
          </cell>
          <cell r="L483" t="str">
            <v>OUT OF SERVICE</v>
          </cell>
          <cell r="M483" t="str">
            <v>Safety Coordinator</v>
          </cell>
          <cell r="O483" t="str">
            <v>Tom Moen</v>
          </cell>
        </row>
        <row r="484">
          <cell r="A484">
            <v>779</v>
          </cell>
          <cell r="B484" t="str">
            <v>3B7HC12Y3VVM293790</v>
          </cell>
          <cell r="C484" t="str">
            <v>GBC989</v>
          </cell>
          <cell r="D484">
            <v>1998</v>
          </cell>
          <cell r="E484" t="str">
            <v>Dodge</v>
          </cell>
          <cell r="F484" t="str">
            <v>Ram1500</v>
          </cell>
          <cell r="G484">
            <v>6400</v>
          </cell>
          <cell r="H484" t="e">
            <v>#N/A</v>
          </cell>
          <cell r="K484" t="str">
            <v>Pickup</v>
          </cell>
          <cell r="L484" t="str">
            <v>OUT OF SERVICE, Ext. Cab</v>
          </cell>
          <cell r="M484" t="str">
            <v>Storeroom</v>
          </cell>
          <cell r="O484" t="str">
            <v>Roger Reed</v>
          </cell>
        </row>
        <row r="485">
          <cell r="A485" t="str">
            <v>1780 / 4</v>
          </cell>
          <cell r="B485" t="str">
            <v>SOLD</v>
          </cell>
          <cell r="D485">
            <v>1989</v>
          </cell>
          <cell r="E485" t="str">
            <v>Ford</v>
          </cell>
          <cell r="F485" t="str">
            <v>F800</v>
          </cell>
          <cell r="H485" t="e">
            <v>#N/A</v>
          </cell>
          <cell r="K485" t="str">
            <v>Bobtail</v>
          </cell>
          <cell r="L485" t="str">
            <v>Trans W. Ent 2600 s/n A2388</v>
          </cell>
          <cell r="M485" t="str">
            <v>SOLD</v>
          </cell>
        </row>
        <row r="486">
          <cell r="A486">
            <v>1782</v>
          </cell>
          <cell r="B486" t="str">
            <v>1FDKF37H5SNA33887</v>
          </cell>
          <cell r="C486" t="str">
            <v>G76ILE</v>
          </cell>
          <cell r="D486">
            <v>1995</v>
          </cell>
          <cell r="E486" t="str">
            <v>Ford</v>
          </cell>
          <cell r="F486" t="str">
            <v>F350</v>
          </cell>
          <cell r="G486">
            <v>11000</v>
          </cell>
          <cell r="H486" t="e">
            <v>#N/A</v>
          </cell>
          <cell r="K486" t="str">
            <v>Cyl Trk</v>
          </cell>
          <cell r="L486" t="str">
            <v>1,200lb Liftgate - SOLD</v>
          </cell>
        </row>
        <row r="487">
          <cell r="A487">
            <v>783</v>
          </cell>
          <cell r="B487" t="str">
            <v>1FDXF8283MVA12274</v>
          </cell>
          <cell r="C487" t="str">
            <v>N5150C</v>
          </cell>
          <cell r="D487">
            <v>1990</v>
          </cell>
          <cell r="E487" t="str">
            <v>Ford</v>
          </cell>
          <cell r="F487" t="str">
            <v>F800</v>
          </cell>
          <cell r="G487">
            <v>28040</v>
          </cell>
          <cell r="H487" t="e">
            <v>#N/A</v>
          </cell>
          <cell r="K487" t="str">
            <v>Bobtail</v>
          </cell>
          <cell r="L487" t="str">
            <v>Old 30 from SF, Trinity 3000 s/n 118466, NEW 429 ENGINE, 5-spd man, Air Brakes, Deadlined</v>
          </cell>
          <cell r="M487" t="str">
            <v>SOLD 10/07</v>
          </cell>
        </row>
        <row r="488">
          <cell r="A488">
            <v>788</v>
          </cell>
          <cell r="B488" t="str">
            <v>1FDXF708MVA14533</v>
          </cell>
          <cell r="C488" t="str">
            <v>GBF944</v>
          </cell>
          <cell r="D488">
            <v>1991</v>
          </cell>
          <cell r="E488" t="str">
            <v>Ford</v>
          </cell>
          <cell r="F488" t="str">
            <v>F700</v>
          </cell>
          <cell r="G488">
            <v>28040</v>
          </cell>
          <cell r="H488" t="e">
            <v>#N/A</v>
          </cell>
          <cell r="K488" t="str">
            <v>Bobtail</v>
          </cell>
          <cell r="L488" t="str">
            <v>Nat'l Butane Gas 2600 s/n 2806, AFV-LP</v>
          </cell>
          <cell r="M488" t="str">
            <v>Sold 7/07</v>
          </cell>
        </row>
        <row r="489">
          <cell r="A489">
            <v>794</v>
          </cell>
          <cell r="B489" t="str">
            <v>4T1BG22K2YU632237</v>
          </cell>
          <cell r="C489" t="str">
            <v>W397YD</v>
          </cell>
          <cell r="D489">
            <v>2000</v>
          </cell>
          <cell r="E489" t="str">
            <v>Toyota</v>
          </cell>
          <cell r="F489" t="str">
            <v>Camry</v>
          </cell>
          <cell r="G489">
            <v>4180</v>
          </cell>
          <cell r="H489" t="e">
            <v>#N/A</v>
          </cell>
          <cell r="K489" t="str">
            <v>Sedan</v>
          </cell>
          <cell r="L489" t="str">
            <v>OUT OF SERVICE</v>
          </cell>
        </row>
        <row r="490">
          <cell r="A490">
            <v>800</v>
          </cell>
          <cell r="B490" t="str">
            <v>1FDNF6075HVA62640</v>
          </cell>
          <cell r="C490" t="str">
            <v>GBC872</v>
          </cell>
          <cell r="D490">
            <v>1988</v>
          </cell>
          <cell r="E490" t="str">
            <v>Ford</v>
          </cell>
          <cell r="F490" t="str">
            <v>F600</v>
          </cell>
          <cell r="G490">
            <v>22000</v>
          </cell>
          <cell r="H490" t="e">
            <v>#N/A</v>
          </cell>
          <cell r="K490" t="str">
            <v>Bobtail</v>
          </cell>
          <cell r="L490" t="str">
            <v>Texas Weld (1973) 1650 s/n 68143, AFV-LP, Old WF 106</v>
          </cell>
          <cell r="M490" t="str">
            <v>SOLD 10/07</v>
          </cell>
        </row>
        <row r="491">
          <cell r="A491">
            <v>801</v>
          </cell>
          <cell r="B491" t="str">
            <v>1GNDS13S962148019</v>
          </cell>
          <cell r="C491" t="str">
            <v xml:space="preserve">S888YF </v>
          </cell>
          <cell r="D491">
            <v>2006</v>
          </cell>
          <cell r="E491" t="str">
            <v>Chevrolet</v>
          </cell>
          <cell r="F491" t="str">
            <v>TrailBlazer</v>
          </cell>
          <cell r="H491" t="e">
            <v>#N/A</v>
          </cell>
          <cell r="K491" t="str">
            <v>SUV</v>
          </cell>
          <cell r="L491" t="str">
            <v>Lease</v>
          </cell>
          <cell r="M491" t="str">
            <v>Conservation Rep</v>
          </cell>
        </row>
        <row r="492">
          <cell r="A492">
            <v>802</v>
          </cell>
          <cell r="B492" t="str">
            <v>1GTEC19J27Z609529</v>
          </cell>
          <cell r="C492" t="str">
            <v>GBF917</v>
          </cell>
          <cell r="D492">
            <v>2007</v>
          </cell>
          <cell r="E492" t="str">
            <v>GMC</v>
          </cell>
          <cell r="F492" t="str">
            <v>Sierra</v>
          </cell>
          <cell r="G492">
            <v>6800</v>
          </cell>
          <cell r="H492" t="e">
            <v>#N/A</v>
          </cell>
          <cell r="K492" t="str">
            <v>Pickup</v>
          </cell>
          <cell r="L492" t="str">
            <v>Ext. Cab, Sold 11/17/07</v>
          </cell>
          <cell r="M492" t="str">
            <v>Charles Shelton</v>
          </cell>
        </row>
        <row r="493">
          <cell r="A493">
            <v>808</v>
          </cell>
          <cell r="B493" t="str">
            <v>JTDKB20U093493627</v>
          </cell>
          <cell r="C493" t="str">
            <v>GDE198</v>
          </cell>
          <cell r="D493">
            <v>2009</v>
          </cell>
          <cell r="E493" t="str">
            <v>Toyota</v>
          </cell>
          <cell r="F493" t="str">
            <v>Prius</v>
          </cell>
          <cell r="H493" t="e">
            <v>#N/A</v>
          </cell>
          <cell r="K493" t="str">
            <v>Sedan</v>
          </cell>
          <cell r="L493" t="str">
            <v>Lease</v>
          </cell>
          <cell r="M493" t="str">
            <v>Conservation Rep</v>
          </cell>
          <cell r="N493" t="str">
            <v>MK412</v>
          </cell>
          <cell r="O493" t="str">
            <v>David Richardson</v>
          </cell>
        </row>
        <row r="494">
          <cell r="A494">
            <v>41929</v>
          </cell>
          <cell r="B494" t="str">
            <v>1GDM7H1J8PJ516321</v>
          </cell>
          <cell r="C494" t="str">
            <v>GBP665</v>
          </cell>
          <cell r="D494">
            <v>1993</v>
          </cell>
          <cell r="E494" t="str">
            <v>GMC</v>
          </cell>
          <cell r="G494">
            <v>31040</v>
          </cell>
          <cell r="H494" t="e">
            <v>#N/A</v>
          </cell>
          <cell r="K494" t="str">
            <v>Altec</v>
          </cell>
          <cell r="L494" t="str">
            <v>AA755 Bucket, Deadlined, Pending Disposition</v>
          </cell>
        </row>
        <row r="495">
          <cell r="A495">
            <v>933</v>
          </cell>
          <cell r="B495" t="str">
            <v>1FV6JBB0RL846071</v>
          </cell>
          <cell r="C495" t="str">
            <v>GBP667</v>
          </cell>
          <cell r="D495">
            <v>1994</v>
          </cell>
          <cell r="E495" t="str">
            <v>Freightliner</v>
          </cell>
          <cell r="F495" t="str">
            <v>FL80</v>
          </cell>
          <cell r="G495">
            <v>37000</v>
          </cell>
          <cell r="H495" t="e">
            <v>#N/A</v>
          </cell>
          <cell r="K495" t="str">
            <v>Altec</v>
          </cell>
          <cell r="L495" t="str">
            <v>D945 Derrick, Traded in 12/07</v>
          </cell>
        </row>
        <row r="496">
          <cell r="A496">
            <v>943</v>
          </cell>
          <cell r="B496" t="str">
            <v>1FV6HJAA6VH827658</v>
          </cell>
          <cell r="C496" t="str">
            <v>GBQ203</v>
          </cell>
          <cell r="D496">
            <v>1997</v>
          </cell>
          <cell r="E496" t="str">
            <v>Freightliner</v>
          </cell>
          <cell r="G496">
            <v>31000</v>
          </cell>
          <cell r="H496" t="e">
            <v>#N/A</v>
          </cell>
          <cell r="K496" t="str">
            <v>Altec</v>
          </cell>
          <cell r="L496" t="str">
            <v>TA41 Bucket, Traded in 10/31/08</v>
          </cell>
          <cell r="M496" t="str">
            <v>Bucket Truck</v>
          </cell>
        </row>
        <row r="497">
          <cell r="A497">
            <v>41944</v>
          </cell>
          <cell r="B497" t="str">
            <v>1GTEC14M6VZ520920</v>
          </cell>
          <cell r="C497" t="str">
            <v>GBC932</v>
          </cell>
          <cell r="D497">
            <v>1997</v>
          </cell>
          <cell r="E497" t="str">
            <v>GMC</v>
          </cell>
          <cell r="F497">
            <v>1500</v>
          </cell>
          <cell r="G497">
            <v>6100</v>
          </cell>
          <cell r="H497" t="e">
            <v>#N/A</v>
          </cell>
          <cell r="K497" t="str">
            <v>Pickup</v>
          </cell>
          <cell r="L497" t="str">
            <v>Std. Cab, SOLD</v>
          </cell>
        </row>
        <row r="498">
          <cell r="A498">
            <v>947</v>
          </cell>
          <cell r="B498" t="str">
            <v>4TANL42N5WZ136430</v>
          </cell>
          <cell r="C498" t="str">
            <v>GBC949</v>
          </cell>
          <cell r="D498">
            <v>1998</v>
          </cell>
          <cell r="E498" t="str">
            <v>Toyota</v>
          </cell>
          <cell r="F498" t="str">
            <v>Tacoma</v>
          </cell>
          <cell r="G498">
            <v>4250</v>
          </cell>
          <cell r="H498" t="e">
            <v>#N/A</v>
          </cell>
          <cell r="K498" t="str">
            <v>Pickup</v>
          </cell>
          <cell r="L498" t="str">
            <v>Std. Cab    SOLD 10/07</v>
          </cell>
          <cell r="M498" t="str">
            <v>Spare</v>
          </cell>
        </row>
        <row r="499">
          <cell r="A499">
            <v>949</v>
          </cell>
          <cell r="B499" t="str">
            <v>4TANL42N5XZ410341</v>
          </cell>
          <cell r="C499" t="str">
            <v>GBC957</v>
          </cell>
          <cell r="D499">
            <v>1998</v>
          </cell>
          <cell r="E499" t="str">
            <v>Toyota</v>
          </cell>
          <cell r="F499" t="str">
            <v>Tacoma</v>
          </cell>
          <cell r="G499">
            <v>4250</v>
          </cell>
          <cell r="H499" t="e">
            <v>#N/A</v>
          </cell>
          <cell r="K499" t="str">
            <v>Pickup</v>
          </cell>
          <cell r="L499" t="str">
            <v>Std. Cab, SOLD 7/9/09</v>
          </cell>
          <cell r="M499" t="str">
            <v>Spare</v>
          </cell>
          <cell r="O499" t="str">
            <v>Spare</v>
          </cell>
        </row>
        <row r="500">
          <cell r="A500">
            <v>956</v>
          </cell>
          <cell r="B500" t="str">
            <v>4TASN92N6YZ581160</v>
          </cell>
          <cell r="C500" t="str">
            <v>GBC908</v>
          </cell>
          <cell r="D500">
            <v>2000</v>
          </cell>
          <cell r="E500" t="str">
            <v>Toyota</v>
          </cell>
          <cell r="F500" t="str">
            <v>Tacoma</v>
          </cell>
          <cell r="G500">
            <v>5100</v>
          </cell>
          <cell r="H500" t="e">
            <v>#N/A</v>
          </cell>
          <cell r="K500" t="str">
            <v>Pickup</v>
          </cell>
          <cell r="L500" t="str">
            <v>Pre-Runner Ext. Cab</v>
          </cell>
          <cell r="M500" t="str">
            <v>Flag Truck</v>
          </cell>
          <cell r="N500" t="str">
            <v>EL441</v>
          </cell>
          <cell r="O500" t="str">
            <v>James Ussery</v>
          </cell>
        </row>
        <row r="501">
          <cell r="A501">
            <v>959</v>
          </cell>
          <cell r="B501" t="str">
            <v>5TBJN32131S130164</v>
          </cell>
          <cell r="C501" t="str">
            <v>GBC874</v>
          </cell>
          <cell r="D501">
            <v>2001</v>
          </cell>
          <cell r="E501" t="str">
            <v>Toyota</v>
          </cell>
          <cell r="F501" t="str">
            <v>Tundra</v>
          </cell>
          <cell r="G501">
            <v>5500</v>
          </cell>
          <cell r="H501" t="e">
            <v>#N/A</v>
          </cell>
          <cell r="K501" t="str">
            <v>Pickup</v>
          </cell>
          <cell r="L501" t="str">
            <v>Std. Cab</v>
          </cell>
          <cell r="M501" t="str">
            <v>Spare</v>
          </cell>
          <cell r="N501" t="str">
            <v>WH440</v>
          </cell>
          <cell r="O501" t="str">
            <v>Unassigned</v>
          </cell>
        </row>
        <row r="502">
          <cell r="A502">
            <v>960</v>
          </cell>
          <cell r="B502" t="str">
            <v>5TBJN32121S166539</v>
          </cell>
          <cell r="C502" t="str">
            <v>GBC875</v>
          </cell>
          <cell r="D502">
            <v>2001</v>
          </cell>
          <cell r="E502" t="str">
            <v>Toyota</v>
          </cell>
          <cell r="F502" t="str">
            <v>Tundra</v>
          </cell>
          <cell r="G502">
            <v>5500</v>
          </cell>
          <cell r="H502" t="e">
            <v>#N/A</v>
          </cell>
          <cell r="K502" t="str">
            <v>Pickup</v>
          </cell>
          <cell r="L502" t="str">
            <v>Std. Cab</v>
          </cell>
          <cell r="M502" t="str">
            <v>Service Supv</v>
          </cell>
          <cell r="N502" t="str">
            <v>EL442</v>
          </cell>
          <cell r="O502" t="str">
            <v>Lynwood Tanner</v>
          </cell>
        </row>
        <row r="503">
          <cell r="A503">
            <v>961</v>
          </cell>
          <cell r="B503" t="str">
            <v>1FVABUAKO1HJ77582</v>
          </cell>
          <cell r="C503" t="str">
            <v>GBP668</v>
          </cell>
          <cell r="D503">
            <v>2001</v>
          </cell>
          <cell r="E503" t="str">
            <v>Freightliner</v>
          </cell>
          <cell r="F503" t="str">
            <v>FL70</v>
          </cell>
          <cell r="G503">
            <v>35000</v>
          </cell>
          <cell r="H503" t="e">
            <v>#N/A</v>
          </cell>
          <cell r="K503" t="str">
            <v>Altec</v>
          </cell>
          <cell r="L503" t="str">
            <v>TA41M Bucket</v>
          </cell>
          <cell r="M503" t="str">
            <v>Bucket Truck</v>
          </cell>
          <cell r="O503" t="str">
            <v>Not Assigned</v>
          </cell>
        </row>
        <row r="504">
          <cell r="A504">
            <v>41964</v>
          </cell>
          <cell r="B504" t="str">
            <v>JTEGF21A130081431</v>
          </cell>
          <cell r="C504" t="str">
            <v>F258FT</v>
          </cell>
          <cell r="D504">
            <v>2003</v>
          </cell>
          <cell r="E504" t="str">
            <v>Toyota</v>
          </cell>
          <cell r="F504" t="str">
            <v>Highlander</v>
          </cell>
          <cell r="G504">
            <v>4985</v>
          </cell>
          <cell r="H504" t="e">
            <v>#N/A</v>
          </cell>
          <cell r="K504" t="str">
            <v>SUV</v>
          </cell>
          <cell r="L504" t="str">
            <v>Lease, Turned in 12/06</v>
          </cell>
          <cell r="M504" t="str">
            <v>Tammy Dean / Conservation</v>
          </cell>
        </row>
        <row r="505">
          <cell r="A505">
            <v>973</v>
          </cell>
          <cell r="B505" t="str">
            <v>2G1WF55EO29316977</v>
          </cell>
          <cell r="C505" t="str">
            <v>F908HF</v>
          </cell>
          <cell r="D505">
            <v>2002</v>
          </cell>
          <cell r="E505" t="str">
            <v>Chevrolet</v>
          </cell>
          <cell r="F505" t="str">
            <v>Impala</v>
          </cell>
          <cell r="G505">
            <v>4560</v>
          </cell>
          <cell r="H505" t="e">
            <v>#N/A</v>
          </cell>
          <cell r="K505" t="str">
            <v>Sedan</v>
          </cell>
          <cell r="M505" t="str">
            <v>Spare</v>
          </cell>
          <cell r="N505" t="str">
            <v>WH440</v>
          </cell>
          <cell r="O505" t="str">
            <v>Unassigned</v>
          </cell>
        </row>
        <row r="506">
          <cell r="A506">
            <v>976</v>
          </cell>
          <cell r="B506" t="str">
            <v>1GNDS13SX62103588</v>
          </cell>
          <cell r="C506" t="str">
            <v xml:space="preserve">S889YF </v>
          </cell>
          <cell r="D506">
            <v>2006</v>
          </cell>
          <cell r="E506" t="str">
            <v>Chevrolet</v>
          </cell>
          <cell r="F506" t="str">
            <v>TrailBlazer</v>
          </cell>
          <cell r="H506" t="e">
            <v>#N/A</v>
          </cell>
          <cell r="K506" t="str">
            <v>SUV</v>
          </cell>
          <cell r="L506" t="str">
            <v>Lease</v>
          </cell>
          <cell r="M506" t="str">
            <v>Conservation Rep</v>
          </cell>
        </row>
        <row r="507">
          <cell r="A507" t="str">
            <v>CT-0285</v>
          </cell>
          <cell r="B507" t="str">
            <v>1GCCS19W928106598</v>
          </cell>
          <cell r="D507">
            <v>2002</v>
          </cell>
          <cell r="E507" t="str">
            <v>Chevrolet</v>
          </cell>
          <cell r="F507" t="str">
            <v>S-10</v>
          </cell>
          <cell r="H507" t="e">
            <v>#N/A</v>
          </cell>
        </row>
        <row r="508">
          <cell r="A508" t="str">
            <v>OT-0380</v>
          </cell>
          <cell r="B508" t="str">
            <v>1GCC519XX38161104</v>
          </cell>
          <cell r="D508">
            <v>2003</v>
          </cell>
          <cell r="E508" t="str">
            <v>Chevrolet</v>
          </cell>
          <cell r="F508" t="str">
            <v>S-10</v>
          </cell>
          <cell r="H508" t="e">
            <v>#N/A</v>
          </cell>
        </row>
        <row r="509">
          <cell r="A509" t="str">
            <v>OT-0485</v>
          </cell>
          <cell r="B509" t="str">
            <v>1GCDT196548102861</v>
          </cell>
          <cell r="D509">
            <v>2004</v>
          </cell>
          <cell r="E509" t="str">
            <v>Chevrolet</v>
          </cell>
          <cell r="F509" t="str">
            <v>Colorado</v>
          </cell>
          <cell r="H509" t="e">
            <v>#N/A</v>
          </cell>
        </row>
        <row r="510">
          <cell r="A510" t="str">
            <v>OT-0586</v>
          </cell>
          <cell r="B510" t="str">
            <v>1GCDT196958264820</v>
          </cell>
          <cell r="D510">
            <v>2005</v>
          </cell>
          <cell r="E510" t="str">
            <v>Chevrolet</v>
          </cell>
          <cell r="F510" t="str">
            <v>Colorado</v>
          </cell>
          <cell r="H510" t="e">
            <v>#N/A</v>
          </cell>
        </row>
        <row r="511">
          <cell r="A511" t="str">
            <v>CT-0585</v>
          </cell>
          <cell r="B511" t="str">
            <v>1GCGG25V851183031</v>
          </cell>
          <cell r="D511">
            <v>2005</v>
          </cell>
          <cell r="E511" t="str">
            <v>Chevrolet</v>
          </cell>
          <cell r="F511" t="str">
            <v>Express</v>
          </cell>
          <cell r="H511" t="e">
            <v>#N/A</v>
          </cell>
        </row>
        <row r="512">
          <cell r="A512" t="str">
            <v>AM-0581</v>
          </cell>
          <cell r="B512" t="str">
            <v>1GCEC19Z85Z250982</v>
          </cell>
          <cell r="D512">
            <v>2005</v>
          </cell>
          <cell r="E512" t="str">
            <v>Chevrolet</v>
          </cell>
          <cell r="F512" t="str">
            <v>Silverado</v>
          </cell>
          <cell r="H512" t="e">
            <v>#N/A</v>
          </cell>
        </row>
        <row r="513">
          <cell r="A513" t="str">
            <v>ST-0003</v>
          </cell>
          <cell r="B513" t="str">
            <v>1GCGC34R4YR139443</v>
          </cell>
          <cell r="D513">
            <v>2000</v>
          </cell>
          <cell r="E513" t="str">
            <v>Chevrolet</v>
          </cell>
          <cell r="F513">
            <v>3500</v>
          </cell>
          <cell r="H513" t="e">
            <v>#N/A</v>
          </cell>
          <cell r="L513" t="str">
            <v>1-Ton Truck</v>
          </cell>
        </row>
        <row r="514">
          <cell r="A514" t="str">
            <v>AM-0580</v>
          </cell>
          <cell r="B514" t="str">
            <v>1G4HP52K4183389</v>
          </cell>
          <cell r="D514">
            <v>2005</v>
          </cell>
          <cell r="E514" t="str">
            <v>Buick</v>
          </cell>
          <cell r="F514" t="str">
            <v>LeSabre</v>
          </cell>
          <cell r="H514" t="e">
            <v>#N/A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s>
    <sheetDataSet>
      <sheetData sheetId="0">
        <row r="1">
          <cell r="A1" t="str">
            <v>Schedule D-9</v>
          </cell>
          <cell r="H1" t="str">
            <v>COMMON STOCK DATA</v>
          </cell>
          <cell r="Q1" t="str">
            <v xml:space="preserve">       Page___of___</v>
          </cell>
        </row>
        <row r="4">
          <cell r="A4" t="str">
            <v>FLORIDA PUBLIC SERVICE COMMISSION</v>
          </cell>
          <cell r="E4" t="str">
            <v xml:space="preserve">        EXPLANATION: </v>
          </cell>
          <cell r="G4" t="str">
            <v>Provide the most recent five year data for the company, or consolidated</v>
          </cell>
          <cell r="O4" t="str">
            <v>Type of Data Shown:</v>
          </cell>
        </row>
        <row r="5">
          <cell r="G5" t="str">
            <v>parent if the company is not publicly traded as indicated.  To the extent</v>
          </cell>
          <cell r="O5" t="str">
            <v>____Historical Test Year Ended ___/___/___</v>
          </cell>
        </row>
        <row r="6">
          <cell r="A6" t="str">
            <v>COMPANY:</v>
          </cell>
          <cell r="G6" t="str">
            <v>the requested data is available from other sources, the Company can</v>
          </cell>
          <cell r="O6" t="str">
            <v>____Projected Test Year Ended ___/___/___</v>
          </cell>
        </row>
        <row r="7">
          <cell r="G7" t="str">
            <v>reference and attach the information to comply with the requirements of</v>
          </cell>
          <cell r="O7" t="str">
            <v>____ Prior Year Ended ___/___/___</v>
          </cell>
        </row>
        <row r="8">
          <cell r="A8" t="str">
            <v>DOCKET NO.:</v>
          </cell>
          <cell r="G8" t="str">
            <v>this MFR.</v>
          </cell>
          <cell r="O8" t="str">
            <v>Witness:</v>
          </cell>
        </row>
        <row r="11">
          <cell r="A11" t="str">
            <v>Line</v>
          </cell>
          <cell r="H11" t="str">
            <v>_______</v>
          </cell>
          <cell r="J11" t="str">
            <v>_______</v>
          </cell>
          <cell r="L11" t="str">
            <v>_______</v>
          </cell>
          <cell r="N11" t="str">
            <v>_______</v>
          </cell>
          <cell r="P11" t="str">
            <v>_______</v>
          </cell>
        </row>
        <row r="12">
          <cell r="A12" t="str">
            <v>No.</v>
          </cell>
          <cell r="H12" t="str">
            <v>Year</v>
          </cell>
          <cell r="J12" t="str">
            <v>Year</v>
          </cell>
          <cell r="L12" t="str">
            <v>Year</v>
          </cell>
          <cell r="N12" t="str">
            <v>Year</v>
          </cell>
          <cell r="P12" t="str">
            <v>Year</v>
          </cell>
        </row>
        <row r="15">
          <cell r="A15" t="str">
            <v xml:space="preserve">  1.</v>
          </cell>
          <cell r="B15" t="str">
            <v>Pre-tax Interest Coverage Ratio (x)</v>
          </cell>
        </row>
        <row r="17">
          <cell r="A17" t="str">
            <v xml:space="preserve">  2.</v>
          </cell>
          <cell r="B17" t="str">
            <v>Earned Returns on Average Book Equity (%)</v>
          </cell>
        </row>
        <row r="19">
          <cell r="A19" t="str">
            <v xml:space="preserve">  3.</v>
          </cell>
          <cell r="B19" t="str">
            <v>Book Value/Share ($)</v>
          </cell>
        </row>
        <row r="21">
          <cell r="A21" t="str">
            <v xml:space="preserve">  4.</v>
          </cell>
          <cell r="B21" t="str">
            <v>Dividends/Share ($)</v>
          </cell>
        </row>
        <row r="23">
          <cell r="A23" t="str">
            <v xml:space="preserve">  5.</v>
          </cell>
          <cell r="B23" t="str">
            <v>Earnings/Share ($)</v>
          </cell>
        </row>
        <row r="25">
          <cell r="A25" t="str">
            <v xml:space="preserve">  6.</v>
          </cell>
          <cell r="B25" t="str">
            <v>Market Value/Share ($)</v>
          </cell>
        </row>
        <row r="27">
          <cell r="A27" t="str">
            <v xml:space="preserve">  7.</v>
          </cell>
          <cell r="B27" t="str">
            <v>Market/Book Ratio (%)</v>
          </cell>
        </row>
        <row r="29">
          <cell r="A29" t="str">
            <v xml:space="preserve">  8.</v>
          </cell>
          <cell r="B29" t="str">
            <v>Price/Earning Ratio (6) / (5)</v>
          </cell>
        </row>
        <row r="48">
          <cell r="A48" t="str">
            <v>Supporting Schedules:</v>
          </cell>
          <cell r="L48" t="str">
            <v>Recap Schedules:</v>
          </cell>
        </row>
      </sheetData>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CONTRACTS"/>
      <sheetName val="SUMMARY"/>
      <sheetName val="KENTUCKY MODEL"/>
      <sheetName val="SATURN MODEL"/>
      <sheetName val="GAS_SALES_CONTRACT"/>
      <sheetName val="EE"/>
      <sheetName val="EE-PRICING"/>
      <sheetName val="MIDSTREAM"/>
      <sheetName val="PRODUCTION"/>
      <sheetName val="KY-VOLS"/>
    </sheetNames>
    <sheetDataSet>
      <sheetData sheetId="0"/>
      <sheetData sheetId="1"/>
      <sheetData sheetId="2"/>
      <sheetData sheetId="3">
        <row r="167">
          <cell r="I167">
            <v>10039240.652152825</v>
          </cell>
        </row>
      </sheetData>
      <sheetData sheetId="4">
        <row r="187">
          <cell r="I187">
            <v>675000</v>
          </cell>
        </row>
      </sheetData>
      <sheetData sheetId="5">
        <row r="46">
          <cell r="I46">
            <v>558000</v>
          </cell>
        </row>
      </sheetData>
      <sheetData sheetId="6">
        <row r="9">
          <cell r="D9">
            <v>40909</v>
          </cell>
        </row>
      </sheetData>
      <sheetData sheetId="7"/>
      <sheetData sheetId="8"/>
      <sheetData sheetId="9"/>
      <sheetData sheetId="10"/>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TRADING"/>
      <sheetName val="__FDSCACHE__"/>
      <sheetName val="OPERATING"/>
      <sheetName val="FACTSET"/>
      <sheetName val="TOP"/>
      <sheetName val="Dialog1"/>
      <sheetName val="Module1"/>
    </sheetNames>
    <sheetDataSet>
      <sheetData sheetId="0" refreshError="1">
        <row r="13">
          <cell r="A13" t="str">
            <v>AAII</v>
          </cell>
          <cell r="B13" t="str">
            <v xml:space="preserve">Applied Analytical Industries </v>
          </cell>
        </row>
        <row r="14">
          <cell r="A14" t="str">
            <v>BLPG</v>
          </cell>
          <cell r="B14" t="str">
            <v xml:space="preserve">Boron LePore &amp; Associates </v>
          </cell>
        </row>
        <row r="15">
          <cell r="A15" t="str">
            <v>BREL</v>
          </cell>
          <cell r="B15" t="str">
            <v xml:space="preserve">BioReliance Corporation </v>
          </cell>
        </row>
        <row r="16">
          <cell r="A16" t="str">
            <v>DATA</v>
          </cell>
          <cell r="B16" t="str">
            <v>Collaborative Clinical Research (a)</v>
          </cell>
        </row>
        <row r="17">
          <cell r="A17" t="str">
            <v>CCRO</v>
          </cell>
          <cell r="B17" t="str">
            <v xml:space="preserve">ClinTrials Research </v>
          </cell>
        </row>
        <row r="18">
          <cell r="A18" t="str">
            <v>CVD</v>
          </cell>
          <cell r="B18" t="str">
            <v>Covance</v>
          </cell>
        </row>
        <row r="19">
          <cell r="A19" t="str">
            <v>DJII</v>
          </cell>
          <cell r="B19" t="str">
            <v>DJIA</v>
          </cell>
        </row>
        <row r="20">
          <cell r="A20" t="str">
            <v>ICLRY</v>
          </cell>
          <cell r="B20" t="str">
            <v>ICON plc</v>
          </cell>
        </row>
        <row r="21">
          <cell r="A21" t="str">
            <v>KNDL</v>
          </cell>
          <cell r="B21" t="str">
            <v xml:space="preserve">Kendle International </v>
          </cell>
        </row>
        <row r="22">
          <cell r="A22" t="str">
            <v>PPDI</v>
          </cell>
          <cell r="B22" t="str">
            <v xml:space="preserve">Pharmaceutical Product Development </v>
          </cell>
        </row>
        <row r="23">
          <cell r="A23" t="str">
            <v>PRWW</v>
          </cell>
          <cell r="B23" t="str">
            <v>Premier Research Worldwide</v>
          </cell>
        </row>
        <row r="24">
          <cell r="A24" t="str">
            <v>PRXL</v>
          </cell>
          <cell r="B24" t="str">
            <v>Parexel International</v>
          </cell>
        </row>
        <row r="25">
          <cell r="A25" t="str">
            <v>PDII</v>
          </cell>
          <cell r="B25" t="str">
            <v>Professional Detailing</v>
          </cell>
        </row>
        <row r="26">
          <cell r="A26" t="str">
            <v>QTRN</v>
          </cell>
          <cell r="B26" t="str">
            <v xml:space="preserve">Quintiles Transnational </v>
          </cell>
        </row>
        <row r="27">
          <cell r="A27" t="str">
            <v>SNC</v>
          </cell>
          <cell r="B27" t="str">
            <v>Snyder Communications</v>
          </cell>
        </row>
        <row r="28">
          <cell r="A28" t="str">
            <v>VTIV</v>
          </cell>
          <cell r="B28" t="str">
            <v>Ventiv Health</v>
          </cell>
        </row>
        <row r="29">
          <cell r="A29" t="str">
            <v>SP50</v>
          </cell>
          <cell r="B29" t="str">
            <v>S &amp; P 500</v>
          </cell>
        </row>
        <row r="30">
          <cell r="A30" t="str">
            <v>SPII</v>
          </cell>
          <cell r="B30" t="str">
            <v>S &amp; P 400</v>
          </cell>
        </row>
      </sheetData>
      <sheetData sheetId="1"/>
      <sheetData sheetId="2"/>
      <sheetData sheetId="3"/>
      <sheetData sheetId="4"/>
      <sheetData sheetId="5"/>
      <sheetData sheetId="6"/>
      <sheetData sheetId="7"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readsheet Change Management"/>
      <sheetName val="TAB 1-FT Depr JE"/>
      <sheetName val="TAB 2-FT Depr TU JE"/>
      <sheetName val="TAB 3-FT Depr Study TU JE "/>
      <sheetName val="TAB 4-FT Depr Restatement"/>
      <sheetName val="Plant Balance "/>
      <sheetName val="Depreciation Expense"/>
      <sheetName val="BALANCE SUMMARY "/>
      <sheetName val="ACCUM DEPR"/>
      <sheetName val="Net Plant"/>
      <sheetName val="1210"/>
      <sheetName val="3030"/>
      <sheetName val="3741"/>
      <sheetName val="3740"/>
      <sheetName val="3750"/>
      <sheetName val="3760"/>
      <sheetName val="3761"/>
      <sheetName val="3762"/>
      <sheetName val="3780"/>
      <sheetName val="3790"/>
      <sheetName val="3800"/>
      <sheetName val="3801"/>
      <sheetName val="380G"/>
      <sheetName val="3802"/>
      <sheetName val="3810"/>
      <sheetName val="3820"/>
      <sheetName val="3830"/>
      <sheetName val="3840"/>
      <sheetName val="3850"/>
      <sheetName val="3870"/>
      <sheetName val="3890"/>
      <sheetName val="389A"/>
      <sheetName val="3900"/>
      <sheetName val="390A"/>
      <sheetName val="3910"/>
      <sheetName val="391A"/>
      <sheetName val="391S"/>
      <sheetName val="3912"/>
      <sheetName val="3913"/>
      <sheetName val="3914"/>
      <sheetName val="3921"/>
      <sheetName val="3922"/>
      <sheetName val="3924"/>
      <sheetName val="3930"/>
      <sheetName val="3940"/>
      <sheetName val="3960"/>
      <sheetName val="3970"/>
      <sheetName val="3980"/>
      <sheetName val="Dec 31, 2010"/>
      <sheetName val="Data Entry"/>
    </sheetNames>
    <sheetDataSet>
      <sheetData sheetId="0"/>
      <sheetData sheetId="1">
        <row r="5">
          <cell r="B5">
            <v>43738</v>
          </cell>
        </row>
      </sheetData>
      <sheetData sheetId="2"/>
      <sheetData sheetId="3"/>
      <sheetData sheetId="4"/>
      <sheetData sheetId="5">
        <row r="1">
          <cell r="A1" t="str">
            <v>FT FPU Natural Gas</v>
          </cell>
        </row>
      </sheetData>
      <sheetData sheetId="6"/>
      <sheetData sheetId="7"/>
      <sheetData sheetId="8">
        <row r="1">
          <cell r="B1" t="str">
            <v>FT00 - FORT MEADE- NATURAL GAS PLANT IN SERVICE</v>
          </cell>
        </row>
      </sheetData>
      <sheetData sheetId="9">
        <row r="1">
          <cell r="A1">
            <v>0</v>
          </cell>
          <cell r="B1">
            <v>0</v>
          </cell>
          <cell r="C1" t="str">
            <v>A/D</v>
          </cell>
          <cell r="D1" t="str">
            <v>Plant Balance</v>
          </cell>
          <cell r="E1" t="str">
            <v>Net Asset</v>
          </cell>
          <cell r="H1" t="str">
            <v>AARC DEPRECIATION</v>
          </cell>
        </row>
        <row r="2">
          <cell r="A2">
            <v>1210</v>
          </cell>
          <cell r="B2" t="str">
            <v>Organization</v>
          </cell>
          <cell r="C2">
            <v>0</v>
          </cell>
          <cell r="D2">
            <v>0</v>
          </cell>
          <cell r="E2">
            <v>0</v>
          </cell>
          <cell r="F2">
            <v>1210</v>
          </cell>
          <cell r="H2">
            <v>0</v>
          </cell>
        </row>
        <row r="3">
          <cell r="A3">
            <v>3030</v>
          </cell>
          <cell r="B3" t="str">
            <v>Franchises &amp; Consents</v>
          </cell>
          <cell r="C3">
            <v>0</v>
          </cell>
          <cell r="D3">
            <v>0</v>
          </cell>
          <cell r="E3">
            <v>0</v>
          </cell>
          <cell r="F3">
            <v>3030</v>
          </cell>
          <cell r="H3">
            <v>0</v>
          </cell>
        </row>
        <row r="4">
          <cell r="A4">
            <v>3740</v>
          </cell>
          <cell r="B4" t="str">
            <v>Land/Land Rights</v>
          </cell>
          <cell r="C4">
            <v>0</v>
          </cell>
          <cell r="D4">
            <v>0</v>
          </cell>
          <cell r="E4">
            <v>0</v>
          </cell>
          <cell r="F4">
            <v>3740</v>
          </cell>
          <cell r="H4">
            <v>0</v>
          </cell>
        </row>
        <row r="5">
          <cell r="A5">
            <v>3741</v>
          </cell>
          <cell r="B5" t="str">
            <v>Land Rights</v>
          </cell>
          <cell r="C5">
            <v>0</v>
          </cell>
          <cell r="D5">
            <v>0</v>
          </cell>
          <cell r="E5">
            <v>0</v>
          </cell>
          <cell r="F5">
            <v>3741</v>
          </cell>
          <cell r="H5">
            <v>0</v>
          </cell>
        </row>
        <row r="6">
          <cell r="A6">
            <v>3750</v>
          </cell>
          <cell r="B6" t="str">
            <v>Struc&amp;Impr</v>
          </cell>
          <cell r="C6">
            <v>0</v>
          </cell>
          <cell r="D6">
            <v>0</v>
          </cell>
          <cell r="E6">
            <v>0</v>
          </cell>
          <cell r="F6">
            <v>3750</v>
          </cell>
          <cell r="H6">
            <v>0</v>
          </cell>
        </row>
        <row r="7">
          <cell r="A7">
            <v>3760</v>
          </cell>
          <cell r="B7" t="str">
            <v>Mains Plastic</v>
          </cell>
          <cell r="C7">
            <v>0</v>
          </cell>
          <cell r="D7">
            <v>0</v>
          </cell>
          <cell r="E7">
            <v>0</v>
          </cell>
          <cell r="F7">
            <v>3760</v>
          </cell>
          <cell r="H7">
            <v>0</v>
          </cell>
        </row>
        <row r="8">
          <cell r="A8">
            <v>3761</v>
          </cell>
          <cell r="B8" t="str">
            <v>Mains Plastic</v>
          </cell>
          <cell r="C8">
            <v>-20540.34</v>
          </cell>
          <cell r="D8">
            <v>156828.02999999997</v>
          </cell>
          <cell r="E8">
            <v>136287.68999999997</v>
          </cell>
          <cell r="F8">
            <v>3761</v>
          </cell>
          <cell r="H8">
            <v>-3352.3699999999953</v>
          </cell>
        </row>
        <row r="9">
          <cell r="A9">
            <v>3762</v>
          </cell>
          <cell r="B9" t="str">
            <v>Mains Steel</v>
          </cell>
          <cell r="C9">
            <v>-130239.36</v>
          </cell>
          <cell r="D9">
            <v>165794.05000000002</v>
          </cell>
          <cell r="E9">
            <v>35554.690000000017</v>
          </cell>
          <cell r="F9">
            <v>3762</v>
          </cell>
          <cell r="H9">
            <v>-36599.42</v>
          </cell>
        </row>
        <row r="10">
          <cell r="A10">
            <v>3780</v>
          </cell>
          <cell r="B10" t="str">
            <v>M&amp;R Stat Equipment-Gen</v>
          </cell>
          <cell r="C10">
            <v>-1068.8</v>
          </cell>
          <cell r="D10">
            <v>1068.8</v>
          </cell>
          <cell r="E10">
            <v>0</v>
          </cell>
          <cell r="F10">
            <v>3780</v>
          </cell>
          <cell r="H10">
            <v>0</v>
          </cell>
        </row>
        <row r="11">
          <cell r="A11">
            <v>3790</v>
          </cell>
          <cell r="B11" t="str">
            <v>M&amp;R Stat Equipment-CGate</v>
          </cell>
          <cell r="C11">
            <v>-16369</v>
          </cell>
          <cell r="D11">
            <v>162952.04999999999</v>
          </cell>
          <cell r="E11">
            <v>146583.04999999999</v>
          </cell>
          <cell r="F11">
            <v>3790</v>
          </cell>
          <cell r="H11">
            <v>14511.75</v>
          </cell>
        </row>
        <row r="12">
          <cell r="A12">
            <v>3801</v>
          </cell>
          <cell r="B12" t="str">
            <v>Services Plastic</v>
          </cell>
          <cell r="C12">
            <v>-23581.58</v>
          </cell>
          <cell r="D12">
            <v>72154.550000000017</v>
          </cell>
          <cell r="E12">
            <v>48572.970000000016</v>
          </cell>
          <cell r="F12">
            <v>3801</v>
          </cell>
          <cell r="H12">
            <v>14341.030000000002</v>
          </cell>
        </row>
        <row r="13">
          <cell r="A13">
            <v>3802</v>
          </cell>
          <cell r="B13" t="str">
            <v>Services Steel</v>
          </cell>
          <cell r="C13">
            <v>37715.74</v>
          </cell>
          <cell r="D13">
            <v>75390.650000000023</v>
          </cell>
          <cell r="E13">
            <v>113106.39000000001</v>
          </cell>
          <cell r="F13">
            <v>3802</v>
          </cell>
          <cell r="H13">
            <v>-77257.12000000001</v>
          </cell>
        </row>
        <row r="14">
          <cell r="A14" t="str">
            <v>380G</v>
          </cell>
          <cell r="B14" t="str">
            <v>Services-GRIP</v>
          </cell>
          <cell r="C14">
            <v>-11100</v>
          </cell>
          <cell r="D14">
            <v>253934.16</v>
          </cell>
          <cell r="E14">
            <v>242834.16</v>
          </cell>
          <cell r="F14" t="str">
            <v>380G</v>
          </cell>
          <cell r="H14">
            <v>112014</v>
          </cell>
        </row>
        <row r="15">
          <cell r="A15">
            <v>3810</v>
          </cell>
          <cell r="B15" t="str">
            <v>Meters</v>
          </cell>
          <cell r="C15">
            <v>-22774</v>
          </cell>
          <cell r="D15">
            <v>149621.34000000003</v>
          </cell>
          <cell r="E15">
            <v>126847.34000000003</v>
          </cell>
          <cell r="F15">
            <v>3810</v>
          </cell>
          <cell r="H15">
            <v>0</v>
          </cell>
        </row>
        <row r="16">
          <cell r="A16">
            <v>3820</v>
          </cell>
          <cell r="B16" t="str">
            <v>Meter Installs</v>
          </cell>
          <cell r="C16">
            <v>-5741</v>
          </cell>
          <cell r="D16">
            <v>57839.060000000005</v>
          </cell>
          <cell r="E16">
            <v>52098.060000000005</v>
          </cell>
          <cell r="F16">
            <v>3820</v>
          </cell>
          <cell r="H16">
            <v>19393.98</v>
          </cell>
        </row>
        <row r="17">
          <cell r="A17">
            <v>3830</v>
          </cell>
          <cell r="B17" t="str">
            <v>House Reg</v>
          </cell>
          <cell r="C17">
            <v>0</v>
          </cell>
          <cell r="D17">
            <v>0</v>
          </cell>
          <cell r="E17">
            <v>0</v>
          </cell>
          <cell r="F17">
            <v>3830</v>
          </cell>
          <cell r="H17">
            <v>0</v>
          </cell>
        </row>
        <row r="18">
          <cell r="A18">
            <v>3840</v>
          </cell>
          <cell r="B18" t="str">
            <v>House Reg Installs</v>
          </cell>
          <cell r="C18">
            <v>0</v>
          </cell>
          <cell r="D18">
            <v>0</v>
          </cell>
          <cell r="E18">
            <v>0</v>
          </cell>
          <cell r="F18">
            <v>3840</v>
          </cell>
          <cell r="H18">
            <v>0</v>
          </cell>
        </row>
        <row r="19">
          <cell r="A19">
            <v>3850</v>
          </cell>
          <cell r="B19" t="str">
            <v>M&amp;R Stat Equipment-Ind</v>
          </cell>
          <cell r="C19">
            <v>0</v>
          </cell>
          <cell r="D19">
            <v>0</v>
          </cell>
          <cell r="E19">
            <v>0</v>
          </cell>
          <cell r="F19">
            <v>3850</v>
          </cell>
          <cell r="H19">
            <v>0</v>
          </cell>
        </row>
        <row r="20">
          <cell r="A20">
            <v>3870</v>
          </cell>
          <cell r="B20" t="str">
            <v>Other Equipment</v>
          </cell>
          <cell r="C20">
            <v>-24376.11</v>
          </cell>
          <cell r="D20">
            <v>24376.11</v>
          </cell>
          <cell r="E20">
            <v>0</v>
          </cell>
          <cell r="F20">
            <v>3870</v>
          </cell>
          <cell r="H20">
            <v>0</v>
          </cell>
        </row>
        <row r="21">
          <cell r="A21">
            <v>3890</v>
          </cell>
          <cell r="B21" t="str">
            <v>Land/Land Rights</v>
          </cell>
          <cell r="C21">
            <v>0</v>
          </cell>
          <cell r="D21">
            <v>0</v>
          </cell>
          <cell r="E21">
            <v>0</v>
          </cell>
          <cell r="F21">
            <v>3890</v>
          </cell>
          <cell r="H21">
            <v>0</v>
          </cell>
        </row>
        <row r="22">
          <cell r="A22" t="str">
            <v>389A</v>
          </cell>
          <cell r="B22" t="str">
            <v>Land and Land Rights-FB</v>
          </cell>
          <cell r="C22">
            <v>0</v>
          </cell>
          <cell r="D22">
            <v>0</v>
          </cell>
          <cell r="E22">
            <v>0</v>
          </cell>
          <cell r="F22" t="str">
            <v>389A</v>
          </cell>
          <cell r="H22">
            <v>0</v>
          </cell>
        </row>
        <row r="23">
          <cell r="A23">
            <v>3900</v>
          </cell>
          <cell r="B23" t="str">
            <v>Struc&amp;Impr</v>
          </cell>
          <cell r="C23">
            <v>0</v>
          </cell>
          <cell r="D23">
            <v>0</v>
          </cell>
          <cell r="E23">
            <v>0</v>
          </cell>
          <cell r="F23">
            <v>3900</v>
          </cell>
          <cell r="H23">
            <v>0</v>
          </cell>
        </row>
        <row r="24">
          <cell r="A24" t="str">
            <v>390A</v>
          </cell>
          <cell r="B24" t="str">
            <v>Struc&amp;Impr</v>
          </cell>
          <cell r="C24">
            <v>0</v>
          </cell>
          <cell r="D24">
            <v>0</v>
          </cell>
          <cell r="E24">
            <v>0</v>
          </cell>
          <cell r="F24" t="str">
            <v>390A</v>
          </cell>
          <cell r="H24">
            <v>0</v>
          </cell>
        </row>
        <row r="25">
          <cell r="A25">
            <v>3910</v>
          </cell>
          <cell r="B25" t="str">
            <v>Office Equipment</v>
          </cell>
          <cell r="C25">
            <v>0</v>
          </cell>
          <cell r="D25">
            <v>0</v>
          </cell>
          <cell r="E25">
            <v>0</v>
          </cell>
          <cell r="F25">
            <v>3910</v>
          </cell>
          <cell r="H25">
            <v>0</v>
          </cell>
        </row>
        <row r="26">
          <cell r="A26" t="str">
            <v>391A</v>
          </cell>
          <cell r="B26" t="str">
            <v>Offc Furn &amp; Equipment</v>
          </cell>
          <cell r="C26">
            <v>0</v>
          </cell>
          <cell r="D26">
            <v>0</v>
          </cell>
          <cell r="E26">
            <v>0</v>
          </cell>
          <cell r="F26" t="str">
            <v>391A</v>
          </cell>
          <cell r="H26">
            <v>0</v>
          </cell>
        </row>
        <row r="27">
          <cell r="A27" t="str">
            <v>391S</v>
          </cell>
          <cell r="B27" t="str">
            <v>Allocated System Software</v>
          </cell>
          <cell r="C27">
            <v>-73</v>
          </cell>
          <cell r="D27">
            <v>887.94</v>
          </cell>
          <cell r="E27">
            <v>814.94</v>
          </cell>
          <cell r="F27" t="str">
            <v>391S</v>
          </cell>
          <cell r="H27">
            <v>0</v>
          </cell>
        </row>
        <row r="28">
          <cell r="A28">
            <v>3912</v>
          </cell>
          <cell r="B28" t="str">
            <v>Computer Hardware</v>
          </cell>
          <cell r="C28">
            <v>0</v>
          </cell>
          <cell r="D28">
            <v>0</v>
          </cell>
          <cell r="E28">
            <v>0</v>
          </cell>
          <cell r="F28">
            <v>3912</v>
          </cell>
          <cell r="H28">
            <v>0</v>
          </cell>
        </row>
        <row r="29">
          <cell r="A29">
            <v>3913</v>
          </cell>
          <cell r="B29" t="str">
            <v>Office Furniture &amp; Fixtures</v>
          </cell>
          <cell r="C29">
            <v>-1212.8900000000001</v>
          </cell>
          <cell r="D29">
            <v>1212.8900000000001</v>
          </cell>
          <cell r="E29">
            <v>0</v>
          </cell>
          <cell r="F29">
            <v>3913</v>
          </cell>
          <cell r="H29">
            <v>0</v>
          </cell>
        </row>
        <row r="30">
          <cell r="A30">
            <v>3914</v>
          </cell>
          <cell r="B30" t="str">
            <v>System Software</v>
          </cell>
          <cell r="C30">
            <v>0</v>
          </cell>
          <cell r="D30">
            <v>0</v>
          </cell>
          <cell r="E30">
            <v>0</v>
          </cell>
          <cell r="F30">
            <v>3914</v>
          </cell>
          <cell r="H30">
            <v>0</v>
          </cell>
        </row>
        <row r="31">
          <cell r="A31">
            <v>3930</v>
          </cell>
          <cell r="B31" t="str">
            <v>Stores Equipment</v>
          </cell>
          <cell r="C31">
            <v>0</v>
          </cell>
          <cell r="D31">
            <v>0</v>
          </cell>
          <cell r="E31">
            <v>0</v>
          </cell>
          <cell r="F31">
            <v>3930</v>
          </cell>
          <cell r="H31">
            <v>0</v>
          </cell>
        </row>
        <row r="32">
          <cell r="A32">
            <v>3940</v>
          </cell>
          <cell r="B32" t="str">
            <v>Tools/Shop Equipment</v>
          </cell>
          <cell r="C32">
            <v>0</v>
          </cell>
          <cell r="D32">
            <v>0</v>
          </cell>
          <cell r="E32">
            <v>0</v>
          </cell>
          <cell r="F32">
            <v>3940</v>
          </cell>
          <cell r="H32">
            <v>0</v>
          </cell>
        </row>
        <row r="33">
          <cell r="A33">
            <v>3960</v>
          </cell>
          <cell r="B33" t="str">
            <v>Power Op Equipment</v>
          </cell>
          <cell r="C33">
            <v>0</v>
          </cell>
          <cell r="D33">
            <v>0</v>
          </cell>
          <cell r="E33">
            <v>0</v>
          </cell>
          <cell r="F33">
            <v>3960</v>
          </cell>
          <cell r="H33">
            <v>0</v>
          </cell>
        </row>
        <row r="34">
          <cell r="A34">
            <v>3970</v>
          </cell>
          <cell r="B34" t="str">
            <v>Comm Equipment</v>
          </cell>
          <cell r="C34">
            <v>0</v>
          </cell>
          <cell r="D34">
            <v>0</v>
          </cell>
          <cell r="E34">
            <v>0</v>
          </cell>
          <cell r="F34">
            <v>3970</v>
          </cell>
          <cell r="H34">
            <v>0</v>
          </cell>
        </row>
        <row r="35">
          <cell r="A35">
            <v>3980</v>
          </cell>
          <cell r="B35" t="str">
            <v>Misc Equipment</v>
          </cell>
          <cell r="C35">
            <v>0</v>
          </cell>
          <cell r="D35">
            <v>0</v>
          </cell>
          <cell r="E35">
            <v>0</v>
          </cell>
          <cell r="F35">
            <v>3980</v>
          </cell>
          <cell r="H35">
            <v>0</v>
          </cell>
        </row>
        <row r="36">
          <cell r="A36" t="str">
            <v>AARC DEPRECIATION</v>
          </cell>
          <cell r="B36">
            <v>0</v>
          </cell>
          <cell r="C36">
            <v>0</v>
          </cell>
          <cell r="D36">
            <v>0</v>
          </cell>
          <cell r="E36">
            <v>0</v>
          </cell>
          <cell r="F36">
            <v>0</v>
          </cell>
          <cell r="H36">
            <v>0</v>
          </cell>
        </row>
        <row r="37">
          <cell r="A37">
            <v>3760</v>
          </cell>
          <cell r="B37" t="str">
            <v>Mains Plastic  - AARC</v>
          </cell>
          <cell r="D37">
            <v>0</v>
          </cell>
          <cell r="E37">
            <v>0</v>
          </cell>
          <cell r="F37">
            <v>0</v>
          </cell>
          <cell r="H37">
            <v>0</v>
          </cell>
        </row>
        <row r="38">
          <cell r="A38">
            <v>3761</v>
          </cell>
          <cell r="B38" t="str">
            <v>Mains Plastic  - AARC</v>
          </cell>
          <cell r="D38">
            <v>156828.02999999997</v>
          </cell>
          <cell r="E38">
            <v>153475.65999999997</v>
          </cell>
          <cell r="F38">
            <v>0</v>
          </cell>
          <cell r="G38">
            <v>0</v>
          </cell>
          <cell r="H38">
            <v>0</v>
          </cell>
        </row>
        <row r="39">
          <cell r="A39">
            <v>3762</v>
          </cell>
          <cell r="B39" t="str">
            <v>Mains Steel  - AARC</v>
          </cell>
          <cell r="D39">
            <v>165794.05000000002</v>
          </cell>
          <cell r="E39">
            <v>129194.63000000002</v>
          </cell>
          <cell r="F39">
            <v>0</v>
          </cell>
          <cell r="G39">
            <v>0</v>
          </cell>
          <cell r="H39">
            <v>0</v>
          </cell>
        </row>
        <row r="40">
          <cell r="A40">
            <v>3780</v>
          </cell>
          <cell r="B40" t="str">
            <v>M&amp;R Stat Equipment-Gen  - AARC</v>
          </cell>
          <cell r="D40">
            <v>1068.8</v>
          </cell>
          <cell r="E40">
            <v>1068.8</v>
          </cell>
          <cell r="F40">
            <v>0</v>
          </cell>
          <cell r="G40">
            <v>0</v>
          </cell>
          <cell r="H40">
            <v>0</v>
          </cell>
        </row>
        <row r="41">
          <cell r="A41">
            <v>3790</v>
          </cell>
          <cell r="B41" t="str">
            <v>M&amp;R Stat Equipment-CGate  - AARC</v>
          </cell>
          <cell r="D41">
            <v>162952.04999999999</v>
          </cell>
          <cell r="E41">
            <v>177463.8</v>
          </cell>
          <cell r="F41">
            <v>0</v>
          </cell>
          <cell r="G41">
            <v>0</v>
          </cell>
          <cell r="H41">
            <v>0</v>
          </cell>
        </row>
        <row r="42">
          <cell r="A42" t="str">
            <v>380G</v>
          </cell>
          <cell r="B42" t="str">
            <v>GRIP Services -AARC</v>
          </cell>
          <cell r="D42">
            <v>253934.16</v>
          </cell>
          <cell r="E42">
            <v>365948.16000000003</v>
          </cell>
          <cell r="F42">
            <v>0</v>
          </cell>
          <cell r="G42">
            <v>0</v>
          </cell>
          <cell r="H42">
            <v>0</v>
          </cell>
        </row>
        <row r="43">
          <cell r="A43">
            <v>3801</v>
          </cell>
          <cell r="B43" t="str">
            <v>Services Plastic  - AARC</v>
          </cell>
          <cell r="D43">
            <v>72154.550000000017</v>
          </cell>
          <cell r="E43">
            <v>86495.580000000016</v>
          </cell>
          <cell r="F43">
            <v>0</v>
          </cell>
          <cell r="G43">
            <v>0</v>
          </cell>
          <cell r="H43">
            <v>0</v>
          </cell>
        </row>
        <row r="44">
          <cell r="A44">
            <v>3802</v>
          </cell>
          <cell r="B44" t="str">
            <v>Services Steel  - AARC</v>
          </cell>
          <cell r="D44">
            <v>75390.650000000023</v>
          </cell>
          <cell r="E44">
            <v>-1866.4699999999866</v>
          </cell>
          <cell r="F44">
            <v>0</v>
          </cell>
          <cell r="H44">
            <v>0</v>
          </cell>
        </row>
        <row r="45">
          <cell r="A45">
            <v>3820</v>
          </cell>
          <cell r="B45" t="str">
            <v>Meter Installs  - AARC</v>
          </cell>
          <cell r="D45">
            <v>57839.060000000005</v>
          </cell>
          <cell r="E45">
            <v>77233.040000000008</v>
          </cell>
          <cell r="F45">
            <v>0</v>
          </cell>
          <cell r="H45">
            <v>0</v>
          </cell>
        </row>
        <row r="46">
          <cell r="A46">
            <v>3840</v>
          </cell>
          <cell r="B46" t="str">
            <v>House Reg Installs  - AARC</v>
          </cell>
          <cell r="D46">
            <v>0</v>
          </cell>
          <cell r="E46">
            <v>0</v>
          </cell>
          <cell r="F46">
            <v>0</v>
          </cell>
          <cell r="H46">
            <v>0</v>
          </cell>
        </row>
        <row r="47">
          <cell r="A47" t="str">
            <v>TRANSPORTATION DEPRECIATION</v>
          </cell>
          <cell r="B47">
            <v>0</v>
          </cell>
          <cell r="C47">
            <v>0</v>
          </cell>
          <cell r="D47">
            <v>0</v>
          </cell>
          <cell r="F47">
            <v>0</v>
          </cell>
          <cell r="H47">
            <v>0</v>
          </cell>
        </row>
        <row r="48">
          <cell r="A48">
            <v>3921</v>
          </cell>
          <cell r="B48" t="str">
            <v>Transportation Equip - Autos</v>
          </cell>
          <cell r="C48">
            <v>0</v>
          </cell>
          <cell r="D48">
            <v>0</v>
          </cell>
          <cell r="E48">
            <v>0</v>
          </cell>
          <cell r="F48">
            <v>3921</v>
          </cell>
          <cell r="H48">
            <v>0</v>
          </cell>
        </row>
        <row r="49">
          <cell r="A49">
            <v>3922</v>
          </cell>
          <cell r="B49" t="str">
            <v>Transportation Equip-Lt Trck/Vans</v>
          </cell>
          <cell r="C49">
            <v>-28000</v>
          </cell>
          <cell r="D49">
            <v>28000</v>
          </cell>
          <cell r="E49">
            <v>0</v>
          </cell>
          <cell r="F49">
            <v>3922</v>
          </cell>
          <cell r="H49">
            <v>0</v>
          </cell>
        </row>
        <row r="50">
          <cell r="A50">
            <v>3924</v>
          </cell>
          <cell r="B50" t="str">
            <v>Trans Equip-Trailers</v>
          </cell>
          <cell r="C50">
            <v>0</v>
          </cell>
          <cell r="D50">
            <v>0</v>
          </cell>
          <cell r="E50">
            <v>0</v>
          </cell>
          <cell r="F50">
            <v>3924</v>
          </cell>
          <cell r="H50">
            <v>0</v>
          </cell>
        </row>
        <row r="51">
          <cell r="A51">
            <v>0</v>
          </cell>
          <cell r="B51">
            <v>0</v>
          </cell>
          <cell r="C51">
            <v>0</v>
          </cell>
          <cell r="D51">
            <v>0</v>
          </cell>
          <cell r="F51">
            <v>0</v>
          </cell>
          <cell r="H51">
            <v>0</v>
          </cell>
        </row>
        <row r="52">
          <cell r="A52">
            <v>0</v>
          </cell>
          <cell r="B52">
            <v>0</v>
          </cell>
          <cell r="C52">
            <v>0</v>
          </cell>
          <cell r="D52">
            <v>0</v>
          </cell>
          <cell r="F52">
            <v>0</v>
          </cell>
          <cell r="H52">
            <v>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Sep 08 Volumes"/>
      <sheetName val="Volume Trend"/>
      <sheetName val="New Allocation Locked"/>
      <sheetName val="Total by Meter"/>
      <sheetName val="Total by Producer"/>
      <sheetName val="DFS"/>
      <sheetName val="Equitable Energy"/>
      <sheetName val="Equitable Gas"/>
      <sheetName val="Riley"/>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ES - OH"/>
      <sheetName val="SALES - OH WP 6-08"/>
      <sheetName val="MAY 2008  ACTUAL  "/>
      <sheetName val="MAY 08  OHIO ACTUALS"/>
      <sheetName val="2008 MAY ESTIMATE"/>
      <sheetName val="JUNE 08 OHIO ESTIMATES"/>
      <sheetName val="2008 JUNE MARGIN"/>
      <sheetName val="Sheet1"/>
    </sheetNames>
    <sheetDataSet>
      <sheetData sheetId="0"/>
      <sheetData sheetId="1"/>
      <sheetData sheetId="2"/>
      <sheetData sheetId="3"/>
      <sheetData sheetId="4"/>
      <sheetData sheetId="5"/>
      <sheetData sheetId="6"/>
      <sheetData sheetId="7"/>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R"/>
      <sheetName val="COS"/>
      <sheetName val="Int Synch"/>
      <sheetName val="RateBase"/>
      <sheetName val="Mat&amp;Sup"/>
      <sheetName val="Prepayments"/>
      <sheetName val="Rev Deficiency"/>
      <sheetName val="DefTax"/>
    </sheetNames>
    <sheetDataSet>
      <sheetData sheetId="0"/>
      <sheetData sheetId="1"/>
      <sheetData sheetId="2"/>
      <sheetData sheetId="3"/>
      <sheetData sheetId="4"/>
      <sheetData sheetId="5"/>
      <sheetData sheetId="6"/>
      <sheetData sheetId="7"/>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 Assump"/>
      <sheetName val="Contribution"/>
      <sheetName val="AccDil Sens"/>
      <sheetName val="Rolex IRR"/>
      <sheetName val="Sensitivity"/>
      <sheetName val="Rolex"/>
      <sheetName val="Timex"/>
      <sheetName val="Cases"/>
      <sheetName val="Deal Summary"/>
      <sheetName val="Earnings"/>
      <sheetName val="Bal Sheets"/>
      <sheetName val="Schedules"/>
      <sheetName val="LBO IRR"/>
      <sheetName val="PFMA Cap"/>
      <sheetName val="PFMA Credit"/>
      <sheetName val="PFMA Fin Sum"/>
      <sheetName val="sum_macro"/>
      <sheetName val="print_macro"/>
      <sheetName val="DCFLBO Code"/>
      <sheetName val="MainPrint Code"/>
      <sheetName val="AdditionalPrint Code"/>
    </sheetNames>
    <sheetDataSet>
      <sheetData sheetId="0" refreshError="1">
        <row r="18">
          <cell r="U18">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Snapshot - Margin"/>
      <sheetName val="Forecast @ Bud"/>
      <sheetName val="Frct by Month"/>
      <sheetName val="Lighting Service"/>
      <sheetName val="Rev-COGS"/>
      <sheetName val="Misc Revenue"/>
      <sheetName val="2017 Budget"/>
      <sheetName val="Rates"/>
      <sheetName val="Budgeted OL"/>
      <sheetName val="FRCT INPUT-FE"/>
      <sheetName val="Cust-Vol"/>
      <sheetName val="True Forecast"/>
      <sheetName val="True Frct by Month"/>
      <sheetName val="FE JH"/>
      <sheetName val="Forecast Changes"/>
      <sheetName val="FPL Interconnect Initial Foreca"/>
      <sheetName val="FPL Interconnect Proj 2017"/>
      <sheetName val="FPL Interconnect Actu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0">
          <cell r="BA10">
            <v>289725.71999999997</v>
          </cell>
        </row>
      </sheetData>
      <sheetData sheetId="14" refreshError="1"/>
      <sheetData sheetId="15" refreshError="1"/>
      <sheetData sheetId="16" refreshError="1"/>
      <sheetData sheetId="17" refreshError="1"/>
      <sheetData sheetId="18">
        <row r="7">
          <cell r="E7" t="str">
            <v>JANUARY</v>
          </cell>
          <cell r="F7" t="str">
            <v>FEBRUARY</v>
          </cell>
          <cell r="G7" t="str">
            <v>MARCH</v>
          </cell>
          <cell r="H7" t="str">
            <v>APRIL</v>
          </cell>
          <cell r="I7" t="str">
            <v>MAY</v>
          </cell>
          <cell r="J7" t="str">
            <v>JUNE</v>
          </cell>
          <cell r="K7" t="str">
            <v>JULY</v>
          </cell>
          <cell r="L7" t="str">
            <v>AUGUST</v>
          </cell>
          <cell r="M7" t="str">
            <v>SEPTEMBER</v>
          </cell>
          <cell r="N7" t="str">
            <v>OCTOBER</v>
          </cell>
          <cell r="O7" t="str">
            <v>NOVEMBER</v>
          </cell>
          <cell r="P7" t="str">
            <v>DECEMBER</v>
          </cell>
        </row>
        <row r="8">
          <cell r="E8">
            <v>0</v>
          </cell>
          <cell r="F8">
            <v>0</v>
          </cell>
          <cell r="G8">
            <v>0</v>
          </cell>
          <cell r="H8">
            <v>0</v>
          </cell>
          <cell r="I8">
            <v>0</v>
          </cell>
          <cell r="J8">
            <v>0</v>
          </cell>
          <cell r="K8">
            <v>0</v>
          </cell>
          <cell r="L8">
            <v>0</v>
          </cell>
          <cell r="M8">
            <v>0</v>
          </cell>
          <cell r="N8">
            <v>0</v>
          </cell>
          <cell r="O8">
            <v>0</v>
          </cell>
          <cell r="P8">
            <v>0</v>
          </cell>
        </row>
        <row r="9">
          <cell r="E9">
            <v>0</v>
          </cell>
          <cell r="F9">
            <v>0</v>
          </cell>
          <cell r="G9">
            <v>0</v>
          </cell>
          <cell r="H9">
            <v>0</v>
          </cell>
          <cell r="I9">
            <v>0</v>
          </cell>
          <cell r="J9">
            <v>0</v>
          </cell>
          <cell r="K9">
            <v>0</v>
          </cell>
          <cell r="L9">
            <v>0</v>
          </cell>
          <cell r="M9">
            <v>0</v>
          </cell>
          <cell r="N9">
            <v>0</v>
          </cell>
          <cell r="O9">
            <v>0</v>
          </cell>
          <cell r="P9">
            <v>0</v>
          </cell>
        </row>
        <row r="10">
          <cell r="E10">
            <v>0</v>
          </cell>
          <cell r="F10">
            <v>0</v>
          </cell>
          <cell r="G10">
            <v>0</v>
          </cell>
          <cell r="H10">
            <v>0</v>
          </cell>
          <cell r="I10">
            <v>0</v>
          </cell>
          <cell r="J10">
            <v>0</v>
          </cell>
          <cell r="K10">
            <v>0</v>
          </cell>
          <cell r="L10">
            <v>0</v>
          </cell>
          <cell r="M10">
            <v>0</v>
          </cell>
          <cell r="N10">
            <v>0</v>
          </cell>
          <cell r="O10">
            <v>0</v>
          </cell>
          <cell r="P10">
            <v>0</v>
          </cell>
        </row>
        <row r="11">
          <cell r="E11">
            <v>0</v>
          </cell>
          <cell r="F11">
            <v>0</v>
          </cell>
          <cell r="G11">
            <v>0</v>
          </cell>
          <cell r="H11">
            <v>0</v>
          </cell>
          <cell r="I11">
            <v>0</v>
          </cell>
          <cell r="J11">
            <v>0</v>
          </cell>
          <cell r="K11">
            <v>0</v>
          </cell>
          <cell r="L11">
            <v>0</v>
          </cell>
          <cell r="M11">
            <v>0</v>
          </cell>
          <cell r="N11">
            <v>0</v>
          </cell>
          <cell r="O11">
            <v>0</v>
          </cell>
          <cell r="P11">
            <v>0</v>
          </cell>
        </row>
        <row r="12">
          <cell r="E12">
            <v>0</v>
          </cell>
          <cell r="F12">
            <v>0</v>
          </cell>
          <cell r="G12">
            <v>0</v>
          </cell>
          <cell r="H12">
            <v>0</v>
          </cell>
          <cell r="I12">
            <v>0</v>
          </cell>
          <cell r="J12">
            <v>0</v>
          </cell>
          <cell r="K12">
            <v>0</v>
          </cell>
          <cell r="L12">
            <v>0</v>
          </cell>
          <cell r="M12">
            <v>0</v>
          </cell>
          <cell r="N12">
            <v>0</v>
          </cell>
          <cell r="O12">
            <v>0</v>
          </cell>
          <cell r="P12">
            <v>0</v>
          </cell>
        </row>
        <row r="13">
          <cell r="E13">
            <v>0</v>
          </cell>
          <cell r="F13">
            <v>0</v>
          </cell>
          <cell r="G13">
            <v>0</v>
          </cell>
          <cell r="H13">
            <v>0</v>
          </cell>
          <cell r="I13">
            <v>0</v>
          </cell>
          <cell r="J13">
            <v>0</v>
          </cell>
          <cell r="K13">
            <v>0</v>
          </cell>
          <cell r="L13">
            <v>0</v>
          </cell>
          <cell r="M13">
            <v>0</v>
          </cell>
          <cell r="N13">
            <v>0</v>
          </cell>
          <cell r="O13">
            <v>0</v>
          </cell>
          <cell r="P13">
            <v>0</v>
          </cell>
        </row>
        <row r="14">
          <cell r="E14">
            <v>0</v>
          </cell>
          <cell r="F14">
            <v>0</v>
          </cell>
          <cell r="G14">
            <v>0</v>
          </cell>
          <cell r="H14">
            <v>0</v>
          </cell>
          <cell r="I14">
            <v>0</v>
          </cell>
          <cell r="J14">
            <v>0</v>
          </cell>
          <cell r="K14">
            <v>0</v>
          </cell>
          <cell r="L14">
            <v>0</v>
          </cell>
          <cell r="M14">
            <v>0</v>
          </cell>
          <cell r="N14">
            <v>0</v>
          </cell>
          <cell r="O14">
            <v>0</v>
          </cell>
          <cell r="P14">
            <v>0</v>
          </cell>
        </row>
        <row r="15">
          <cell r="E15">
            <v>0</v>
          </cell>
          <cell r="F15">
            <v>0</v>
          </cell>
          <cell r="G15">
            <v>0</v>
          </cell>
          <cell r="H15">
            <v>0</v>
          </cell>
          <cell r="I15">
            <v>0</v>
          </cell>
          <cell r="J15">
            <v>0</v>
          </cell>
          <cell r="K15">
            <v>0</v>
          </cell>
          <cell r="L15">
            <v>0</v>
          </cell>
          <cell r="M15">
            <v>0</v>
          </cell>
          <cell r="N15">
            <v>0</v>
          </cell>
          <cell r="O15">
            <v>0</v>
          </cell>
          <cell r="P15">
            <v>0</v>
          </cell>
        </row>
        <row r="16">
          <cell r="E16">
            <v>0</v>
          </cell>
          <cell r="F16">
            <v>0</v>
          </cell>
          <cell r="G16">
            <v>0</v>
          </cell>
          <cell r="H16">
            <v>0</v>
          </cell>
          <cell r="I16">
            <v>0</v>
          </cell>
          <cell r="J16">
            <v>0</v>
          </cell>
          <cell r="K16">
            <v>0</v>
          </cell>
          <cell r="L16">
            <v>0</v>
          </cell>
          <cell r="M16">
            <v>0</v>
          </cell>
          <cell r="N16">
            <v>0</v>
          </cell>
          <cell r="O16">
            <v>0</v>
          </cell>
          <cell r="P16">
            <v>0</v>
          </cell>
        </row>
        <row r="17">
          <cell r="E17">
            <v>919269.98</v>
          </cell>
          <cell r="F17">
            <v>919269.98</v>
          </cell>
          <cell r="G17">
            <v>919269.98</v>
          </cell>
          <cell r="H17">
            <v>919269.98</v>
          </cell>
          <cell r="I17">
            <v>919269.98</v>
          </cell>
          <cell r="J17">
            <v>919269.98</v>
          </cell>
          <cell r="K17">
            <v>919269.98</v>
          </cell>
          <cell r="L17">
            <v>919269.98</v>
          </cell>
          <cell r="M17">
            <v>919269.98</v>
          </cell>
          <cell r="N17">
            <v>919269.98</v>
          </cell>
          <cell r="O17">
            <v>919269.98</v>
          </cell>
          <cell r="P17">
            <v>919269.98</v>
          </cell>
        </row>
        <row r="18">
          <cell r="E18">
            <v>0</v>
          </cell>
          <cell r="F18">
            <v>0</v>
          </cell>
          <cell r="G18">
            <v>0</v>
          </cell>
          <cell r="H18">
            <v>0</v>
          </cell>
          <cell r="I18">
            <v>0</v>
          </cell>
          <cell r="J18">
            <v>0</v>
          </cell>
          <cell r="K18">
            <v>0</v>
          </cell>
          <cell r="L18">
            <v>0</v>
          </cell>
          <cell r="M18">
            <v>0</v>
          </cell>
          <cell r="N18">
            <v>0</v>
          </cell>
          <cell r="O18">
            <v>0</v>
          </cell>
          <cell r="P18">
            <v>0</v>
          </cell>
        </row>
        <row r="19">
          <cell r="E19">
            <v>0</v>
          </cell>
          <cell r="F19">
            <v>0</v>
          </cell>
          <cell r="G19">
            <v>0</v>
          </cell>
          <cell r="H19">
            <v>0</v>
          </cell>
          <cell r="I19">
            <v>0</v>
          </cell>
          <cell r="J19">
            <v>0</v>
          </cell>
          <cell r="K19">
            <v>0</v>
          </cell>
          <cell r="L19">
            <v>0</v>
          </cell>
          <cell r="M19">
            <v>0</v>
          </cell>
          <cell r="N19">
            <v>0</v>
          </cell>
          <cell r="O19">
            <v>0</v>
          </cell>
          <cell r="P19">
            <v>0</v>
          </cell>
        </row>
        <row r="20">
          <cell r="E20">
            <v>0</v>
          </cell>
          <cell r="F20">
            <v>0</v>
          </cell>
          <cell r="G20">
            <v>0</v>
          </cell>
          <cell r="H20">
            <v>0</v>
          </cell>
          <cell r="I20">
            <v>0</v>
          </cell>
          <cell r="J20">
            <v>0</v>
          </cell>
          <cell r="K20">
            <v>0</v>
          </cell>
          <cell r="L20">
            <v>0</v>
          </cell>
          <cell r="M20">
            <v>0</v>
          </cell>
          <cell r="N20">
            <v>0</v>
          </cell>
          <cell r="O20">
            <v>0</v>
          </cell>
          <cell r="P20">
            <v>0</v>
          </cell>
        </row>
        <row r="21">
          <cell r="E21">
            <v>0</v>
          </cell>
          <cell r="F21">
            <v>0</v>
          </cell>
          <cell r="G21">
            <v>0</v>
          </cell>
          <cell r="H21">
            <v>0</v>
          </cell>
          <cell r="I21">
            <v>0</v>
          </cell>
          <cell r="J21">
            <v>0</v>
          </cell>
          <cell r="K21">
            <v>0</v>
          </cell>
          <cell r="L21">
            <v>0</v>
          </cell>
          <cell r="M21">
            <v>0</v>
          </cell>
          <cell r="N21">
            <v>0</v>
          </cell>
          <cell r="O21">
            <v>0</v>
          </cell>
          <cell r="P21">
            <v>0</v>
          </cell>
        </row>
        <row r="22">
          <cell r="E22">
            <v>0</v>
          </cell>
          <cell r="F22">
            <v>0</v>
          </cell>
          <cell r="G22">
            <v>0</v>
          </cell>
          <cell r="H22">
            <v>0</v>
          </cell>
          <cell r="I22">
            <v>0</v>
          </cell>
          <cell r="J22">
            <v>0</v>
          </cell>
          <cell r="K22">
            <v>0</v>
          </cell>
          <cell r="L22">
            <v>0</v>
          </cell>
          <cell r="M22">
            <v>0</v>
          </cell>
          <cell r="N22">
            <v>0</v>
          </cell>
          <cell r="O22">
            <v>0</v>
          </cell>
          <cell r="P22">
            <v>0</v>
          </cell>
        </row>
        <row r="23">
          <cell r="E23">
            <v>919269.98</v>
          </cell>
          <cell r="F23">
            <v>919269.98</v>
          </cell>
          <cell r="G23">
            <v>919269.98</v>
          </cell>
          <cell r="H23">
            <v>919269.98</v>
          </cell>
          <cell r="I23">
            <v>919269.98</v>
          </cell>
          <cell r="J23">
            <v>919269.98</v>
          </cell>
          <cell r="K23">
            <v>919269.98</v>
          </cell>
          <cell r="L23">
            <v>919269.98</v>
          </cell>
          <cell r="M23">
            <v>919269.98</v>
          </cell>
          <cell r="N23">
            <v>919269.98</v>
          </cell>
          <cell r="O23">
            <v>919269.98</v>
          </cell>
          <cell r="P23">
            <v>919269.98</v>
          </cell>
        </row>
        <row r="24">
          <cell r="E24">
            <v>0</v>
          </cell>
          <cell r="F24">
            <v>0</v>
          </cell>
          <cell r="G24">
            <v>0</v>
          </cell>
          <cell r="H24">
            <v>0</v>
          </cell>
          <cell r="I24">
            <v>0</v>
          </cell>
          <cell r="J24">
            <v>0</v>
          </cell>
          <cell r="K24">
            <v>0</v>
          </cell>
          <cell r="L24">
            <v>0</v>
          </cell>
          <cell r="M24">
            <v>0</v>
          </cell>
          <cell r="N24">
            <v>0</v>
          </cell>
          <cell r="O24">
            <v>0</v>
          </cell>
          <cell r="P24">
            <v>0</v>
          </cell>
        </row>
        <row r="25">
          <cell r="E25">
            <v>0</v>
          </cell>
          <cell r="F25">
            <v>0</v>
          </cell>
          <cell r="G25">
            <v>0</v>
          </cell>
          <cell r="H25">
            <v>0</v>
          </cell>
          <cell r="I25">
            <v>0</v>
          </cell>
          <cell r="J25">
            <v>0</v>
          </cell>
          <cell r="K25">
            <v>0</v>
          </cell>
          <cell r="L25">
            <v>0</v>
          </cell>
          <cell r="M25">
            <v>0</v>
          </cell>
          <cell r="N25">
            <v>0</v>
          </cell>
          <cell r="O25">
            <v>0</v>
          </cell>
          <cell r="P25">
            <v>0</v>
          </cell>
        </row>
        <row r="26">
          <cell r="E26">
            <v>919269.98</v>
          </cell>
          <cell r="F26">
            <v>919269.98</v>
          </cell>
          <cell r="G26">
            <v>919269.98</v>
          </cell>
          <cell r="H26">
            <v>919269.98</v>
          </cell>
          <cell r="I26">
            <v>919269.98</v>
          </cell>
          <cell r="J26">
            <v>919269.98</v>
          </cell>
          <cell r="K26">
            <v>919269.98</v>
          </cell>
          <cell r="L26">
            <v>919269.98</v>
          </cell>
          <cell r="M26">
            <v>919269.98</v>
          </cell>
          <cell r="N26">
            <v>919269.98</v>
          </cell>
          <cell r="O26">
            <v>919269.98</v>
          </cell>
          <cell r="P26">
            <v>919269.98</v>
          </cell>
        </row>
        <row r="27">
          <cell r="E27">
            <v>0</v>
          </cell>
          <cell r="F27">
            <v>0</v>
          </cell>
          <cell r="G27">
            <v>0</v>
          </cell>
          <cell r="H27">
            <v>0</v>
          </cell>
          <cell r="I27">
            <v>0</v>
          </cell>
          <cell r="J27">
            <v>0</v>
          </cell>
          <cell r="K27">
            <v>0</v>
          </cell>
          <cell r="L27">
            <v>0</v>
          </cell>
          <cell r="M27">
            <v>0</v>
          </cell>
          <cell r="N27">
            <v>0</v>
          </cell>
          <cell r="O27">
            <v>0</v>
          </cell>
          <cell r="P27">
            <v>0</v>
          </cell>
        </row>
        <row r="28">
          <cell r="E28">
            <v>919270</v>
          </cell>
          <cell r="F28">
            <v>919270</v>
          </cell>
          <cell r="G28">
            <v>919270</v>
          </cell>
          <cell r="H28">
            <v>919270</v>
          </cell>
          <cell r="I28">
            <v>919270</v>
          </cell>
          <cell r="J28">
            <v>919270</v>
          </cell>
          <cell r="K28">
            <v>919270</v>
          </cell>
          <cell r="L28">
            <v>919270</v>
          </cell>
          <cell r="M28">
            <v>919270</v>
          </cell>
          <cell r="N28">
            <v>919270</v>
          </cell>
          <cell r="O28">
            <v>919270</v>
          </cell>
          <cell r="P28">
            <v>919270</v>
          </cell>
        </row>
        <row r="29">
          <cell r="E29">
            <v>0</v>
          </cell>
          <cell r="F29">
            <v>0</v>
          </cell>
          <cell r="G29">
            <v>0</v>
          </cell>
          <cell r="H29">
            <v>0</v>
          </cell>
          <cell r="I29">
            <v>0</v>
          </cell>
          <cell r="J29">
            <v>0</v>
          </cell>
          <cell r="K29">
            <v>0</v>
          </cell>
          <cell r="L29">
            <v>0</v>
          </cell>
          <cell r="M29">
            <v>0</v>
          </cell>
          <cell r="N29">
            <v>0</v>
          </cell>
          <cell r="O29">
            <v>0</v>
          </cell>
          <cell r="P29">
            <v>0</v>
          </cell>
        </row>
        <row r="30">
          <cell r="E30">
            <v>0</v>
          </cell>
          <cell r="F30">
            <v>0</v>
          </cell>
          <cell r="G30">
            <v>0</v>
          </cell>
          <cell r="H30">
            <v>0</v>
          </cell>
          <cell r="I30">
            <v>0</v>
          </cell>
          <cell r="J30">
            <v>0</v>
          </cell>
          <cell r="K30">
            <v>0</v>
          </cell>
          <cell r="L30">
            <v>0</v>
          </cell>
          <cell r="M30">
            <v>0</v>
          </cell>
          <cell r="N30">
            <v>0</v>
          </cell>
          <cell r="O30">
            <v>0</v>
          </cell>
          <cell r="P30">
            <v>0</v>
          </cell>
        </row>
        <row r="31">
          <cell r="E31">
            <v>1.7999999999999999E-2</v>
          </cell>
          <cell r="F31">
            <v>1.7999999999999999E-2</v>
          </cell>
          <cell r="G31">
            <v>1.7999999999999999E-2</v>
          </cell>
          <cell r="H31">
            <v>1.7999999999999999E-2</v>
          </cell>
          <cell r="I31">
            <v>1.7999999999999999E-2</v>
          </cell>
          <cell r="J31">
            <v>1.7999999999999999E-2</v>
          </cell>
          <cell r="K31">
            <v>1.7999999999999999E-2</v>
          </cell>
          <cell r="L31">
            <v>1.7999999999999999E-2</v>
          </cell>
          <cell r="M31">
            <v>1.7999999999999999E-2</v>
          </cell>
          <cell r="N31">
            <v>1.7999999999999999E-2</v>
          </cell>
          <cell r="O31">
            <v>1.7999999999999999E-2</v>
          </cell>
          <cell r="P31">
            <v>1.7999999999999999E-2</v>
          </cell>
        </row>
        <row r="32">
          <cell r="E32">
            <v>2.5999999999999999E-2</v>
          </cell>
          <cell r="F32">
            <v>2.5999999999999999E-2</v>
          </cell>
          <cell r="G32">
            <v>2.5999999999999999E-2</v>
          </cell>
          <cell r="H32">
            <v>2.5999999999999999E-2</v>
          </cell>
          <cell r="I32">
            <v>2.5999999999999999E-2</v>
          </cell>
          <cell r="J32">
            <v>2.5999999999999999E-2</v>
          </cell>
          <cell r="K32">
            <v>2.5999999999999999E-2</v>
          </cell>
          <cell r="L32">
            <v>2.5999999999999999E-2</v>
          </cell>
          <cell r="M32">
            <v>2.5999999999999999E-2</v>
          </cell>
          <cell r="N32">
            <v>2.5999999999999999E-2</v>
          </cell>
          <cell r="O32">
            <v>2.5999999999999999E-2</v>
          </cell>
          <cell r="P32">
            <v>2.5999999999999999E-2</v>
          </cell>
        </row>
        <row r="33">
          <cell r="E33">
            <v>2.5000000000000001E-2</v>
          </cell>
          <cell r="F33">
            <v>2.5000000000000001E-2</v>
          </cell>
          <cell r="G33">
            <v>2.5000000000000001E-2</v>
          </cell>
          <cell r="H33">
            <v>2.5000000000000001E-2</v>
          </cell>
          <cell r="I33">
            <v>2.5000000000000001E-2</v>
          </cell>
          <cell r="J33">
            <v>2.5000000000000001E-2</v>
          </cell>
          <cell r="K33">
            <v>2.5000000000000001E-2</v>
          </cell>
          <cell r="L33">
            <v>2.5000000000000001E-2</v>
          </cell>
          <cell r="M33">
            <v>2.5000000000000001E-2</v>
          </cell>
          <cell r="N33">
            <v>2.5000000000000001E-2</v>
          </cell>
          <cell r="O33">
            <v>2.5000000000000001E-2</v>
          </cell>
          <cell r="P33">
            <v>2.5000000000000001E-2</v>
          </cell>
        </row>
        <row r="34">
          <cell r="E34">
            <v>0</v>
          </cell>
          <cell r="F34">
            <v>0</v>
          </cell>
          <cell r="G34">
            <v>0</v>
          </cell>
          <cell r="H34">
            <v>0</v>
          </cell>
          <cell r="I34">
            <v>0</v>
          </cell>
          <cell r="J34">
            <v>0</v>
          </cell>
          <cell r="K34">
            <v>0</v>
          </cell>
          <cell r="L34">
            <v>0</v>
          </cell>
          <cell r="M34">
            <v>0</v>
          </cell>
          <cell r="N34">
            <v>0</v>
          </cell>
          <cell r="O34">
            <v>0</v>
          </cell>
          <cell r="P34">
            <v>0</v>
          </cell>
        </row>
        <row r="35">
          <cell r="E35">
            <v>0</v>
          </cell>
          <cell r="F35">
            <v>0</v>
          </cell>
          <cell r="G35">
            <v>0</v>
          </cell>
          <cell r="H35">
            <v>0</v>
          </cell>
          <cell r="I35">
            <v>0</v>
          </cell>
          <cell r="J35">
            <v>0</v>
          </cell>
          <cell r="K35">
            <v>0</v>
          </cell>
          <cell r="L35">
            <v>0</v>
          </cell>
          <cell r="M35">
            <v>0</v>
          </cell>
          <cell r="N35">
            <v>0</v>
          </cell>
          <cell r="O35">
            <v>0</v>
          </cell>
          <cell r="P35">
            <v>0</v>
          </cell>
        </row>
        <row r="36">
          <cell r="E36">
            <v>0</v>
          </cell>
          <cell r="F36">
            <v>0</v>
          </cell>
          <cell r="G36">
            <v>0</v>
          </cell>
          <cell r="H36">
            <v>0</v>
          </cell>
          <cell r="I36">
            <v>0</v>
          </cell>
          <cell r="J36">
            <v>0</v>
          </cell>
          <cell r="K36">
            <v>0</v>
          </cell>
          <cell r="L36">
            <v>0</v>
          </cell>
          <cell r="M36">
            <v>0</v>
          </cell>
          <cell r="N36">
            <v>0</v>
          </cell>
          <cell r="O36">
            <v>0</v>
          </cell>
          <cell r="P36">
            <v>0</v>
          </cell>
        </row>
        <row r="37">
          <cell r="E37">
            <v>6.4699999999999994E-2</v>
          </cell>
          <cell r="F37">
            <v>6.4699999999999994E-2</v>
          </cell>
          <cell r="G37">
            <v>6.4699999999999994E-2</v>
          </cell>
          <cell r="H37">
            <v>6.4699999999999994E-2</v>
          </cell>
          <cell r="I37">
            <v>6.4699999999999994E-2</v>
          </cell>
          <cell r="J37">
            <v>6.4699999999999994E-2</v>
          </cell>
          <cell r="K37">
            <v>6.4699999999999994E-2</v>
          </cell>
          <cell r="L37">
            <v>6.4699999999999994E-2</v>
          </cell>
          <cell r="M37">
            <v>6.4699999999999994E-2</v>
          </cell>
          <cell r="N37">
            <v>6.4699999999999994E-2</v>
          </cell>
          <cell r="O37">
            <v>6.4699999999999994E-2</v>
          </cell>
          <cell r="P37">
            <v>6.4699999999999994E-2</v>
          </cell>
        </row>
        <row r="38">
          <cell r="E38">
            <v>1.2500000000000001E-2</v>
          </cell>
          <cell r="F38">
            <v>1.2500000000000001E-2</v>
          </cell>
          <cell r="G38">
            <v>1.2500000000000001E-2</v>
          </cell>
          <cell r="H38">
            <v>1.2500000000000001E-2</v>
          </cell>
          <cell r="I38">
            <v>1.2500000000000001E-2</v>
          </cell>
          <cell r="J38">
            <v>1.2500000000000001E-2</v>
          </cell>
          <cell r="K38">
            <v>1.2500000000000001E-2</v>
          </cell>
          <cell r="L38">
            <v>1.2500000000000001E-2</v>
          </cell>
          <cell r="M38">
            <v>1.2500000000000001E-2</v>
          </cell>
          <cell r="N38">
            <v>1.2500000000000001E-2</v>
          </cell>
          <cell r="O38">
            <v>1.2500000000000001E-2</v>
          </cell>
          <cell r="P38">
            <v>1.2500000000000001E-2</v>
          </cell>
        </row>
        <row r="39">
          <cell r="E39">
            <v>0</v>
          </cell>
          <cell r="F39">
            <v>0</v>
          </cell>
          <cell r="G39">
            <v>0</v>
          </cell>
          <cell r="H39">
            <v>0</v>
          </cell>
          <cell r="I39">
            <v>0</v>
          </cell>
          <cell r="J39">
            <v>0</v>
          </cell>
          <cell r="K39">
            <v>0</v>
          </cell>
          <cell r="L39">
            <v>0</v>
          </cell>
          <cell r="M39">
            <v>0</v>
          </cell>
          <cell r="N39">
            <v>0</v>
          </cell>
          <cell r="O39">
            <v>0</v>
          </cell>
          <cell r="P39">
            <v>0</v>
          </cell>
        </row>
        <row r="40">
          <cell r="E40">
            <v>4956</v>
          </cell>
          <cell r="F40">
            <v>4956</v>
          </cell>
          <cell r="G40">
            <v>4956</v>
          </cell>
          <cell r="H40">
            <v>4956</v>
          </cell>
          <cell r="I40">
            <v>4956</v>
          </cell>
          <cell r="J40">
            <v>4956</v>
          </cell>
          <cell r="K40">
            <v>4956</v>
          </cell>
          <cell r="L40">
            <v>4956</v>
          </cell>
          <cell r="M40">
            <v>4956</v>
          </cell>
          <cell r="N40">
            <v>4956</v>
          </cell>
          <cell r="O40">
            <v>4956</v>
          </cell>
          <cell r="P40">
            <v>4956</v>
          </cell>
        </row>
        <row r="41">
          <cell r="E41">
            <v>958</v>
          </cell>
          <cell r="F41">
            <v>958</v>
          </cell>
          <cell r="G41">
            <v>958</v>
          </cell>
          <cell r="H41">
            <v>958</v>
          </cell>
          <cell r="I41">
            <v>958</v>
          </cell>
          <cell r="J41">
            <v>958</v>
          </cell>
          <cell r="K41">
            <v>958</v>
          </cell>
          <cell r="L41">
            <v>958</v>
          </cell>
          <cell r="M41">
            <v>958</v>
          </cell>
          <cell r="N41">
            <v>958</v>
          </cell>
          <cell r="O41">
            <v>958</v>
          </cell>
          <cell r="P41">
            <v>958</v>
          </cell>
        </row>
        <row r="42">
          <cell r="E42">
            <v>5914</v>
          </cell>
          <cell r="F42">
            <v>5914</v>
          </cell>
          <cell r="G42">
            <v>5914</v>
          </cell>
          <cell r="H42">
            <v>5914</v>
          </cell>
          <cell r="I42">
            <v>5914</v>
          </cell>
          <cell r="J42">
            <v>5914</v>
          </cell>
          <cell r="K42">
            <v>5914</v>
          </cell>
          <cell r="L42">
            <v>5914</v>
          </cell>
          <cell r="M42">
            <v>5914</v>
          </cell>
          <cell r="N42">
            <v>5914</v>
          </cell>
          <cell r="O42">
            <v>5914</v>
          </cell>
          <cell r="P42">
            <v>5914</v>
          </cell>
        </row>
        <row r="43">
          <cell r="E43">
            <v>0</v>
          </cell>
          <cell r="F43">
            <v>0</v>
          </cell>
          <cell r="G43">
            <v>0</v>
          </cell>
          <cell r="H43">
            <v>0</v>
          </cell>
          <cell r="I43">
            <v>0</v>
          </cell>
          <cell r="J43">
            <v>0</v>
          </cell>
          <cell r="K43">
            <v>0</v>
          </cell>
          <cell r="L43">
            <v>0</v>
          </cell>
          <cell r="M43">
            <v>0</v>
          </cell>
          <cell r="N43">
            <v>0</v>
          </cell>
          <cell r="O43">
            <v>0</v>
          </cell>
          <cell r="P43">
            <v>0</v>
          </cell>
        </row>
        <row r="44">
          <cell r="E44">
            <v>0</v>
          </cell>
          <cell r="F44">
            <v>0</v>
          </cell>
          <cell r="G44">
            <v>0</v>
          </cell>
          <cell r="H44">
            <v>0</v>
          </cell>
          <cell r="I44">
            <v>0</v>
          </cell>
          <cell r="J44">
            <v>0</v>
          </cell>
          <cell r="K44">
            <v>0</v>
          </cell>
          <cell r="L44">
            <v>0</v>
          </cell>
          <cell r="M44">
            <v>0</v>
          </cell>
          <cell r="N44">
            <v>0</v>
          </cell>
          <cell r="O44">
            <v>0</v>
          </cell>
          <cell r="P44">
            <v>0</v>
          </cell>
        </row>
        <row r="45">
          <cell r="E45">
            <v>0</v>
          </cell>
          <cell r="F45">
            <v>0</v>
          </cell>
          <cell r="G45">
            <v>0</v>
          </cell>
          <cell r="H45">
            <v>0</v>
          </cell>
          <cell r="I45">
            <v>0</v>
          </cell>
          <cell r="J45">
            <v>0</v>
          </cell>
          <cell r="K45">
            <v>0</v>
          </cell>
          <cell r="L45">
            <v>0</v>
          </cell>
          <cell r="M45">
            <v>0</v>
          </cell>
          <cell r="N45">
            <v>0</v>
          </cell>
          <cell r="O45">
            <v>0</v>
          </cell>
          <cell r="P45">
            <v>0</v>
          </cell>
        </row>
        <row r="46">
          <cell r="E46">
            <v>0</v>
          </cell>
          <cell r="F46">
            <v>0</v>
          </cell>
          <cell r="G46">
            <v>0</v>
          </cell>
          <cell r="H46">
            <v>0</v>
          </cell>
          <cell r="I46">
            <v>0</v>
          </cell>
          <cell r="J46">
            <v>0</v>
          </cell>
          <cell r="K46">
            <v>0</v>
          </cell>
          <cell r="L46">
            <v>0</v>
          </cell>
          <cell r="M46">
            <v>0</v>
          </cell>
          <cell r="N46">
            <v>0</v>
          </cell>
          <cell r="O46">
            <v>0</v>
          </cell>
          <cell r="P46">
            <v>0</v>
          </cell>
        </row>
        <row r="47">
          <cell r="E47">
            <v>0</v>
          </cell>
          <cell r="F47">
            <v>0</v>
          </cell>
          <cell r="G47">
            <v>0</v>
          </cell>
          <cell r="H47">
            <v>0</v>
          </cell>
          <cell r="I47">
            <v>0</v>
          </cell>
          <cell r="J47">
            <v>0</v>
          </cell>
          <cell r="K47">
            <v>0</v>
          </cell>
          <cell r="L47">
            <v>0</v>
          </cell>
          <cell r="M47">
            <v>0</v>
          </cell>
          <cell r="N47">
            <v>0</v>
          </cell>
          <cell r="O47">
            <v>0</v>
          </cell>
          <cell r="P47">
            <v>0</v>
          </cell>
        </row>
        <row r="48">
          <cell r="E48">
            <v>0</v>
          </cell>
          <cell r="F48">
            <v>0</v>
          </cell>
          <cell r="G48">
            <v>0</v>
          </cell>
          <cell r="H48">
            <v>0</v>
          </cell>
          <cell r="I48">
            <v>0</v>
          </cell>
          <cell r="J48">
            <v>0</v>
          </cell>
          <cell r="K48">
            <v>0</v>
          </cell>
          <cell r="L48">
            <v>0</v>
          </cell>
          <cell r="M48">
            <v>0</v>
          </cell>
          <cell r="N48">
            <v>0</v>
          </cell>
          <cell r="O48">
            <v>0</v>
          </cell>
          <cell r="P48">
            <v>0</v>
          </cell>
        </row>
        <row r="49">
          <cell r="E49">
            <v>5914</v>
          </cell>
          <cell r="F49">
            <v>5914</v>
          </cell>
          <cell r="G49">
            <v>5914</v>
          </cell>
          <cell r="H49">
            <v>5914</v>
          </cell>
          <cell r="I49">
            <v>5914</v>
          </cell>
          <cell r="J49">
            <v>5914</v>
          </cell>
          <cell r="K49">
            <v>5914</v>
          </cell>
          <cell r="L49">
            <v>5914</v>
          </cell>
          <cell r="M49">
            <v>5914</v>
          </cell>
          <cell r="N49">
            <v>5914</v>
          </cell>
          <cell r="O49">
            <v>5914</v>
          </cell>
          <cell r="P49">
            <v>5914</v>
          </cell>
        </row>
        <row r="50">
          <cell r="E50">
            <v>4.2580800000000005</v>
          </cell>
          <cell r="F50">
            <v>4.2580800000000005</v>
          </cell>
          <cell r="G50">
            <v>4.2580800000000005</v>
          </cell>
          <cell r="H50">
            <v>4.2580800000000005</v>
          </cell>
          <cell r="I50">
            <v>4.2580800000000005</v>
          </cell>
          <cell r="J50">
            <v>4.2580800000000005</v>
          </cell>
          <cell r="K50">
            <v>4.2580800000000005</v>
          </cell>
          <cell r="L50">
            <v>4.2580800000000005</v>
          </cell>
          <cell r="M50">
            <v>4.2580800000000005</v>
          </cell>
          <cell r="N50">
            <v>4.2580800000000005</v>
          </cell>
          <cell r="O50">
            <v>4.2580800000000005</v>
          </cell>
          <cell r="P50">
            <v>4.2580800000000005</v>
          </cell>
        </row>
        <row r="51">
          <cell r="E51">
            <v>5918.2580799999996</v>
          </cell>
          <cell r="F51">
            <v>5918.2580799999996</v>
          </cell>
          <cell r="G51">
            <v>5918.2580799999996</v>
          </cell>
          <cell r="H51">
            <v>5918.2580799999996</v>
          </cell>
          <cell r="I51">
            <v>5918.2580799999996</v>
          </cell>
          <cell r="J51">
            <v>5918.2580799999996</v>
          </cell>
          <cell r="K51">
            <v>5918.2580799999996</v>
          </cell>
          <cell r="L51">
            <v>5918.2580799999996</v>
          </cell>
          <cell r="M51">
            <v>5918.2580799999996</v>
          </cell>
          <cell r="N51">
            <v>5918.2580799999996</v>
          </cell>
          <cell r="O51">
            <v>5918.2580799999996</v>
          </cell>
          <cell r="P51">
            <v>5918.2580799999996</v>
          </cell>
        </row>
        <row r="52">
          <cell r="E52">
            <v>0</v>
          </cell>
          <cell r="F52">
            <v>0</v>
          </cell>
          <cell r="G52">
            <v>0</v>
          </cell>
          <cell r="H52">
            <v>0</v>
          </cell>
          <cell r="I52">
            <v>0</v>
          </cell>
          <cell r="J52">
            <v>0</v>
          </cell>
          <cell r="K52">
            <v>0</v>
          </cell>
          <cell r="L52">
            <v>0</v>
          </cell>
          <cell r="M52">
            <v>0</v>
          </cell>
          <cell r="N52">
            <v>0</v>
          </cell>
          <cell r="O52">
            <v>0</v>
          </cell>
          <cell r="P52">
            <v>0</v>
          </cell>
        </row>
        <row r="53">
          <cell r="E53">
            <v>5918.2580799999996</v>
          </cell>
          <cell r="F53">
            <v>11836.516159999999</v>
          </cell>
          <cell r="G53">
            <v>17754.774239999999</v>
          </cell>
          <cell r="H53">
            <v>23673.032319999998</v>
          </cell>
          <cell r="I53">
            <v>29591.290399999998</v>
          </cell>
          <cell r="J53">
            <v>35509.548479999998</v>
          </cell>
          <cell r="K53">
            <v>41427.806559999997</v>
          </cell>
          <cell r="L53">
            <v>47346.064639999997</v>
          </cell>
          <cell r="M53">
            <v>53264.322719999996</v>
          </cell>
          <cell r="N53">
            <v>59182.580799999996</v>
          </cell>
          <cell r="O53">
            <v>65100.838879999996</v>
          </cell>
          <cell r="P53">
            <v>71019.096959999995</v>
          </cell>
        </row>
      </sheetData>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HIST20"/>
    </sheetNames>
    <definedNames>
      <definedName name="Print_Valmax"/>
    </definedNames>
    <sheetDataSet>
      <sheetData sheetId="0"/>
      <sheetData sheetId="1"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action Inputs"/>
      <sheetName val="Share Calculations"/>
      <sheetName val="Target 1"/>
      <sheetName val="Transaction Calculations"/>
      <sheetName val="Module1"/>
      <sheetName val="__FDSCACHE__"/>
      <sheetName val="Company Inputs"/>
      <sheetName val="Two-Way Presentation Output"/>
      <sheetName val="Acquiror"/>
      <sheetName val="Sheet3"/>
      <sheetName val="Two-Way EPS Calc"/>
      <sheetName val="Ability to Pay (II)"/>
      <sheetName val="Data Tables"/>
      <sheetName val="Target 2"/>
      <sheetName val="Valuation Matrix (2)"/>
      <sheetName val="Download Macro"/>
      <sheetName val="Data Table Macros"/>
    </sheetNames>
    <sheetDataSet>
      <sheetData sheetId="0" refreshError="1">
        <row r="15">
          <cell r="E15" t="str">
            <v>PROJECT TIMEPIECE</v>
          </cell>
        </row>
        <row r="19">
          <cell r="E19" t="str">
            <v>Total Renal</v>
          </cell>
        </row>
      </sheetData>
      <sheetData sheetId="1" refreshError="1">
        <row r="29">
          <cell r="K29">
            <v>81.172370000000001</v>
          </cell>
        </row>
      </sheetData>
      <sheetData sheetId="2" refreshError="1">
        <row r="8">
          <cell r="W8">
            <v>39.905000000000001</v>
          </cell>
        </row>
        <row r="11">
          <cell r="E11">
            <v>0.97</v>
          </cell>
        </row>
        <row r="20">
          <cell r="G20">
            <v>0</v>
          </cell>
        </row>
        <row r="22">
          <cell r="W22">
            <v>1344.1889999999999</v>
          </cell>
        </row>
        <row r="23">
          <cell r="G23">
            <v>0</v>
          </cell>
        </row>
        <row r="25">
          <cell r="G25">
            <v>330.1</v>
          </cell>
        </row>
        <row r="26">
          <cell r="W26">
            <v>511.83800000000002</v>
          </cell>
        </row>
      </sheetData>
      <sheetData sheetId="3" refreshError="1">
        <row r="22">
          <cell r="I22">
            <v>9.25</v>
          </cell>
        </row>
        <row r="29">
          <cell r="I29">
            <v>83.867002981818189</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attrition"/>
      <sheetName val="Sheet1"/>
      <sheetName val="IncStmt"/>
      <sheetName val="CashFlow"/>
      <sheetName val="BalSht"/>
      <sheetName val="Allowance"/>
      <sheetName val="CashEBITDA"/>
      <sheetName val="FxdChg"/>
      <sheetName val="Ratio"/>
      <sheetName val="Module1"/>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al Entry"/>
      <sheetName val="ETN"/>
      <sheetName val="DOM"/>
      <sheetName val="TCO"/>
      <sheetName val="KYW"/>
      <sheetName val="EQT"/>
      <sheetName val="Prices"/>
      <sheetName val="Drop Down Items"/>
      <sheetName val="Spreadsheet Rules"/>
    </sheetNames>
    <sheetDataSet>
      <sheetData sheetId="0" refreshError="1"/>
      <sheetData sheetId="1" refreshError="1"/>
      <sheetData sheetId="2" refreshError="1"/>
      <sheetData sheetId="3" refreshError="1"/>
      <sheetData sheetId="4" refreshError="1"/>
      <sheetData sheetId="5" refreshError="1"/>
      <sheetData sheetId="6" refreshError="1">
        <row r="5">
          <cell r="B5" t="str">
            <v>ETN</v>
          </cell>
          <cell r="C5" t="str">
            <v>TCO</v>
          </cell>
          <cell r="D5" t="str">
            <v>DOM</v>
          </cell>
          <cell r="E5" t="str">
            <v>EQT</v>
          </cell>
          <cell r="F5" t="str">
            <v>KYW</v>
          </cell>
        </row>
        <row r="6">
          <cell r="A6">
            <v>38838</v>
          </cell>
          <cell r="B6">
            <v>7.24</v>
          </cell>
          <cell r="C6">
            <v>7.51</v>
          </cell>
          <cell r="D6">
            <v>7.5</v>
          </cell>
        </row>
        <row r="7">
          <cell r="A7">
            <v>38839</v>
          </cell>
          <cell r="B7">
            <v>7.24</v>
          </cell>
          <cell r="C7">
            <v>7.51</v>
          </cell>
          <cell r="D7">
            <v>7.5</v>
          </cell>
        </row>
        <row r="8">
          <cell r="A8">
            <v>38840</v>
          </cell>
          <cell r="B8">
            <v>7.24</v>
          </cell>
          <cell r="C8">
            <v>7.51</v>
          </cell>
          <cell r="D8">
            <v>7.5</v>
          </cell>
        </row>
        <row r="9">
          <cell r="A9">
            <v>38841</v>
          </cell>
          <cell r="B9">
            <v>7.24</v>
          </cell>
          <cell r="C9">
            <v>7.51</v>
          </cell>
          <cell r="D9">
            <v>7.5</v>
          </cell>
        </row>
        <row r="10">
          <cell r="A10">
            <v>38842</v>
          </cell>
          <cell r="B10">
            <v>7.24</v>
          </cell>
          <cell r="C10">
            <v>7.51</v>
          </cell>
          <cell r="D10">
            <v>7.5</v>
          </cell>
        </row>
        <row r="11">
          <cell r="A11">
            <v>38843</v>
          </cell>
          <cell r="B11">
            <v>7.24</v>
          </cell>
          <cell r="C11">
            <v>7.51</v>
          </cell>
          <cell r="D11">
            <v>7.5</v>
          </cell>
        </row>
        <row r="12">
          <cell r="A12">
            <v>38844</v>
          </cell>
          <cell r="B12">
            <v>7.24</v>
          </cell>
          <cell r="C12">
            <v>7.51</v>
          </cell>
          <cell r="D12">
            <v>7.5</v>
          </cell>
        </row>
        <row r="13">
          <cell r="A13">
            <v>38845</v>
          </cell>
          <cell r="B13">
            <v>7.24</v>
          </cell>
          <cell r="C13">
            <v>7.51</v>
          </cell>
          <cell r="D13">
            <v>7.5</v>
          </cell>
        </row>
        <row r="14">
          <cell r="A14">
            <v>38846</v>
          </cell>
          <cell r="B14">
            <v>7.24</v>
          </cell>
          <cell r="C14">
            <v>7.51</v>
          </cell>
          <cell r="D14">
            <v>7.5</v>
          </cell>
        </row>
        <row r="15">
          <cell r="A15">
            <v>38847</v>
          </cell>
          <cell r="B15">
            <v>7.24</v>
          </cell>
          <cell r="C15">
            <v>7.51</v>
          </cell>
          <cell r="D15">
            <v>7.5</v>
          </cell>
        </row>
        <row r="16">
          <cell r="A16">
            <v>38848</v>
          </cell>
          <cell r="B16">
            <v>7.24</v>
          </cell>
          <cell r="C16">
            <v>7.51</v>
          </cell>
          <cell r="D16">
            <v>7.5</v>
          </cell>
        </row>
        <row r="17">
          <cell r="A17">
            <v>38849</v>
          </cell>
          <cell r="B17">
            <v>7.24</v>
          </cell>
          <cell r="C17">
            <v>7.51</v>
          </cell>
          <cell r="D17">
            <v>7.5</v>
          </cell>
        </row>
        <row r="18">
          <cell r="A18">
            <v>38850</v>
          </cell>
          <cell r="B18">
            <v>7.24</v>
          </cell>
          <cell r="C18">
            <v>7.51</v>
          </cell>
          <cell r="D18">
            <v>7.5</v>
          </cell>
        </row>
        <row r="19">
          <cell r="A19">
            <v>38851</v>
          </cell>
          <cell r="B19">
            <v>7.24</v>
          </cell>
          <cell r="C19">
            <v>7.51</v>
          </cell>
          <cell r="D19">
            <v>7.5</v>
          </cell>
        </row>
        <row r="20">
          <cell r="A20">
            <v>38852</v>
          </cell>
          <cell r="B20">
            <v>7.24</v>
          </cell>
          <cell r="C20">
            <v>7.51</v>
          </cell>
          <cell r="D20">
            <v>7.5</v>
          </cell>
        </row>
        <row r="21">
          <cell r="A21">
            <v>38853</v>
          </cell>
          <cell r="B21">
            <v>7.24</v>
          </cell>
          <cell r="C21">
            <v>7.51</v>
          </cell>
          <cell r="D21">
            <v>7.5</v>
          </cell>
        </row>
        <row r="22">
          <cell r="A22">
            <v>38854</v>
          </cell>
          <cell r="B22">
            <v>7.24</v>
          </cell>
          <cell r="C22">
            <v>7.51</v>
          </cell>
          <cell r="D22">
            <v>7.5</v>
          </cell>
        </row>
        <row r="23">
          <cell r="A23">
            <v>38855</v>
          </cell>
          <cell r="B23">
            <v>7.24</v>
          </cell>
          <cell r="C23">
            <v>7.51</v>
          </cell>
          <cell r="D23">
            <v>7.5</v>
          </cell>
        </row>
        <row r="24">
          <cell r="A24">
            <v>38856</v>
          </cell>
          <cell r="B24">
            <v>7.24</v>
          </cell>
          <cell r="C24">
            <v>7.51</v>
          </cell>
          <cell r="D24">
            <v>7.5</v>
          </cell>
        </row>
        <row r="25">
          <cell r="A25">
            <v>38857</v>
          </cell>
          <cell r="B25">
            <v>7.24</v>
          </cell>
          <cell r="C25">
            <v>7.51</v>
          </cell>
          <cell r="D25">
            <v>7.5</v>
          </cell>
        </row>
        <row r="26">
          <cell r="A26">
            <v>38858</v>
          </cell>
          <cell r="B26">
            <v>7.24</v>
          </cell>
          <cell r="C26">
            <v>7.51</v>
          </cell>
          <cell r="D26">
            <v>7.5</v>
          </cell>
        </row>
        <row r="27">
          <cell r="A27">
            <v>38859</v>
          </cell>
          <cell r="B27">
            <v>7.24</v>
          </cell>
          <cell r="C27">
            <v>7.51</v>
          </cell>
          <cell r="D27">
            <v>7.5</v>
          </cell>
        </row>
        <row r="28">
          <cell r="A28">
            <v>38860</v>
          </cell>
          <cell r="B28">
            <v>7.24</v>
          </cell>
          <cell r="C28">
            <v>7.51</v>
          </cell>
          <cell r="D28">
            <v>7.5</v>
          </cell>
        </row>
        <row r="29">
          <cell r="A29">
            <v>38861</v>
          </cell>
          <cell r="B29">
            <v>7.24</v>
          </cell>
          <cell r="C29">
            <v>7.51</v>
          </cell>
          <cell r="D29">
            <v>7.5</v>
          </cell>
        </row>
        <row r="30">
          <cell r="A30">
            <v>38862</v>
          </cell>
          <cell r="B30">
            <v>7.24</v>
          </cell>
          <cell r="C30">
            <v>7.51</v>
          </cell>
          <cell r="D30">
            <v>7.5</v>
          </cell>
        </row>
        <row r="31">
          <cell r="A31">
            <v>38863</v>
          </cell>
          <cell r="B31">
            <v>7.24</v>
          </cell>
          <cell r="C31">
            <v>7.51</v>
          </cell>
          <cell r="D31">
            <v>7.5</v>
          </cell>
        </row>
        <row r="32">
          <cell r="A32">
            <v>38864</v>
          </cell>
          <cell r="B32">
            <v>7.24</v>
          </cell>
          <cell r="C32">
            <v>7.51</v>
          </cell>
          <cell r="D32">
            <v>7.5</v>
          </cell>
        </row>
        <row r="33">
          <cell r="A33">
            <v>38865</v>
          </cell>
          <cell r="B33">
            <v>7.24</v>
          </cell>
          <cell r="C33">
            <v>7.51</v>
          </cell>
          <cell r="D33">
            <v>7.5</v>
          </cell>
        </row>
        <row r="34">
          <cell r="A34">
            <v>38866</v>
          </cell>
          <cell r="B34">
            <v>7.24</v>
          </cell>
          <cell r="C34">
            <v>7.51</v>
          </cell>
          <cell r="D34">
            <v>7.5</v>
          </cell>
        </row>
        <row r="35">
          <cell r="A35">
            <v>38867</v>
          </cell>
          <cell r="B35">
            <v>7.24</v>
          </cell>
          <cell r="C35">
            <v>7.51</v>
          </cell>
          <cell r="D35">
            <v>7.5</v>
          </cell>
        </row>
        <row r="36">
          <cell r="A36">
            <v>38868</v>
          </cell>
          <cell r="B36">
            <v>7.24</v>
          </cell>
          <cell r="C36">
            <v>7.51</v>
          </cell>
          <cell r="D36">
            <v>7.5</v>
          </cell>
        </row>
      </sheetData>
      <sheetData sheetId="7" refreshError="1"/>
      <sheetData sheetId="8"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amp;Instruc"/>
      <sheetName val="Segment Page"/>
      <sheetName val="Forecast"/>
      <sheetName val="PLAN"/>
      <sheetName val="2004Actual"/>
      <sheetName val="PriorMnth"/>
      <sheetName val="MonthlyVolumes"/>
      <sheetName val="Price Volume Variance"/>
      <sheetName val="Quarter Price Volume Variance"/>
      <sheetName val="FCC NI Variance Analysis"/>
      <sheetName val="FCC Variance Analysis "/>
      <sheetName val="2Q03FC"/>
      <sheetName val="YTDIS"/>
      <sheetName val="YTDISTable"/>
      <sheetName val="LEXcel"/>
      <sheetName val="2005 FCC Package March"/>
    </sheetNames>
    <sheetDataSet>
      <sheetData sheetId="0" refreshError="1"/>
      <sheetData sheetId="1" refreshError="1"/>
      <sheetData sheetId="2" refreshError="1">
        <row r="10">
          <cell r="X10">
            <v>6.2</v>
          </cell>
          <cell r="Y10">
            <v>6.2</v>
          </cell>
          <cell r="Z10">
            <v>6.2</v>
          </cell>
          <cell r="AA10">
            <v>6.2</v>
          </cell>
          <cell r="AB10">
            <v>6.2</v>
          </cell>
          <cell r="AC10">
            <v>6.2</v>
          </cell>
          <cell r="AD10">
            <v>6.2</v>
          </cell>
          <cell r="AE10">
            <v>6.2</v>
          </cell>
          <cell r="AF10">
            <v>6.2</v>
          </cell>
          <cell r="AG10">
            <v>6.2</v>
          </cell>
          <cell r="AH10">
            <v>6.2</v>
          </cell>
          <cell r="AI10">
            <v>6.2</v>
          </cell>
          <cell r="AJ10">
            <v>6.2</v>
          </cell>
        </row>
        <row r="11">
          <cell r="X11">
            <v>0</v>
          </cell>
          <cell r="Y11">
            <v>0</v>
          </cell>
          <cell r="Z11">
            <v>0</v>
          </cell>
          <cell r="AA11">
            <v>0</v>
          </cell>
          <cell r="AB11">
            <v>0</v>
          </cell>
          <cell r="AC11">
            <v>0</v>
          </cell>
          <cell r="AD11">
            <v>0</v>
          </cell>
          <cell r="AE11">
            <v>0</v>
          </cell>
          <cell r="AF11">
            <v>0</v>
          </cell>
          <cell r="AG11">
            <v>0</v>
          </cell>
          <cell r="AH11">
            <v>0</v>
          </cell>
          <cell r="AI11">
            <v>0</v>
          </cell>
          <cell r="AJ11">
            <v>0</v>
          </cell>
        </row>
        <row r="12">
          <cell r="X12">
            <v>0</v>
          </cell>
          <cell r="Y12">
            <v>0</v>
          </cell>
          <cell r="Z12">
            <v>0</v>
          </cell>
          <cell r="AA12">
            <v>0</v>
          </cell>
          <cell r="AB12">
            <v>0</v>
          </cell>
          <cell r="AC12">
            <v>0</v>
          </cell>
          <cell r="AD12">
            <v>0</v>
          </cell>
          <cell r="AE12">
            <v>0</v>
          </cell>
          <cell r="AF12">
            <v>0</v>
          </cell>
          <cell r="AG12">
            <v>0</v>
          </cell>
          <cell r="AH12">
            <v>0</v>
          </cell>
          <cell r="AI12">
            <v>0</v>
          </cell>
          <cell r="AJ12">
            <v>0</v>
          </cell>
        </row>
        <row r="13">
          <cell r="X13">
            <v>0</v>
          </cell>
          <cell r="Y13">
            <v>0</v>
          </cell>
          <cell r="Z13">
            <v>0</v>
          </cell>
          <cell r="AA13">
            <v>0</v>
          </cell>
          <cell r="AB13">
            <v>0</v>
          </cell>
          <cell r="AC13">
            <v>0</v>
          </cell>
          <cell r="AD13">
            <v>0</v>
          </cell>
          <cell r="AE13">
            <v>0</v>
          </cell>
          <cell r="AF13">
            <v>0</v>
          </cell>
          <cell r="AG13">
            <v>0</v>
          </cell>
          <cell r="AH13">
            <v>0</v>
          </cell>
          <cell r="AI13">
            <v>0</v>
          </cell>
          <cell r="AJ13">
            <v>0</v>
          </cell>
        </row>
        <row r="14">
          <cell r="X14">
            <v>0</v>
          </cell>
          <cell r="Y14">
            <v>0</v>
          </cell>
          <cell r="Z14">
            <v>0</v>
          </cell>
          <cell r="AA14">
            <v>0</v>
          </cell>
          <cell r="AB14">
            <v>0</v>
          </cell>
          <cell r="AC14">
            <v>0</v>
          </cell>
          <cell r="AD14">
            <v>0</v>
          </cell>
          <cell r="AE14">
            <v>0</v>
          </cell>
          <cell r="AF14">
            <v>0</v>
          </cell>
          <cell r="AG14">
            <v>0</v>
          </cell>
          <cell r="AH14">
            <v>0</v>
          </cell>
          <cell r="AI14">
            <v>0</v>
          </cell>
          <cell r="AJ14">
            <v>0</v>
          </cell>
        </row>
        <row r="15">
          <cell r="X15">
            <v>9</v>
          </cell>
          <cell r="Y15">
            <v>25</v>
          </cell>
          <cell r="Z15">
            <v>45</v>
          </cell>
          <cell r="AA15">
            <v>75</v>
          </cell>
          <cell r="AB15">
            <v>121</v>
          </cell>
          <cell r="AC15">
            <v>175</v>
          </cell>
          <cell r="AD15">
            <v>212</v>
          </cell>
          <cell r="AE15">
            <v>277</v>
          </cell>
          <cell r="AF15">
            <v>341</v>
          </cell>
          <cell r="AG15">
            <v>395</v>
          </cell>
          <cell r="AH15">
            <v>427</v>
          </cell>
          <cell r="AI15">
            <v>440</v>
          </cell>
          <cell r="AJ15">
            <v>440</v>
          </cell>
        </row>
        <row r="16">
          <cell r="X16">
            <v>0</v>
          </cell>
          <cell r="Y16">
            <v>0</v>
          </cell>
          <cell r="Z16">
            <v>279</v>
          </cell>
          <cell r="AA16">
            <v>1029</v>
          </cell>
          <cell r="AB16">
            <v>2424</v>
          </cell>
          <cell r="AC16">
            <v>4674</v>
          </cell>
          <cell r="AD16">
            <v>8425</v>
          </cell>
          <cell r="AE16">
            <v>13850</v>
          </cell>
          <cell r="AF16">
            <v>20210</v>
          </cell>
          <cell r="AG16">
            <v>28797</v>
          </cell>
          <cell r="AH16">
            <v>39027</v>
          </cell>
          <cell r="AI16">
            <v>51272</v>
          </cell>
          <cell r="AJ16">
            <v>51272</v>
          </cell>
        </row>
        <row r="17">
          <cell r="X17">
            <v>8044.8202975772101</v>
          </cell>
          <cell r="Y17">
            <v>15309.487645590896</v>
          </cell>
          <cell r="Z17">
            <v>23181.990417191057</v>
          </cell>
          <cell r="AA17">
            <v>30879.811680839925</v>
          </cell>
          <cell r="AB17">
            <v>38854.52494449629</v>
          </cell>
          <cell r="AC17">
            <v>46627.150609337681</v>
          </cell>
          <cell r="AD17">
            <v>54523.183952440813</v>
          </cell>
          <cell r="AE17">
            <v>62754.918758818865</v>
          </cell>
          <cell r="AF17">
            <v>70721.654892666658</v>
          </cell>
          <cell r="AG17">
            <v>79090.165909706222</v>
          </cell>
          <cell r="AH17">
            <v>87302.816979822688</v>
          </cell>
          <cell r="AI17">
            <v>95814.764160272432</v>
          </cell>
          <cell r="AJ17">
            <v>95814.764160272432</v>
          </cell>
        </row>
        <row r="18">
          <cell r="X18">
            <v>12426.901512585775</v>
          </cell>
          <cell r="Y18">
            <v>23611.839633422369</v>
          </cell>
          <cell r="Z18">
            <v>35682.336075891668</v>
          </cell>
          <cell r="AA18">
            <v>47394.647127038093</v>
          </cell>
          <cell r="AB18">
            <v>58694.542249034144</v>
          </cell>
          <cell r="AC18">
            <v>69709.605645261967</v>
          </cell>
          <cell r="AD18">
            <v>80897.002256689433</v>
          </cell>
          <cell r="AE18">
            <v>92521.260710690869</v>
          </cell>
          <cell r="AF18">
            <v>103783.16874949211</v>
          </cell>
          <cell r="AG18">
            <v>116386.3054951071</v>
          </cell>
          <cell r="AH18">
            <v>128781.39469629108</v>
          </cell>
          <cell r="AI18">
            <v>141799.81160432866</v>
          </cell>
          <cell r="AJ18">
            <v>141799.81160432866</v>
          </cell>
        </row>
        <row r="19">
          <cell r="X19">
            <v>0.18</v>
          </cell>
          <cell r="Y19">
            <v>0.19</v>
          </cell>
          <cell r="Z19">
            <v>0.19</v>
          </cell>
          <cell r="AA19">
            <v>0.19</v>
          </cell>
          <cell r="AB19">
            <v>0.19</v>
          </cell>
          <cell r="AC19">
            <v>0.2</v>
          </cell>
          <cell r="AD19">
            <v>0.2</v>
          </cell>
          <cell r="AE19">
            <v>0.2</v>
          </cell>
          <cell r="AF19">
            <v>0.2</v>
          </cell>
          <cell r="AG19">
            <v>0.19</v>
          </cell>
          <cell r="AH19">
            <v>0.19</v>
          </cell>
          <cell r="AI19">
            <v>0.19</v>
          </cell>
          <cell r="AJ19">
            <v>0.19</v>
          </cell>
        </row>
        <row r="20">
          <cell r="X20">
            <v>8822.6219235638437</v>
          </cell>
          <cell r="Y20">
            <v>16751.08271934199</v>
          </cell>
          <cell r="Z20">
            <v>25200.937664760415</v>
          </cell>
          <cell r="AA20">
            <v>35621.757076682254</v>
          </cell>
          <cell r="AB20">
            <v>52536.28032069371</v>
          </cell>
          <cell r="AC20">
            <v>72608.811385318681</v>
          </cell>
          <cell r="AD20">
            <v>95938.184237625712</v>
          </cell>
          <cell r="AE20">
            <v>120927.40970747609</v>
          </cell>
          <cell r="AF20">
            <v>141369.99300521766</v>
          </cell>
          <cell r="AG20">
            <v>166747.41203469635</v>
          </cell>
          <cell r="AH20">
            <v>189319.48263733304</v>
          </cell>
          <cell r="AI20">
            <v>208253.54458031285</v>
          </cell>
          <cell r="AJ20">
            <v>208253.54458031285</v>
          </cell>
        </row>
        <row r="24">
          <cell r="X24">
            <v>5749.2407818091369</v>
          </cell>
          <cell r="Y24">
            <v>10947.245007438185</v>
          </cell>
          <cell r="Z24">
            <v>16574.454298739322</v>
          </cell>
          <cell r="AA24">
            <v>22086.179053991596</v>
          </cell>
          <cell r="AB24">
            <v>27809.654636912808</v>
          </cell>
          <cell r="AC24">
            <v>33405.742530268268</v>
          </cell>
          <cell r="AD24">
            <v>39122.529301385053</v>
          </cell>
          <cell r="AE24">
            <v>45088.255441414818</v>
          </cell>
          <cell r="AF24">
            <v>50877.642994683229</v>
          </cell>
          <cell r="AG24">
            <v>56974.323621945361</v>
          </cell>
          <cell r="AH24">
            <v>62981.973890283174</v>
          </cell>
          <cell r="AI24">
            <v>69220.019116662617</v>
          </cell>
          <cell r="AJ24">
            <v>69220.019116662617</v>
          </cell>
        </row>
        <row r="25">
          <cell r="X25">
            <v>4.43</v>
          </cell>
          <cell r="Y25">
            <v>4.42</v>
          </cell>
          <cell r="Z25">
            <v>4.42</v>
          </cell>
          <cell r="AA25">
            <v>4.4000000000000004</v>
          </cell>
          <cell r="AB25">
            <v>4.4000000000000004</v>
          </cell>
          <cell r="AC25">
            <v>4.4000000000000004</v>
          </cell>
          <cell r="AD25">
            <v>4.41</v>
          </cell>
          <cell r="AE25">
            <v>4.43</v>
          </cell>
          <cell r="AF25">
            <v>4.4400000000000004</v>
          </cell>
          <cell r="AG25">
            <v>4.45</v>
          </cell>
          <cell r="AH25">
            <v>4.47</v>
          </cell>
          <cell r="AI25">
            <v>4.5</v>
          </cell>
          <cell r="AJ25">
            <v>4.5</v>
          </cell>
        </row>
        <row r="27">
          <cell r="X27">
            <v>5749.2407818091369</v>
          </cell>
          <cell r="Y27">
            <v>10947.245007438185</v>
          </cell>
          <cell r="Z27">
            <v>16574.454298739322</v>
          </cell>
          <cell r="AA27">
            <v>22086.179053991596</v>
          </cell>
          <cell r="AB27">
            <v>27809.654636912808</v>
          </cell>
          <cell r="AC27">
            <v>33405.742530268268</v>
          </cell>
          <cell r="AD27">
            <v>39122.529301385053</v>
          </cell>
          <cell r="AE27">
            <v>45088.255441414818</v>
          </cell>
          <cell r="AF27">
            <v>50877.642994683229</v>
          </cell>
          <cell r="AG27">
            <v>56974.323621945361</v>
          </cell>
          <cell r="AH27">
            <v>62981.973890283174</v>
          </cell>
          <cell r="AI27">
            <v>69220.019116662617</v>
          </cell>
          <cell r="AJ27">
            <v>69220.019116662617</v>
          </cell>
        </row>
        <row r="28">
          <cell r="X28">
            <v>4.4273833384508094</v>
          </cell>
          <cell r="Y28">
            <v>4.423065440570789</v>
          </cell>
          <cell r="Z28">
            <v>4.422845863781208</v>
          </cell>
          <cell r="AA28">
            <v>4.4042253521755086</v>
          </cell>
          <cell r="AB28">
            <v>4.3983398113218044</v>
          </cell>
          <cell r="AC28">
            <v>4.3997508750857888</v>
          </cell>
          <cell r="AD28">
            <v>4.4103688785421289</v>
          </cell>
          <cell r="AE28">
            <v>4.4272023984072817</v>
          </cell>
          <cell r="AF28">
            <v>4.4362203165575247</v>
          </cell>
          <cell r="AG28">
            <v>4.4465914185157169</v>
          </cell>
          <cell r="AH28">
            <v>4.4746492372327209</v>
          </cell>
          <cell r="AI28">
            <v>4.4965634052731343</v>
          </cell>
          <cell r="AJ28">
            <v>4.4965634052731343</v>
          </cell>
        </row>
        <row r="30">
          <cell r="X30">
            <v>0</v>
          </cell>
          <cell r="Y30">
            <v>0</v>
          </cell>
          <cell r="Z30">
            <v>0</v>
          </cell>
          <cell r="AA30">
            <v>0</v>
          </cell>
          <cell r="AB30">
            <v>0</v>
          </cell>
          <cell r="AC30">
            <v>0</v>
          </cell>
          <cell r="AD30">
            <v>0</v>
          </cell>
          <cell r="AE30">
            <v>0</v>
          </cell>
          <cell r="AF30">
            <v>0</v>
          </cell>
          <cell r="AG30">
            <v>0</v>
          </cell>
          <cell r="AH30">
            <v>0</v>
          </cell>
          <cell r="AI30">
            <v>0</v>
          </cell>
          <cell r="AJ30">
            <v>0</v>
          </cell>
        </row>
        <row r="31">
          <cell r="X31" t="e">
            <v>#DIV/0!</v>
          </cell>
          <cell r="Y31" t="e">
            <v>#DIV/0!</v>
          </cell>
          <cell r="Z31" t="e">
            <v>#DIV/0!</v>
          </cell>
          <cell r="AA31" t="e">
            <v>#DIV/0!</v>
          </cell>
          <cell r="AB31" t="e">
            <v>#DIV/0!</v>
          </cell>
          <cell r="AC31" t="e">
            <v>#DIV/0!</v>
          </cell>
          <cell r="AD31" t="e">
            <v>#DIV/0!</v>
          </cell>
          <cell r="AE31" t="e">
            <v>#DIV/0!</v>
          </cell>
          <cell r="AF31" t="e">
            <v>#DIV/0!</v>
          </cell>
          <cell r="AG31" t="e">
            <v>#DIV/0!</v>
          </cell>
          <cell r="AH31" t="e">
            <v>#DIV/0!</v>
          </cell>
          <cell r="AI31" t="e">
            <v>#DIV/0!</v>
          </cell>
          <cell r="AJ31" t="e">
            <v>#DIV/0!</v>
          </cell>
        </row>
        <row r="33">
          <cell r="X33">
            <v>7449.6076722530634</v>
          </cell>
          <cell r="Y33">
            <v>14176.593614387155</v>
          </cell>
          <cell r="Z33">
            <v>21466.980337696714</v>
          </cell>
          <cell r="AA33">
            <v>28595.561200400407</v>
          </cell>
          <cell r="AB33">
            <v>35979.65882197539</v>
          </cell>
          <cell r="AC33">
            <v>43177.326035983409</v>
          </cell>
          <cell r="AD33">
            <v>50485.695471958919</v>
          </cell>
          <cell r="AE33">
            <v>58106.587730134168</v>
          </cell>
          <cell r="AF33">
            <v>65482.018114703402</v>
          </cell>
          <cell r="AG33">
            <v>73228.929784739885</v>
          </cell>
          <cell r="AH33">
            <v>80830.291680877446</v>
          </cell>
          <cell r="AI33">
            <v>88708.954823599503</v>
          </cell>
          <cell r="AJ33">
            <v>88708.954823599503</v>
          </cell>
        </row>
        <row r="35">
          <cell r="X35">
            <v>457.13635720986258</v>
          </cell>
          <cell r="Y35">
            <v>870.66768738678456</v>
          </cell>
          <cell r="Z35">
            <v>1317.6793824111492</v>
          </cell>
          <cell r="AA35">
            <v>1755.5812645286205</v>
          </cell>
          <cell r="AB35">
            <v>2211.3458658809404</v>
          </cell>
          <cell r="AC35">
            <v>2656.1604641052872</v>
          </cell>
          <cell r="AD35">
            <v>3114.288184618169</v>
          </cell>
          <cell r="AE35">
            <v>3590.6958693218339</v>
          </cell>
          <cell r="AF35">
            <v>4053.1268207905896</v>
          </cell>
          <cell r="AG35">
            <v>4540.7543492654258</v>
          </cell>
          <cell r="AH35">
            <v>5022.6630666527117</v>
          </cell>
          <cell r="AI35">
            <v>5522.7599905867855</v>
          </cell>
          <cell r="AJ35">
            <v>5522.7599905867855</v>
          </cell>
        </row>
        <row r="37">
          <cell r="X37">
            <v>270.94504303929261</v>
          </cell>
          <cell r="Y37">
            <v>516.13030654203544</v>
          </cell>
          <cell r="Z37">
            <v>780.91537197663502</v>
          </cell>
          <cell r="AA37">
            <v>1040.328454973014</v>
          </cell>
          <cell r="AB37">
            <v>1310.715850797128</v>
          </cell>
          <cell r="AC37">
            <v>1574.3033742740806</v>
          </cell>
          <cell r="AD37">
            <v>1847.1836600380723</v>
          </cell>
          <cell r="AE37">
            <v>2130.3273299997345</v>
          </cell>
          <cell r="AF37">
            <v>2405.2037263263751</v>
          </cell>
          <cell r="AG37">
            <v>2695.3020101291022</v>
          </cell>
          <cell r="AH37">
            <v>2982.5239579446352</v>
          </cell>
          <cell r="AI37">
            <v>3280.4766173693033</v>
          </cell>
          <cell r="AJ37">
            <v>3280.4766173693033</v>
          </cell>
        </row>
        <row r="39">
          <cell r="X39">
            <v>186.19131417056997</v>
          </cell>
          <cell r="Y39">
            <v>354.53738084474912</v>
          </cell>
          <cell r="Z39">
            <v>536.76401043451415</v>
          </cell>
          <cell r="AA39">
            <v>715.25280955560652</v>
          </cell>
          <cell r="AB39">
            <v>900.6300150838124</v>
          </cell>
          <cell r="AC39">
            <v>1081.8570898312066</v>
          </cell>
          <cell r="AD39">
            <v>1267.1045245800967</v>
          </cell>
          <cell r="AE39">
            <v>1460.3685393220994</v>
          </cell>
          <cell r="AF39">
            <v>1647.9230944642143</v>
          </cell>
          <cell r="AG39">
            <v>1845.4523391363234</v>
          </cell>
          <cell r="AH39">
            <v>2040.1391087080763</v>
          </cell>
          <cell r="AI39">
            <v>2242.2833732174818</v>
          </cell>
          <cell r="AJ39">
            <v>2242.2833732174818</v>
          </cell>
        </row>
        <row r="41">
          <cell r="X41">
            <v>0.3</v>
          </cell>
          <cell r="Y41">
            <v>0.31</v>
          </cell>
          <cell r="Z41">
            <v>0.31</v>
          </cell>
          <cell r="AA41">
            <v>0.31</v>
          </cell>
          <cell r="AB41">
            <v>0.31</v>
          </cell>
          <cell r="AC41">
            <v>0.31</v>
          </cell>
          <cell r="AD41">
            <v>0.31</v>
          </cell>
          <cell r="AE41">
            <v>0.31</v>
          </cell>
          <cell r="AF41">
            <v>0.31</v>
          </cell>
          <cell r="AG41">
            <v>0.3</v>
          </cell>
          <cell r="AH41">
            <v>0.3</v>
          </cell>
          <cell r="AI41">
            <v>0.3</v>
          </cell>
          <cell r="AJ41">
            <v>0.3</v>
          </cell>
        </row>
        <row r="42">
          <cell r="X42">
            <v>0.23</v>
          </cell>
          <cell r="Y42">
            <v>0.23</v>
          </cell>
          <cell r="Z42">
            <v>0.23</v>
          </cell>
          <cell r="AA42">
            <v>0.23</v>
          </cell>
          <cell r="AB42">
            <v>0.23</v>
          </cell>
          <cell r="AC42">
            <v>0.23</v>
          </cell>
          <cell r="AD42">
            <v>0.23</v>
          </cell>
          <cell r="AE42">
            <v>0.23</v>
          </cell>
          <cell r="AF42">
            <v>0.23</v>
          </cell>
          <cell r="AG42">
            <v>0.23</v>
          </cell>
          <cell r="AH42">
            <v>0.23</v>
          </cell>
          <cell r="AI42">
            <v>0.23</v>
          </cell>
          <cell r="AJ42">
            <v>0.23</v>
          </cell>
        </row>
        <row r="43">
          <cell r="X43">
            <v>0.59</v>
          </cell>
          <cell r="Y43">
            <v>0.59</v>
          </cell>
          <cell r="Z43">
            <v>0.59</v>
          </cell>
          <cell r="AA43">
            <v>0.59</v>
          </cell>
          <cell r="AB43">
            <v>0.59</v>
          </cell>
          <cell r="AC43">
            <v>0.59</v>
          </cell>
          <cell r="AD43">
            <v>0.59</v>
          </cell>
          <cell r="AE43">
            <v>0.59</v>
          </cell>
          <cell r="AF43">
            <v>0.59</v>
          </cell>
          <cell r="AG43">
            <v>0.59</v>
          </cell>
          <cell r="AH43">
            <v>0.59</v>
          </cell>
          <cell r="AI43">
            <v>0.59</v>
          </cell>
          <cell r="AJ43">
            <v>0.59</v>
          </cell>
        </row>
        <row r="45">
          <cell r="X45">
            <v>25454.092846123676</v>
          </cell>
          <cell r="Y45">
            <v>48420.381061860942</v>
          </cell>
          <cell r="Z45">
            <v>73306.25663960987</v>
          </cell>
          <cell r="AA45">
            <v>97272.509722277478</v>
          </cell>
          <cell r="AB45">
            <v>122316.31112864363</v>
          </cell>
          <cell r="AC45">
            <v>146976.94493043836</v>
          </cell>
          <cell r="AD45">
            <v>172544.78568068118</v>
          </cell>
          <cell r="AE45">
            <v>199614.83263023186</v>
          </cell>
          <cell r="AF45">
            <v>225704.43351157435</v>
          </cell>
          <cell r="AG45">
            <v>253341.53849307954</v>
          </cell>
          <cell r="AH45">
            <v>281822.24142756674</v>
          </cell>
          <cell r="AI45">
            <v>311252.20487229188</v>
          </cell>
          <cell r="AJ45">
            <v>311252.20487229188</v>
          </cell>
        </row>
        <row r="46">
          <cell r="X46">
            <v>874.17862464240375</v>
          </cell>
          <cell r="Y46">
            <v>1666.897247924918</v>
          </cell>
          <cell r="Z46">
            <v>2523.7934319564474</v>
          </cell>
          <cell r="AA46">
            <v>3357.6972872720471</v>
          </cell>
          <cell r="AB46">
            <v>4212.8059406804414</v>
          </cell>
          <cell r="AC46">
            <v>5039.6417157424521</v>
          </cell>
          <cell r="AD46">
            <v>5862.7423891270473</v>
          </cell>
          <cell r="AE46">
            <v>6715.3483295992246</v>
          </cell>
          <cell r="AF46">
            <v>7534.9721608293694</v>
          </cell>
          <cell r="AG46">
            <v>8385.2721284965774</v>
          </cell>
          <cell r="AH46">
            <v>9208.5067940418758</v>
          </cell>
          <cell r="AI46">
            <v>10054.420609601893</v>
          </cell>
          <cell r="AJ46">
            <v>10054.420609601893</v>
          </cell>
        </row>
        <row r="47">
          <cell r="X47">
            <v>26328.271470766082</v>
          </cell>
          <cell r="Y47">
            <v>50087.278309785863</v>
          </cell>
          <cell r="Z47">
            <v>75830.050071566307</v>
          </cell>
          <cell r="AA47">
            <v>100630.20700954951</v>
          </cell>
          <cell r="AB47">
            <v>126529.11706932407</v>
          </cell>
          <cell r="AC47">
            <v>152016.5866461808</v>
          </cell>
          <cell r="AD47">
            <v>178407.52806980821</v>
          </cell>
          <cell r="AE47">
            <v>206330.18095983108</v>
          </cell>
          <cell r="AF47">
            <v>233239.40567240372</v>
          </cell>
          <cell r="AG47">
            <v>261726.81062157612</v>
          </cell>
          <cell r="AH47">
            <v>291030.74822160864</v>
          </cell>
          <cell r="AI47">
            <v>321306.62548189383</v>
          </cell>
          <cell r="AJ47">
            <v>321306.62548189383</v>
          </cell>
        </row>
        <row r="49">
          <cell r="X49">
            <v>1871.6100066662102</v>
          </cell>
          <cell r="Y49">
            <v>3672.8573449232667</v>
          </cell>
          <cell r="Z49">
            <v>5547.2648950450839</v>
          </cell>
          <cell r="AA49">
            <v>7390.4332551773168</v>
          </cell>
          <cell r="AB49">
            <v>9261.0250495841065</v>
          </cell>
          <cell r="AC49">
            <v>11118.716347622667</v>
          </cell>
          <cell r="AD49">
            <v>12988.605795073985</v>
          </cell>
          <cell r="AE49">
            <v>14890.96473201723</v>
          </cell>
          <cell r="AF49">
            <v>16766.433731669204</v>
          </cell>
          <cell r="AG49">
            <v>18667.476898528766</v>
          </cell>
          <cell r="AH49">
            <v>20579.678342430714</v>
          </cell>
          <cell r="AI49">
            <v>22525.445214229057</v>
          </cell>
          <cell r="AJ49">
            <v>22525.445214229057</v>
          </cell>
        </row>
        <row r="50">
          <cell r="X50">
            <v>1440.8937513508879</v>
          </cell>
          <cell r="Y50">
            <v>2744.1179186129452</v>
          </cell>
          <cell r="Z50">
            <v>4148.5476403618295</v>
          </cell>
          <cell r="AA50">
            <v>5515.9983923937152</v>
          </cell>
          <cell r="AB50">
            <v>6940.493435006134</v>
          </cell>
          <cell r="AC50">
            <v>8333.1859973846058</v>
          </cell>
          <cell r="AD50">
            <v>9756.6487124323976</v>
          </cell>
          <cell r="AE50">
            <v>11250.852254685642</v>
          </cell>
          <cell r="AF50">
            <v>12702.509769898506</v>
          </cell>
          <cell r="AG50">
            <v>14234.263253098468</v>
          </cell>
          <cell r="AH50">
            <v>15760.692620550741</v>
          </cell>
          <cell r="AI50">
            <v>17348.016562901168</v>
          </cell>
          <cell r="AJ50">
            <v>17348.016562901168</v>
          </cell>
        </row>
        <row r="51">
          <cell r="X51">
            <v>206.97499999999999</v>
          </cell>
          <cell r="Y51">
            <v>260.375</v>
          </cell>
          <cell r="Z51">
            <v>358.55600000000004</v>
          </cell>
          <cell r="AA51">
            <v>405.29200000000003</v>
          </cell>
          <cell r="AB51">
            <v>463.69800000000004</v>
          </cell>
          <cell r="AC51">
            <v>491.41200000000003</v>
          </cell>
          <cell r="AD51">
            <v>517.80600000000004</v>
          </cell>
          <cell r="AE51">
            <v>591.66000000000008</v>
          </cell>
          <cell r="AF51">
            <v>600.05600000000004</v>
          </cell>
          <cell r="AG51">
            <v>628.68600000000004</v>
          </cell>
          <cell r="AH51">
            <v>642.03899999999999</v>
          </cell>
          <cell r="AI51">
            <v>702.98099999999999</v>
          </cell>
          <cell r="AJ51">
            <v>702.98099999999999</v>
          </cell>
        </row>
        <row r="52">
          <cell r="X52">
            <v>1468.226973626048</v>
          </cell>
          <cell r="Y52">
            <v>2969.2592381076515</v>
          </cell>
          <cell r="Z52">
            <v>4528.2197386604867</v>
          </cell>
          <cell r="AA52">
            <v>6075.1439539100065</v>
          </cell>
          <cell r="AB52">
            <v>7602.3841929912178</v>
          </cell>
          <cell r="AC52">
            <v>9091.4559057556471</v>
          </cell>
          <cell r="AD52">
            <v>10567.015700592208</v>
          </cell>
          <cell r="AE52">
            <v>12051.691845143056</v>
          </cell>
          <cell r="AF52">
            <v>13529.392159027237</v>
          </cell>
          <cell r="AG52">
            <v>15014.459199578085</v>
          </cell>
          <cell r="AH52">
            <v>16492.055973462266</v>
          </cell>
          <cell r="AI52">
            <v>17969.988857346449</v>
          </cell>
          <cell r="AJ52">
            <v>17969.988857346449</v>
          </cell>
        </row>
        <row r="53">
          <cell r="X53">
            <v>3927.4228043839735</v>
          </cell>
          <cell r="Y53">
            <v>7521.7343221686515</v>
          </cell>
          <cell r="Z53">
            <v>11375.149681044266</v>
          </cell>
          <cell r="AA53">
            <v>15158.792204504656</v>
          </cell>
          <cell r="AB53">
            <v>19071.018314231165</v>
          </cell>
          <cell r="AC53">
            <v>22905.775316049192</v>
          </cell>
          <cell r="AD53">
            <v>26811.952549095142</v>
          </cell>
          <cell r="AE53">
            <v>30867.772608679195</v>
          </cell>
          <cell r="AF53">
            <v>34817.016089065342</v>
          </cell>
          <cell r="AG53">
            <v>38952.453774011381</v>
          </cell>
          <cell r="AH53">
            <v>43034.831923750768</v>
          </cell>
          <cell r="AI53">
            <v>47256.416645659672</v>
          </cell>
          <cell r="AJ53">
            <v>47256.416645659672</v>
          </cell>
        </row>
        <row r="54">
          <cell r="X54">
            <v>8915.1285360271195</v>
          </cell>
          <cell r="Y54">
            <v>17168.343823812516</v>
          </cell>
          <cell r="Z54">
            <v>25957.737955111668</v>
          </cell>
          <cell r="AA54">
            <v>34545.659805985699</v>
          </cell>
          <cell r="AB54">
            <v>43338.618991812633</v>
          </cell>
          <cell r="AC54">
            <v>51940.545566812121</v>
          </cell>
          <cell r="AD54">
            <v>60642.028757193744</v>
          </cell>
          <cell r="AE54">
            <v>69652.94144052513</v>
          </cell>
          <cell r="AF54">
            <v>78415.407749660299</v>
          </cell>
          <cell r="AG54">
            <v>87497.339125216706</v>
          </cell>
          <cell r="AH54">
            <v>96509.297860194492</v>
          </cell>
          <cell r="AI54">
            <v>105802.84828013636</v>
          </cell>
          <cell r="AJ54">
            <v>105802.84828013636</v>
          </cell>
        </row>
        <row r="56">
          <cell r="X56">
            <v>17413.142934738964</v>
          </cell>
          <cell r="Y56">
            <v>32918.934485973354</v>
          </cell>
          <cell r="Z56">
            <v>49872.312116454654</v>
          </cell>
          <cell r="AA56">
            <v>66084.547203563838</v>
          </cell>
          <cell r="AB56">
            <v>83190.498077511467</v>
          </cell>
          <cell r="AC56">
            <v>100076.04107936872</v>
          </cell>
          <cell r="AD56">
            <v>117765.4993126145</v>
          </cell>
          <cell r="AE56">
            <v>136677.23951930596</v>
          </cell>
          <cell r="AF56">
            <v>154823.99792274344</v>
          </cell>
          <cell r="AG56">
            <v>174229.47149635945</v>
          </cell>
          <cell r="AH56">
            <v>194521.45036141417</v>
          </cell>
          <cell r="AI56">
            <v>215503.77720175748</v>
          </cell>
          <cell r="AJ56">
            <v>215503.77720175748</v>
          </cell>
        </row>
        <row r="57">
          <cell r="X57">
            <v>74.551845186054805</v>
          </cell>
          <cell r="Y57">
            <v>140.91403143521211</v>
          </cell>
          <cell r="Z57">
            <v>213.68373407015082</v>
          </cell>
          <cell r="AA57">
            <v>283.58571224596005</v>
          </cell>
          <cell r="AB57">
            <v>355.56351923040455</v>
          </cell>
          <cell r="AC57">
            <v>424.73299228636893</v>
          </cell>
          <cell r="AD57">
            <v>493.41583633052517</v>
          </cell>
          <cell r="AE57">
            <v>565.1400057477299</v>
          </cell>
          <cell r="AF57">
            <v>633.58440037465732</v>
          </cell>
          <cell r="AG57">
            <v>705.08848644297404</v>
          </cell>
          <cell r="AH57">
            <v>773.99705895195029</v>
          </cell>
          <cell r="AI57">
            <v>845.13528054719575</v>
          </cell>
          <cell r="AJ57">
            <v>845.13528054719575</v>
          </cell>
        </row>
        <row r="58">
          <cell r="X58">
            <v>0</v>
          </cell>
          <cell r="Y58">
            <v>0</v>
          </cell>
          <cell r="Z58">
            <v>0</v>
          </cell>
          <cell r="AA58">
            <v>0</v>
          </cell>
          <cell r="AB58">
            <v>0</v>
          </cell>
          <cell r="AC58">
            <v>0</v>
          </cell>
          <cell r="AD58">
            <v>0</v>
          </cell>
          <cell r="AE58">
            <v>0</v>
          </cell>
          <cell r="AF58">
            <v>0</v>
          </cell>
          <cell r="AG58">
            <v>0</v>
          </cell>
          <cell r="AH58">
            <v>0</v>
          </cell>
          <cell r="AI58">
            <v>0</v>
          </cell>
          <cell r="AJ58">
            <v>0</v>
          </cell>
        </row>
        <row r="60">
          <cell r="X60">
            <v>17487.694779925019</v>
          </cell>
          <cell r="Y60">
            <v>33059.848517408565</v>
          </cell>
          <cell r="Z60">
            <v>50085.995850524807</v>
          </cell>
          <cell r="AA60">
            <v>66368.132915809794</v>
          </cell>
          <cell r="AB60">
            <v>83546.061596741871</v>
          </cell>
          <cell r="AC60">
            <v>100500.77407165509</v>
          </cell>
          <cell r="AD60">
            <v>118258.91514894502</v>
          </cell>
          <cell r="AE60">
            <v>137242.37952505369</v>
          </cell>
          <cell r="AF60">
            <v>155457.58232311808</v>
          </cell>
          <cell r="AG60">
            <v>174934.5599828024</v>
          </cell>
          <cell r="AH60">
            <v>195295.44742036608</v>
          </cell>
          <cell r="AI60">
            <v>216348.91248230464</v>
          </cell>
          <cell r="AJ60">
            <v>216348.91248230464</v>
          </cell>
        </row>
        <row r="63">
          <cell r="X63">
            <v>11331.053392892498</v>
          </cell>
          <cell r="Y63">
            <v>21530.229515273848</v>
          </cell>
          <cell r="Z63">
            <v>32527.049209823883</v>
          </cell>
          <cell r="AA63">
            <v>43196.9794873098</v>
          </cell>
          <cell r="AB63">
            <v>53442.759091250184</v>
          </cell>
          <cell r="AC63">
            <v>63414.050091054174</v>
          </cell>
          <cell r="AD63">
            <v>73569.336830616317</v>
          </cell>
          <cell r="AE63">
            <v>84099.610384886459</v>
          </cell>
          <cell r="AF63">
            <v>94304.411919528473</v>
          </cell>
          <cell r="AG63">
            <v>105802.71098666439</v>
          </cell>
          <cell r="AH63">
            <v>117118.69716691233</v>
          </cell>
          <cell r="AI63">
            <v>129021.30763030445</v>
          </cell>
          <cell r="AJ63">
            <v>129021.30763030445</v>
          </cell>
        </row>
        <row r="64">
          <cell r="X64">
            <v>0.72</v>
          </cell>
          <cell r="Y64">
            <v>0.72</v>
          </cell>
          <cell r="Z64">
            <v>0.72</v>
          </cell>
          <cell r="AA64">
            <v>0.72</v>
          </cell>
          <cell r="AB64">
            <v>0.72</v>
          </cell>
          <cell r="AC64">
            <v>0.73</v>
          </cell>
          <cell r="AD64">
            <v>0.73</v>
          </cell>
          <cell r="AE64">
            <v>0.73</v>
          </cell>
          <cell r="AF64">
            <v>0.74</v>
          </cell>
          <cell r="AG64">
            <v>0.74</v>
          </cell>
          <cell r="AH64">
            <v>0.74</v>
          </cell>
          <cell r="AI64">
            <v>0.74</v>
          </cell>
          <cell r="AJ64">
            <v>0.74</v>
          </cell>
        </row>
        <row r="65">
          <cell r="X65">
            <v>0.26</v>
          </cell>
          <cell r="Y65">
            <v>0.27</v>
          </cell>
          <cell r="Z65">
            <v>0.27</v>
          </cell>
          <cell r="AA65">
            <v>0.28000000000000003</v>
          </cell>
          <cell r="AB65">
            <v>0.28000000000000003</v>
          </cell>
          <cell r="AC65">
            <v>0.28000000000000003</v>
          </cell>
          <cell r="AD65">
            <v>0.28000000000000003</v>
          </cell>
          <cell r="AE65">
            <v>0.28000000000000003</v>
          </cell>
          <cell r="AF65">
            <v>0.28999999999999998</v>
          </cell>
          <cell r="AG65">
            <v>0.28000000000000003</v>
          </cell>
          <cell r="AH65">
            <v>0.28000000000000003</v>
          </cell>
          <cell r="AI65">
            <v>0.28000000000000003</v>
          </cell>
          <cell r="AJ65">
            <v>0.28000000000000003</v>
          </cell>
        </row>
        <row r="66">
          <cell r="X66">
            <v>0.12</v>
          </cell>
          <cell r="Y66">
            <v>0.13</v>
          </cell>
          <cell r="Z66">
            <v>0.13</v>
          </cell>
          <cell r="AA66">
            <v>0.13</v>
          </cell>
          <cell r="AB66">
            <v>0.13</v>
          </cell>
          <cell r="AC66">
            <v>0.13</v>
          </cell>
          <cell r="AD66">
            <v>0.13</v>
          </cell>
          <cell r="AE66">
            <v>0.13</v>
          </cell>
          <cell r="AF66">
            <v>0.13</v>
          </cell>
          <cell r="AG66">
            <v>0.13</v>
          </cell>
          <cell r="AH66">
            <v>0.13</v>
          </cell>
          <cell r="AI66">
            <v>0.13</v>
          </cell>
          <cell r="AJ66">
            <v>0.13</v>
          </cell>
        </row>
        <row r="68">
          <cell r="X68">
            <v>8102.7623860908334</v>
          </cell>
          <cell r="Y68">
            <v>15413.461822307559</v>
          </cell>
          <cell r="Z68">
            <v>23381.484834005194</v>
          </cell>
          <cell r="AA68">
            <v>31160.444463727184</v>
          </cell>
          <cell r="AB68">
            <v>38678.831714455089</v>
          </cell>
          <cell r="AC68">
            <v>46004.613256073935</v>
          </cell>
          <cell r="AD68">
            <v>53691.613660854069</v>
          </cell>
          <cell r="AE68">
            <v>61673.773184262165</v>
          </cell>
          <cell r="AF68">
            <v>69415.796163417646</v>
          </cell>
          <cell r="AG68">
            <v>78118.233991375484</v>
          </cell>
          <cell r="AH68">
            <v>86684.825537448909</v>
          </cell>
          <cell r="AI68">
            <v>95641.236450196113</v>
          </cell>
          <cell r="AJ68">
            <v>95641.236450196113</v>
          </cell>
        </row>
        <row r="69">
          <cell r="X69">
            <v>0</v>
          </cell>
          <cell r="Y69">
            <v>0</v>
          </cell>
          <cell r="Z69">
            <v>0</v>
          </cell>
          <cell r="AA69">
            <v>0</v>
          </cell>
          <cell r="AB69">
            <v>0</v>
          </cell>
          <cell r="AC69">
            <v>0</v>
          </cell>
          <cell r="AD69">
            <v>0</v>
          </cell>
          <cell r="AE69">
            <v>0</v>
          </cell>
          <cell r="AF69">
            <v>0</v>
          </cell>
          <cell r="AG69">
            <v>0</v>
          </cell>
          <cell r="AH69">
            <v>0</v>
          </cell>
          <cell r="AI69">
            <v>0</v>
          </cell>
          <cell r="AJ69">
            <v>0</v>
          </cell>
        </row>
        <row r="70">
          <cell r="X70">
            <v>8102.7623860908334</v>
          </cell>
          <cell r="Y70">
            <v>15413.461822307559</v>
          </cell>
          <cell r="Z70">
            <v>23381.484834005194</v>
          </cell>
          <cell r="AA70">
            <v>31160.444463727184</v>
          </cell>
          <cell r="AB70">
            <v>38678.831714455089</v>
          </cell>
          <cell r="AC70">
            <v>46004.613256073935</v>
          </cell>
          <cell r="AD70">
            <v>53691.613660854069</v>
          </cell>
          <cell r="AE70">
            <v>61673.773184262165</v>
          </cell>
          <cell r="AF70">
            <v>69415.796163417646</v>
          </cell>
          <cell r="AG70">
            <v>78118.233991375484</v>
          </cell>
          <cell r="AH70">
            <v>86684.825537448909</v>
          </cell>
          <cell r="AI70">
            <v>95641.236450196113</v>
          </cell>
          <cell r="AJ70">
            <v>95641.236450196113</v>
          </cell>
        </row>
        <row r="72">
          <cell r="X72">
            <v>2984.9272182736422</v>
          </cell>
          <cell r="Y72">
            <v>5907.6313795905207</v>
          </cell>
          <cell r="Z72">
            <v>8903.3158945151408</v>
          </cell>
          <cell r="AA72">
            <v>11920.911968793253</v>
          </cell>
          <cell r="AB72">
            <v>14917.487548330908</v>
          </cell>
          <cell r="AC72">
            <v>17896.779119998653</v>
          </cell>
          <cell r="AD72">
            <v>20917.012166802469</v>
          </cell>
          <cell r="AE72">
            <v>23956.897226485184</v>
          </cell>
          <cell r="AF72">
            <v>26983.826954881326</v>
          </cell>
          <cell r="AG72">
            <v>30037.484557417622</v>
          </cell>
          <cell r="AH72">
            <v>33087.922072597685</v>
          </cell>
          <cell r="AI72">
            <v>36138.638930823377</v>
          </cell>
          <cell r="AJ72">
            <v>36138.638930823377</v>
          </cell>
        </row>
        <row r="73">
          <cell r="X73">
            <v>742.20785264635731</v>
          </cell>
          <cell r="Y73">
            <v>1500.7933507204925</v>
          </cell>
          <cell r="Z73">
            <v>2288.1520868302432</v>
          </cell>
          <cell r="AA73">
            <v>3069.7385602883364</v>
          </cell>
          <cell r="AB73">
            <v>3841.3870456622753</v>
          </cell>
          <cell r="AC73">
            <v>4593.1263878778236</v>
          </cell>
          <cell r="AD73">
            <v>5338.9156511294377</v>
          </cell>
          <cell r="AE73">
            <v>6087.5155892381954</v>
          </cell>
          <cell r="AF73">
            <v>6834.2567320136195</v>
          </cell>
          <cell r="AG73">
            <v>7580.6658181223765</v>
          </cell>
          <cell r="AH73">
            <v>8327.2085708978011</v>
          </cell>
          <cell r="AI73">
            <v>9074.1284986732244</v>
          </cell>
          <cell r="AJ73">
            <v>9074.1284986732244</v>
          </cell>
        </row>
        <row r="74">
          <cell r="X74">
            <v>1411.6426901333334</v>
          </cell>
          <cell r="Y74">
            <v>2823.2853802666668</v>
          </cell>
          <cell r="Z74">
            <v>4234.9280704000003</v>
          </cell>
          <cell r="AA74">
            <v>5646.5707605333337</v>
          </cell>
          <cell r="AB74">
            <v>7058.2134506666671</v>
          </cell>
          <cell r="AC74">
            <v>8469.8561408000005</v>
          </cell>
          <cell r="AD74">
            <v>9879.6306397333337</v>
          </cell>
          <cell r="AE74">
            <v>11289.405138666667</v>
          </cell>
          <cell r="AF74">
            <v>12699.1796376</v>
          </cell>
          <cell r="AG74">
            <v>14108.954136533333</v>
          </cell>
          <cell r="AH74">
            <v>15518.728635466667</v>
          </cell>
          <cell r="AI74">
            <v>16928.503134400002</v>
          </cell>
          <cell r="AJ74">
            <v>16928.503134400002</v>
          </cell>
        </row>
        <row r="75">
          <cell r="X75">
            <v>5138.7777610533331</v>
          </cell>
          <cell r="Y75">
            <v>10231.710110577678</v>
          </cell>
          <cell r="Z75">
            <v>15426.396051745382</v>
          </cell>
          <cell r="AA75">
            <v>20637.221289614921</v>
          </cell>
          <cell r="AB75">
            <v>25817.088044659846</v>
          </cell>
          <cell r="AC75">
            <v>30959.761648676475</v>
          </cell>
          <cell r="AD75">
            <v>36135.55845766524</v>
          </cell>
          <cell r="AE75">
            <v>41333.817954390048</v>
          </cell>
          <cell r="AF75">
            <v>46517.263324494947</v>
          </cell>
          <cell r="AG75">
            <v>51727.104512073332</v>
          </cell>
          <cell r="AH75">
            <v>56933.859278962154</v>
          </cell>
          <cell r="AI75">
            <v>62141.2705638966</v>
          </cell>
          <cell r="AJ75">
            <v>62141.2705638966</v>
          </cell>
        </row>
        <row r="77">
          <cell r="X77">
            <v>2963.9846250375003</v>
          </cell>
          <cell r="Y77">
            <v>5181.7517117298803</v>
          </cell>
          <cell r="Z77">
            <v>7955.0887822598124</v>
          </cell>
          <cell r="AA77">
            <v>10523.223174112265</v>
          </cell>
          <cell r="AB77">
            <v>12861.743669795243</v>
          </cell>
          <cell r="AC77">
            <v>15044.851607397457</v>
          </cell>
          <cell r="AD77">
            <v>17556.055203188829</v>
          </cell>
          <cell r="AE77">
            <v>20339.955229872121</v>
          </cell>
          <cell r="AF77">
            <v>22898.532838922707</v>
          </cell>
          <cell r="AG77">
            <v>26391.129479302152</v>
          </cell>
          <cell r="AH77">
            <v>29750.966258486751</v>
          </cell>
          <cell r="AI77">
            <v>33499.965886299506</v>
          </cell>
          <cell r="AJ77">
            <v>33499.965886299506</v>
          </cell>
        </row>
        <row r="80">
          <cell r="X80">
            <v>26328.271470766082</v>
          </cell>
          <cell r="Y80">
            <v>50087.278309785863</v>
          </cell>
          <cell r="Z80">
            <v>75830.050071566307</v>
          </cell>
          <cell r="AA80">
            <v>100630.20700954951</v>
          </cell>
          <cell r="AB80">
            <v>126529.11706932407</v>
          </cell>
          <cell r="AC80">
            <v>152016.5866461808</v>
          </cell>
          <cell r="AD80">
            <v>178407.52806980821</v>
          </cell>
          <cell r="AE80">
            <v>206330.18095983108</v>
          </cell>
          <cell r="AF80">
            <v>233239.40567240372</v>
          </cell>
          <cell r="AG80">
            <v>261726.81062157612</v>
          </cell>
          <cell r="AH80">
            <v>291030.74822160864</v>
          </cell>
          <cell r="AI80">
            <v>321306.62548189383</v>
          </cell>
          <cell r="AJ80">
            <v>321306.62548189383</v>
          </cell>
        </row>
        <row r="81">
          <cell r="X81">
            <v>8102.7623860908334</v>
          </cell>
          <cell r="Y81">
            <v>15413.461822307559</v>
          </cell>
          <cell r="Z81">
            <v>23381.484834005194</v>
          </cell>
          <cell r="AA81">
            <v>31160.444463727184</v>
          </cell>
          <cell r="AB81">
            <v>38678.831714455089</v>
          </cell>
          <cell r="AC81">
            <v>46004.613256073935</v>
          </cell>
          <cell r="AD81">
            <v>53691.613660854069</v>
          </cell>
          <cell r="AE81">
            <v>61673.773184262165</v>
          </cell>
          <cell r="AF81">
            <v>69415.796163417646</v>
          </cell>
          <cell r="AG81">
            <v>78118.233991375484</v>
          </cell>
          <cell r="AH81">
            <v>86684.825537448909</v>
          </cell>
          <cell r="AI81">
            <v>95641.236450196113</v>
          </cell>
          <cell r="AJ81">
            <v>95641.236450196113</v>
          </cell>
        </row>
        <row r="82">
          <cell r="X82">
            <v>34431.033856856913</v>
          </cell>
          <cell r="Y82">
            <v>65500.740132093422</v>
          </cell>
          <cell r="Z82">
            <v>99211.53490557152</v>
          </cell>
          <cell r="AA82">
            <v>131790.65147327672</v>
          </cell>
          <cell r="AB82">
            <v>165207.94878377917</v>
          </cell>
          <cell r="AC82">
            <v>198021.19990225474</v>
          </cell>
          <cell r="AD82">
            <v>232099.14173066226</v>
          </cell>
          <cell r="AE82">
            <v>268003.95414409321</v>
          </cell>
          <cell r="AF82">
            <v>302655.20183582132</v>
          </cell>
          <cell r="AG82">
            <v>339845.04461295158</v>
          </cell>
          <cell r="AH82">
            <v>377715.5737590575</v>
          </cell>
          <cell r="AI82">
            <v>416947.8619320899</v>
          </cell>
          <cell r="AJ82">
            <v>416947.8619320899</v>
          </cell>
        </row>
        <row r="86">
          <cell r="X86">
            <v>1871.6100066662102</v>
          </cell>
          <cell r="Y86">
            <v>3672.8573449232667</v>
          </cell>
          <cell r="Z86">
            <v>5547.2648950450839</v>
          </cell>
          <cell r="AA86">
            <v>7390.4332551773168</v>
          </cell>
          <cell r="AB86">
            <v>9261.0250495841065</v>
          </cell>
          <cell r="AC86">
            <v>11118.716347622667</v>
          </cell>
          <cell r="AD86">
            <v>12988.605795073985</v>
          </cell>
          <cell r="AE86">
            <v>14890.96473201723</v>
          </cell>
          <cell r="AF86">
            <v>16766.433731669204</v>
          </cell>
          <cell r="AG86">
            <v>18667.476898528766</v>
          </cell>
          <cell r="AH86">
            <v>20579.678342430714</v>
          </cell>
          <cell r="AI86">
            <v>22525.445214229057</v>
          </cell>
          <cell r="AJ86">
            <v>22525.445214229057</v>
          </cell>
        </row>
        <row r="87">
          <cell r="X87">
            <v>1440.8937513508879</v>
          </cell>
          <cell r="Y87">
            <v>2744.1179186129452</v>
          </cell>
          <cell r="Z87">
            <v>4148.5476403618295</v>
          </cell>
          <cell r="AA87">
            <v>5515.9983923937152</v>
          </cell>
          <cell r="AB87">
            <v>6940.493435006134</v>
          </cell>
          <cell r="AC87">
            <v>8333.1859973846058</v>
          </cell>
          <cell r="AD87">
            <v>9756.6487124323976</v>
          </cell>
          <cell r="AE87">
            <v>11250.852254685642</v>
          </cell>
          <cell r="AF87">
            <v>12702.509769898506</v>
          </cell>
          <cell r="AG87">
            <v>14234.263253098468</v>
          </cell>
          <cell r="AH87">
            <v>15760.692620550741</v>
          </cell>
          <cell r="AI87">
            <v>17348.016562901168</v>
          </cell>
          <cell r="AJ87">
            <v>17348.016562901168</v>
          </cell>
        </row>
        <row r="88">
          <cell r="X88">
            <v>206.97499999999999</v>
          </cell>
          <cell r="Y88">
            <v>260.375</v>
          </cell>
          <cell r="Z88">
            <v>358.55600000000004</v>
          </cell>
          <cell r="AA88">
            <v>405.29200000000003</v>
          </cell>
          <cell r="AB88">
            <v>463.69800000000004</v>
          </cell>
          <cell r="AC88">
            <v>491.41200000000003</v>
          </cell>
          <cell r="AD88">
            <v>517.80600000000004</v>
          </cell>
          <cell r="AE88">
            <v>591.66000000000008</v>
          </cell>
          <cell r="AF88">
            <v>600.05600000000004</v>
          </cell>
          <cell r="AG88">
            <v>628.68600000000004</v>
          </cell>
          <cell r="AH88">
            <v>642.03899999999999</v>
          </cell>
          <cell r="AI88">
            <v>702.98099999999999</v>
          </cell>
          <cell r="AJ88">
            <v>702.98099999999999</v>
          </cell>
        </row>
        <row r="89">
          <cell r="X89">
            <v>2984.9272182736422</v>
          </cell>
          <cell r="Y89">
            <v>5907.6313795905207</v>
          </cell>
          <cell r="Z89">
            <v>8903.3158945151408</v>
          </cell>
          <cell r="AA89">
            <v>11920.911968793253</v>
          </cell>
          <cell r="AB89">
            <v>14917.487548330908</v>
          </cell>
          <cell r="AC89">
            <v>17896.779119998653</v>
          </cell>
          <cell r="AD89">
            <v>20917.012166802469</v>
          </cell>
          <cell r="AE89">
            <v>23956.897226485184</v>
          </cell>
          <cell r="AF89">
            <v>26983.826954881326</v>
          </cell>
          <cell r="AG89">
            <v>30037.484557417622</v>
          </cell>
          <cell r="AH89">
            <v>33087.922072597685</v>
          </cell>
          <cell r="AI89">
            <v>36138.638930823377</v>
          </cell>
          <cell r="AJ89">
            <v>36138.638930823377</v>
          </cell>
        </row>
        <row r="90">
          <cell r="X90">
            <v>2210.4348262724052</v>
          </cell>
          <cell r="Y90">
            <v>4470.0525888281436</v>
          </cell>
          <cell r="Z90">
            <v>6816.371825490729</v>
          </cell>
          <cell r="AA90">
            <v>9144.8825141983416</v>
          </cell>
          <cell r="AB90">
            <v>11443.771238653491</v>
          </cell>
          <cell r="AC90">
            <v>13684.58229363347</v>
          </cell>
          <cell r="AD90">
            <v>15905.931351721647</v>
          </cell>
          <cell r="AE90">
            <v>18139.207434381253</v>
          </cell>
          <cell r="AF90">
            <v>20363.648891040859</v>
          </cell>
          <cell r="AG90">
            <v>22595.125017700462</v>
          </cell>
          <cell r="AH90">
            <v>24819.264544360067</v>
          </cell>
          <cell r="AI90">
            <v>27044.117356019673</v>
          </cell>
          <cell r="AJ90">
            <v>27044.117356019673</v>
          </cell>
        </row>
        <row r="91">
          <cell r="X91">
            <v>5339.0654945173064</v>
          </cell>
          <cell r="Y91">
            <v>10345.019702435318</v>
          </cell>
          <cell r="Z91">
            <v>15610.077751444267</v>
          </cell>
          <cell r="AA91">
            <v>20805.362965037992</v>
          </cell>
          <cell r="AB91">
            <v>26129.231764897835</v>
          </cell>
          <cell r="AC91">
            <v>31375.631456849194</v>
          </cell>
          <cell r="AD91">
            <v>36691.583188828474</v>
          </cell>
          <cell r="AE91">
            <v>42157.177747345857</v>
          </cell>
          <cell r="AF91">
            <v>47516.195726665333</v>
          </cell>
          <cell r="AG91">
            <v>53061.407910544702</v>
          </cell>
          <cell r="AH91">
            <v>58553.560559217425</v>
          </cell>
          <cell r="AI91">
            <v>64184.919780059659</v>
          </cell>
          <cell r="AJ91">
            <v>64184.919780059659</v>
          </cell>
        </row>
        <row r="92">
          <cell r="X92">
            <v>14053.906297080452</v>
          </cell>
          <cell r="Y92">
            <v>27400.053934390191</v>
          </cell>
          <cell r="Z92">
            <v>41384.134006857043</v>
          </cell>
          <cell r="AA92">
            <v>55182.881095600605</v>
          </cell>
          <cell r="AB92">
            <v>69155.707036472464</v>
          </cell>
          <cell r="AC92">
            <v>82900.307215488574</v>
          </cell>
          <cell r="AD92">
            <v>96777.58721485897</v>
          </cell>
          <cell r="AE92">
            <v>110986.75939491516</v>
          </cell>
          <cell r="AF92">
            <v>124932.67107415522</v>
          </cell>
          <cell r="AG92">
            <v>139224.44363729001</v>
          </cell>
          <cell r="AH92">
            <v>153443.15713915662</v>
          </cell>
          <cell r="AI92">
            <v>167944.11884403293</v>
          </cell>
          <cell r="AJ92">
            <v>167944.11884403293</v>
          </cell>
        </row>
        <row r="94">
          <cell r="X94">
            <v>74.551845186054805</v>
          </cell>
          <cell r="Y94">
            <v>140.91403143521211</v>
          </cell>
          <cell r="Z94">
            <v>213.68373407015082</v>
          </cell>
          <cell r="AA94">
            <v>283.58571224596005</v>
          </cell>
          <cell r="AB94">
            <v>355.56351923040455</v>
          </cell>
          <cell r="AC94">
            <v>424.73299228636893</v>
          </cell>
          <cell r="AD94">
            <v>493.41583633052517</v>
          </cell>
          <cell r="AE94">
            <v>565.1400057477299</v>
          </cell>
          <cell r="AF94">
            <v>633.58440037465732</v>
          </cell>
          <cell r="AG94">
            <v>705.08848644297404</v>
          </cell>
          <cell r="AH94">
            <v>773.99705895195029</v>
          </cell>
          <cell r="AI94">
            <v>845.13528054719575</v>
          </cell>
          <cell r="AJ94">
            <v>845.13528054719575</v>
          </cell>
        </row>
        <row r="95">
          <cell r="X95">
            <v>0</v>
          </cell>
          <cell r="Y95">
            <v>0</v>
          </cell>
          <cell r="Z95">
            <v>0</v>
          </cell>
          <cell r="AA95">
            <v>0</v>
          </cell>
          <cell r="AB95">
            <v>0</v>
          </cell>
          <cell r="AC95">
            <v>0</v>
          </cell>
          <cell r="AD95">
            <v>0</v>
          </cell>
          <cell r="AE95">
            <v>0</v>
          </cell>
          <cell r="AF95">
            <v>0</v>
          </cell>
          <cell r="AG95">
            <v>0</v>
          </cell>
          <cell r="AH95">
            <v>0</v>
          </cell>
          <cell r="AI95">
            <v>0</v>
          </cell>
          <cell r="AJ95">
            <v>0</v>
          </cell>
        </row>
        <row r="97">
          <cell r="X97">
            <v>20451.679404962517</v>
          </cell>
          <cell r="Y97">
            <v>38241.600229138443</v>
          </cell>
          <cell r="Z97">
            <v>58041.084632784616</v>
          </cell>
          <cell r="AA97">
            <v>76891.356089922061</v>
          </cell>
          <cell r="AB97">
            <v>96407.805266537107</v>
          </cell>
          <cell r="AC97">
            <v>115545.62567905254</v>
          </cell>
          <cell r="AD97">
            <v>135814.97035213382</v>
          </cell>
          <cell r="AE97">
            <v>157582.3347549258</v>
          </cell>
          <cell r="AF97">
            <v>178356.11516204081</v>
          </cell>
          <cell r="AG97">
            <v>201325.68946210458</v>
          </cell>
          <cell r="AH97">
            <v>225046.41367885287</v>
          </cell>
          <cell r="AI97">
            <v>249848.8783686042</v>
          </cell>
          <cell r="AJ97">
            <v>249848.8783686042</v>
          </cell>
        </row>
        <row r="99">
          <cell r="X99">
            <v>3877.4189247202903</v>
          </cell>
          <cell r="Y99">
            <v>7675.9106657416232</v>
          </cell>
          <cell r="Z99">
            <v>11407.660746927759</v>
          </cell>
          <cell r="AA99">
            <v>15194.945574917369</v>
          </cell>
          <cell r="AB99">
            <v>18924.235753120523</v>
          </cell>
          <cell r="AC99">
            <v>22633.498375304331</v>
          </cell>
          <cell r="AD99">
            <v>26479.834178881112</v>
          </cell>
          <cell r="AE99">
            <v>30345.028103587269</v>
          </cell>
          <cell r="AF99">
            <v>34230.002120766898</v>
          </cell>
          <cell r="AG99">
            <v>38244.757728471828</v>
          </cell>
          <cell r="AH99">
            <v>42274.822142295932</v>
          </cell>
          <cell r="AI99">
            <v>46297.346125446034</v>
          </cell>
          <cell r="AJ99">
            <v>46297.346125446034</v>
          </cell>
        </row>
        <row r="100">
          <cell r="X100">
            <v>6132.4763776896234</v>
          </cell>
          <cell r="Y100">
            <v>11309.305138456824</v>
          </cell>
          <cell r="Z100">
            <v>17254.36683776704</v>
          </cell>
          <cell r="AA100">
            <v>22827.671890551737</v>
          </cell>
          <cell r="AB100">
            <v>28668.920719964139</v>
          </cell>
          <cell r="AC100">
            <v>34377.48710238684</v>
          </cell>
          <cell r="AD100">
            <v>40454.000384103514</v>
          </cell>
          <cell r="AE100">
            <v>47077.803460995267</v>
          </cell>
          <cell r="AF100">
            <v>53326.661825271352</v>
          </cell>
          <cell r="AG100">
            <v>60339.944741444124</v>
          </cell>
          <cell r="AH100">
            <v>67625.488868526067</v>
          </cell>
          <cell r="AI100">
            <v>75314.066929968511</v>
          </cell>
          <cell r="AJ100">
            <v>75314.066929968511</v>
          </cell>
        </row>
        <row r="102">
          <cell r="X102">
            <v>10441.784102552605</v>
          </cell>
          <cell r="Y102">
            <v>19256.384424939999</v>
          </cell>
          <cell r="Z102">
            <v>29379.05704808982</v>
          </cell>
          <cell r="AA102">
            <v>38868.738624452955</v>
          </cell>
          <cell r="AB102">
            <v>48814.648793452448</v>
          </cell>
          <cell r="AC102">
            <v>58534.640201361377</v>
          </cell>
          <cell r="AD102">
            <v>68881.135789149223</v>
          </cell>
          <cell r="AE102">
            <v>80159.503190343283</v>
          </cell>
          <cell r="AF102">
            <v>90799.451216002562</v>
          </cell>
          <cell r="AG102">
            <v>102740.98699218863</v>
          </cell>
          <cell r="AH102">
            <v>115146.10266803087</v>
          </cell>
          <cell r="AI102">
            <v>128237.46531318963</v>
          </cell>
          <cell r="AJ102">
            <v>128237.46531318963</v>
          </cell>
        </row>
        <row r="104">
          <cell r="X104">
            <v>0.74</v>
          </cell>
          <cell r="Y104">
            <v>0.77</v>
          </cell>
          <cell r="Z104">
            <v>0.77</v>
          </cell>
          <cell r="AA104">
            <v>0.78</v>
          </cell>
          <cell r="AB104">
            <v>0.78</v>
          </cell>
          <cell r="AC104">
            <v>0.79</v>
          </cell>
          <cell r="AD104">
            <v>0.79</v>
          </cell>
          <cell r="AE104">
            <v>0.79</v>
          </cell>
          <cell r="AF104">
            <v>0.8</v>
          </cell>
          <cell r="AG104">
            <v>0.77</v>
          </cell>
          <cell r="AH104">
            <v>0.77</v>
          </cell>
          <cell r="AI104">
            <v>0.77</v>
          </cell>
          <cell r="AJ104">
            <v>0.77</v>
          </cell>
        </row>
        <row r="108">
          <cell r="X108">
            <v>3641.2477811839735</v>
          </cell>
          <cell r="Y108">
            <v>6949.3842757686507</v>
          </cell>
          <cell r="Z108">
            <v>10516.624611444266</v>
          </cell>
          <cell r="AA108">
            <v>14014.092111704656</v>
          </cell>
          <cell r="AB108">
            <v>17640.143198231166</v>
          </cell>
          <cell r="AC108">
            <v>21188.725176849191</v>
          </cell>
          <cell r="AD108">
            <v>24812.353875495141</v>
          </cell>
          <cell r="AE108">
            <v>28585.625400679193</v>
          </cell>
          <cell r="AF108">
            <v>32252.320346665339</v>
          </cell>
          <cell r="AG108">
            <v>36105.209497211377</v>
          </cell>
          <cell r="AH108">
            <v>39905.039112550767</v>
          </cell>
          <cell r="AI108">
            <v>43844.075300059667</v>
          </cell>
          <cell r="AJ108">
            <v>43844.075300059667</v>
          </cell>
        </row>
        <row r="109">
          <cell r="X109">
            <v>1264.2191933333334</v>
          </cell>
          <cell r="Y109">
            <v>2528.4383866666667</v>
          </cell>
          <cell r="Z109">
            <v>3792.6575800000001</v>
          </cell>
          <cell r="AA109">
            <v>5056.8767733333334</v>
          </cell>
          <cell r="AB109">
            <v>6321.0959666666668</v>
          </cell>
          <cell r="AC109">
            <v>7585.3151600000001</v>
          </cell>
          <cell r="AD109">
            <v>8849.5343533333325</v>
          </cell>
          <cell r="AE109">
            <v>10113.753546666667</v>
          </cell>
          <cell r="AF109">
            <v>11377.972740000001</v>
          </cell>
          <cell r="AG109">
            <v>12642.191933333335</v>
          </cell>
          <cell r="AH109">
            <v>13906.41112666667</v>
          </cell>
          <cell r="AI109">
            <v>15170.630320000004</v>
          </cell>
          <cell r="AJ109">
            <v>15170.630320000004</v>
          </cell>
        </row>
      </sheetData>
      <sheetData sheetId="3" refreshError="1">
        <row r="10">
          <cell r="I10">
            <v>6.2</v>
          </cell>
          <cell r="X10">
            <v>6.2</v>
          </cell>
          <cell r="Y10">
            <v>6.2</v>
          </cell>
          <cell r="Z10">
            <v>6.2</v>
          </cell>
          <cell r="AA10">
            <v>6.2</v>
          </cell>
          <cell r="AB10">
            <v>6.2</v>
          </cell>
          <cell r="AC10">
            <v>6.2</v>
          </cell>
          <cell r="AD10">
            <v>6.2</v>
          </cell>
          <cell r="AE10">
            <v>6.2</v>
          </cell>
          <cell r="AF10">
            <v>6.2</v>
          </cell>
          <cell r="AG10">
            <v>6.2</v>
          </cell>
          <cell r="AH10">
            <v>6.2</v>
          </cell>
          <cell r="AI10">
            <v>6.2</v>
          </cell>
          <cell r="AJ10">
            <v>6.2</v>
          </cell>
          <cell r="AO10">
            <v>6.2</v>
          </cell>
          <cell r="AP10">
            <v>6.2</v>
          </cell>
          <cell r="AQ10">
            <v>6.2</v>
          </cell>
        </row>
        <row r="11">
          <cell r="X11">
            <v>0</v>
          </cell>
          <cell r="Y11">
            <v>0</v>
          </cell>
          <cell r="Z11">
            <v>0</v>
          </cell>
          <cell r="AA11">
            <v>0</v>
          </cell>
          <cell r="AB11">
            <v>0</v>
          </cell>
          <cell r="AC11">
            <v>0</v>
          </cell>
          <cell r="AD11">
            <v>0</v>
          </cell>
          <cell r="AE11">
            <v>0</v>
          </cell>
          <cell r="AF11">
            <v>0</v>
          </cell>
          <cell r="AG11">
            <v>0</v>
          </cell>
          <cell r="AH11">
            <v>0</v>
          </cell>
          <cell r="AI11">
            <v>0</v>
          </cell>
          <cell r="AJ11">
            <v>0</v>
          </cell>
          <cell r="AO11">
            <v>0</v>
          </cell>
          <cell r="AP11">
            <v>0</v>
          </cell>
          <cell r="AQ11">
            <v>0</v>
          </cell>
        </row>
        <row r="12">
          <cell r="X12">
            <v>0</v>
          </cell>
          <cell r="Y12">
            <v>0</v>
          </cell>
          <cell r="Z12">
            <v>0</v>
          </cell>
          <cell r="AA12">
            <v>0</v>
          </cell>
          <cell r="AB12">
            <v>0</v>
          </cell>
          <cell r="AC12">
            <v>0</v>
          </cell>
          <cell r="AD12">
            <v>0</v>
          </cell>
          <cell r="AE12">
            <v>0</v>
          </cell>
          <cell r="AF12">
            <v>0</v>
          </cell>
          <cell r="AG12">
            <v>0</v>
          </cell>
          <cell r="AH12">
            <v>0</v>
          </cell>
          <cell r="AI12">
            <v>0</v>
          </cell>
          <cell r="AJ12">
            <v>0</v>
          </cell>
          <cell r="AO12">
            <v>0</v>
          </cell>
          <cell r="AP12">
            <v>0</v>
          </cell>
          <cell r="AQ12">
            <v>0</v>
          </cell>
        </row>
        <row r="13">
          <cell r="X13">
            <v>0</v>
          </cell>
          <cell r="Y13">
            <v>0</v>
          </cell>
          <cell r="Z13">
            <v>0</v>
          </cell>
          <cell r="AA13">
            <v>0</v>
          </cell>
          <cell r="AB13">
            <v>0</v>
          </cell>
          <cell r="AC13">
            <v>0</v>
          </cell>
          <cell r="AD13">
            <v>0</v>
          </cell>
          <cell r="AE13">
            <v>0</v>
          </cell>
          <cell r="AF13">
            <v>0</v>
          </cell>
          <cell r="AG13">
            <v>0</v>
          </cell>
          <cell r="AH13">
            <v>0</v>
          </cell>
          <cell r="AI13">
            <v>0</v>
          </cell>
          <cell r="AJ13">
            <v>0</v>
          </cell>
          <cell r="AO13">
            <v>0</v>
          </cell>
          <cell r="AP13">
            <v>0</v>
          </cell>
          <cell r="AQ13">
            <v>0</v>
          </cell>
        </row>
        <row r="14">
          <cell r="X14">
            <v>0</v>
          </cell>
          <cell r="Y14">
            <v>0</v>
          </cell>
          <cell r="Z14">
            <v>0</v>
          </cell>
          <cell r="AA14">
            <v>0</v>
          </cell>
          <cell r="AB14">
            <v>0</v>
          </cell>
          <cell r="AC14">
            <v>0</v>
          </cell>
          <cell r="AD14">
            <v>0</v>
          </cell>
          <cell r="AE14">
            <v>0</v>
          </cell>
          <cell r="AF14">
            <v>0</v>
          </cell>
          <cell r="AG14">
            <v>0</v>
          </cell>
          <cell r="AH14">
            <v>0</v>
          </cell>
          <cell r="AI14">
            <v>0</v>
          </cell>
          <cell r="AJ14">
            <v>0</v>
          </cell>
          <cell r="AO14">
            <v>0</v>
          </cell>
          <cell r="AP14">
            <v>0</v>
          </cell>
          <cell r="AQ14">
            <v>0</v>
          </cell>
        </row>
        <row r="15">
          <cell r="X15">
            <v>9</v>
          </cell>
          <cell r="Y15">
            <v>25</v>
          </cell>
          <cell r="Z15">
            <v>45</v>
          </cell>
          <cell r="AA15">
            <v>75</v>
          </cell>
          <cell r="AB15">
            <v>121</v>
          </cell>
          <cell r="AC15">
            <v>175</v>
          </cell>
          <cell r="AD15">
            <v>212</v>
          </cell>
          <cell r="AE15">
            <v>277</v>
          </cell>
          <cell r="AF15">
            <v>341</v>
          </cell>
          <cell r="AG15">
            <v>395</v>
          </cell>
          <cell r="AH15">
            <v>427</v>
          </cell>
          <cell r="AI15">
            <v>440</v>
          </cell>
          <cell r="AJ15">
            <v>440</v>
          </cell>
          <cell r="AO15">
            <v>130</v>
          </cell>
          <cell r="AP15">
            <v>166</v>
          </cell>
          <cell r="AQ15">
            <v>99</v>
          </cell>
        </row>
        <row r="16">
          <cell r="X16">
            <v>0</v>
          </cell>
          <cell r="Y16">
            <v>0</v>
          </cell>
          <cell r="Z16">
            <v>279</v>
          </cell>
          <cell r="AA16">
            <v>1029</v>
          </cell>
          <cell r="AB16">
            <v>2424</v>
          </cell>
          <cell r="AC16">
            <v>4674</v>
          </cell>
          <cell r="AD16">
            <v>8425</v>
          </cell>
          <cell r="AE16">
            <v>13850</v>
          </cell>
          <cell r="AF16">
            <v>20210</v>
          </cell>
          <cell r="AG16">
            <v>28797</v>
          </cell>
          <cell r="AH16">
            <v>39027</v>
          </cell>
          <cell r="AI16">
            <v>51272</v>
          </cell>
          <cell r="AJ16">
            <v>51272</v>
          </cell>
          <cell r="AO16">
            <v>4395</v>
          </cell>
          <cell r="AP16">
            <v>15536</v>
          </cell>
          <cell r="AQ16">
            <v>31062</v>
          </cell>
        </row>
        <row r="17">
          <cell r="X17">
            <v>8044.8202975772101</v>
          </cell>
          <cell r="Y17">
            <v>15309.487645590896</v>
          </cell>
          <cell r="Z17">
            <v>23181.990417191057</v>
          </cell>
          <cell r="AA17">
            <v>30879.811680839925</v>
          </cell>
          <cell r="AB17">
            <v>38854.52494449629</v>
          </cell>
          <cell r="AC17">
            <v>46627.150609337681</v>
          </cell>
          <cell r="AD17">
            <v>54523.183952440813</v>
          </cell>
          <cell r="AE17">
            <v>62754.918758818865</v>
          </cell>
          <cell r="AF17">
            <v>70721.654892666658</v>
          </cell>
          <cell r="AG17">
            <v>79090.165909706222</v>
          </cell>
          <cell r="AH17">
            <v>87302.816979822688</v>
          </cell>
          <cell r="AI17">
            <v>95814.764160272432</v>
          </cell>
          <cell r="AJ17">
            <v>95814.764160272432</v>
          </cell>
          <cell r="AO17">
            <v>23445.160192146628</v>
          </cell>
          <cell r="AP17">
            <v>24094.504283328977</v>
          </cell>
          <cell r="AQ17">
            <v>25093.109267605767</v>
          </cell>
        </row>
        <row r="18">
          <cell r="X18">
            <v>12426.901512585775</v>
          </cell>
          <cell r="Y18">
            <v>23611.839633422369</v>
          </cell>
          <cell r="Z18">
            <v>35682.336075891668</v>
          </cell>
          <cell r="AA18">
            <v>47394.647127038093</v>
          </cell>
          <cell r="AB18">
            <v>58694.542249034144</v>
          </cell>
          <cell r="AC18">
            <v>69709.605645261967</v>
          </cell>
          <cell r="AD18">
            <v>80897.002256689433</v>
          </cell>
          <cell r="AE18">
            <v>92521.260710690869</v>
          </cell>
          <cell r="AF18">
            <v>103783.16874949211</v>
          </cell>
          <cell r="AG18">
            <v>116386.3054951071</v>
          </cell>
          <cell r="AH18">
            <v>128781.39469629108</v>
          </cell>
          <cell r="AI18">
            <v>141799.81160432866</v>
          </cell>
          <cell r="AJ18">
            <v>141799.81160432866</v>
          </cell>
          <cell r="AO18">
            <v>34027.269569370292</v>
          </cell>
          <cell r="AP18">
            <v>34073.563104230139</v>
          </cell>
          <cell r="AQ18">
            <v>38016.642854836544</v>
          </cell>
        </row>
        <row r="19">
          <cell r="X19">
            <v>0.18</v>
          </cell>
          <cell r="Y19">
            <v>0.19</v>
          </cell>
          <cell r="Z19">
            <v>0.19</v>
          </cell>
          <cell r="AA19">
            <v>0.19</v>
          </cell>
          <cell r="AB19">
            <v>0.19</v>
          </cell>
          <cell r="AC19">
            <v>0.2</v>
          </cell>
          <cell r="AD19">
            <v>0.2</v>
          </cell>
          <cell r="AE19">
            <v>0.2</v>
          </cell>
          <cell r="AF19">
            <v>0.2</v>
          </cell>
          <cell r="AG19">
            <v>0.19</v>
          </cell>
          <cell r="AH19">
            <v>0.19</v>
          </cell>
          <cell r="AI19">
            <v>0.19</v>
          </cell>
          <cell r="AJ19">
            <v>0.19</v>
          </cell>
          <cell r="AO19">
            <v>0.2</v>
          </cell>
          <cell r="AP19">
            <v>0.2</v>
          </cell>
          <cell r="AQ19">
            <v>0.18</v>
          </cell>
        </row>
        <row r="20">
          <cell r="X20">
            <v>8822.6219235638437</v>
          </cell>
          <cell r="Y20">
            <v>16751.08271934199</v>
          </cell>
          <cell r="Z20">
            <v>25200.937664760415</v>
          </cell>
          <cell r="AA20">
            <v>35621.757076682254</v>
          </cell>
          <cell r="AB20">
            <v>52536.28032069371</v>
          </cell>
          <cell r="AC20">
            <v>72608.811385318681</v>
          </cell>
          <cell r="AD20">
            <v>95938.184237625712</v>
          </cell>
          <cell r="AE20">
            <v>120927.40970747609</v>
          </cell>
          <cell r="AF20">
            <v>141369.99300521766</v>
          </cell>
          <cell r="AG20">
            <v>166747.41203469635</v>
          </cell>
          <cell r="AH20">
            <v>189319.48263733304</v>
          </cell>
          <cell r="AI20">
            <v>208253.54458031285</v>
          </cell>
          <cell r="AJ20">
            <v>208253.54458031285</v>
          </cell>
          <cell r="AO20">
            <v>47407.873720558266</v>
          </cell>
          <cell r="AP20">
            <v>68761.181619898969</v>
          </cell>
          <cell r="AQ20">
            <v>66883.551575095189</v>
          </cell>
        </row>
        <row r="24">
          <cell r="X24">
            <v>5749.2407818091369</v>
          </cell>
          <cell r="Y24">
            <v>10947.245007438185</v>
          </cell>
          <cell r="Z24">
            <v>16574.454298739322</v>
          </cell>
          <cell r="AA24">
            <v>22086.179053991596</v>
          </cell>
          <cell r="AB24">
            <v>27809.654636912808</v>
          </cell>
          <cell r="AC24">
            <v>33405.742530268268</v>
          </cell>
          <cell r="AD24">
            <v>39122.529301385053</v>
          </cell>
          <cell r="AE24">
            <v>45088.255441414818</v>
          </cell>
          <cell r="AF24">
            <v>50877.642994683229</v>
          </cell>
          <cell r="AG24">
            <v>56974.323621945361</v>
          </cell>
          <cell r="AH24">
            <v>62981.973890283174</v>
          </cell>
          <cell r="AI24">
            <v>69220.019116662617</v>
          </cell>
          <cell r="AJ24">
            <v>69220.019116662617</v>
          </cell>
          <cell r="AO24">
            <v>16831.288231528943</v>
          </cell>
          <cell r="AP24">
            <v>17471.900464414961</v>
          </cell>
          <cell r="AQ24">
            <v>18342.376121979389</v>
          </cell>
        </row>
        <row r="25">
          <cell r="X25">
            <v>4.43</v>
          </cell>
          <cell r="Y25">
            <v>4.42</v>
          </cell>
          <cell r="Z25">
            <v>4.42</v>
          </cell>
          <cell r="AA25">
            <v>4.4000000000000004</v>
          </cell>
          <cell r="AB25">
            <v>4.4000000000000004</v>
          </cell>
          <cell r="AC25">
            <v>4.4000000000000004</v>
          </cell>
          <cell r="AD25">
            <v>4.41</v>
          </cell>
          <cell r="AE25">
            <v>4.43</v>
          </cell>
          <cell r="AF25">
            <v>4.4400000000000004</v>
          </cell>
          <cell r="AG25">
            <v>4.45</v>
          </cell>
          <cell r="AH25">
            <v>4.47</v>
          </cell>
          <cell r="AI25">
            <v>4.5</v>
          </cell>
          <cell r="AJ25">
            <v>4.5</v>
          </cell>
          <cell r="AO25">
            <v>4.38</v>
          </cell>
          <cell r="AP25">
            <v>4.51</v>
          </cell>
          <cell r="AQ25">
            <v>4.66</v>
          </cell>
        </row>
        <row r="27">
          <cell r="X27">
            <v>5749.2407818091369</v>
          </cell>
          <cell r="Y27">
            <v>10947.245007438185</v>
          </cell>
          <cell r="Z27">
            <v>16574.454298739322</v>
          </cell>
          <cell r="AA27">
            <v>22086.179053991596</v>
          </cell>
          <cell r="AB27">
            <v>27809.654636912808</v>
          </cell>
          <cell r="AC27">
            <v>33405.742530268268</v>
          </cell>
          <cell r="AD27">
            <v>39122.529301385053</v>
          </cell>
          <cell r="AE27">
            <v>45088.255441414818</v>
          </cell>
          <cell r="AF27">
            <v>50877.642994683229</v>
          </cell>
          <cell r="AG27">
            <v>56974.323621945361</v>
          </cell>
          <cell r="AH27">
            <v>62981.973890283174</v>
          </cell>
          <cell r="AI27">
            <v>69220.019116662617</v>
          </cell>
          <cell r="AJ27">
            <v>69220.019116662617</v>
          </cell>
          <cell r="AO27">
            <v>16831.288231528943</v>
          </cell>
          <cell r="AP27">
            <v>17471.900464414961</v>
          </cell>
          <cell r="AQ27">
            <v>18342.376121979389</v>
          </cell>
        </row>
        <row r="28">
          <cell r="X28">
            <v>4.4273833384508094</v>
          </cell>
          <cell r="Y28">
            <v>4.423065440570789</v>
          </cell>
          <cell r="Z28">
            <v>4.422845863781208</v>
          </cell>
          <cell r="AA28">
            <v>4.4042253521755086</v>
          </cell>
          <cell r="AB28">
            <v>4.3983398113218044</v>
          </cell>
          <cell r="AC28">
            <v>4.3997508750857888</v>
          </cell>
          <cell r="AD28">
            <v>4.4103688785421289</v>
          </cell>
          <cell r="AE28">
            <v>4.4272023984072817</v>
          </cell>
          <cell r="AF28">
            <v>4.4362203165575247</v>
          </cell>
          <cell r="AG28">
            <v>4.4465914185157169</v>
          </cell>
          <cell r="AH28">
            <v>4.4746492372327209</v>
          </cell>
          <cell r="AI28">
            <v>4.4965634052731343</v>
          </cell>
          <cell r="AJ28">
            <v>4.4965634052731343</v>
          </cell>
          <cell r="AO28">
            <v>4.3770083001030224</v>
          </cell>
          <cell r="AP28">
            <v>4.5059487799555837</v>
          </cell>
          <cell r="AQ28">
            <v>4.6639416175861195</v>
          </cell>
        </row>
        <row r="30">
          <cell r="X30">
            <v>0</v>
          </cell>
          <cell r="Y30">
            <v>0</v>
          </cell>
          <cell r="Z30">
            <v>0</v>
          </cell>
          <cell r="AA30">
            <v>0</v>
          </cell>
          <cell r="AB30">
            <v>0</v>
          </cell>
          <cell r="AC30">
            <v>0</v>
          </cell>
          <cell r="AD30">
            <v>0</v>
          </cell>
          <cell r="AE30">
            <v>0</v>
          </cell>
          <cell r="AF30">
            <v>0</v>
          </cell>
          <cell r="AG30">
            <v>0</v>
          </cell>
          <cell r="AH30">
            <v>0</v>
          </cell>
          <cell r="AI30">
            <v>0</v>
          </cell>
          <cell r="AJ30">
            <v>0</v>
          </cell>
          <cell r="AO30">
            <v>0</v>
          </cell>
          <cell r="AP30">
            <v>0</v>
          </cell>
          <cell r="AQ30">
            <v>0</v>
          </cell>
        </row>
        <row r="31">
          <cell r="X31" t="e">
            <v>#DIV/0!</v>
          </cell>
          <cell r="Y31" t="e">
            <v>#DIV/0!</v>
          </cell>
          <cell r="Z31" t="e">
            <v>#DIV/0!</v>
          </cell>
          <cell r="AA31" t="e">
            <v>#DIV/0!</v>
          </cell>
          <cell r="AB31" t="e">
            <v>#DIV/0!</v>
          </cell>
          <cell r="AC31" t="e">
            <v>#DIV/0!</v>
          </cell>
          <cell r="AD31" t="e">
            <v>#DIV/0!</v>
          </cell>
          <cell r="AE31" t="e">
            <v>#DIV/0!</v>
          </cell>
          <cell r="AF31" t="e">
            <v>#DIV/0!</v>
          </cell>
          <cell r="AG31" t="e">
            <v>#DIV/0!</v>
          </cell>
          <cell r="AH31" t="e">
            <v>#DIV/0!</v>
          </cell>
          <cell r="AI31" t="e">
            <v>#DIV/0!</v>
          </cell>
          <cell r="AJ31" t="e">
            <v>#DIV/0!</v>
          </cell>
          <cell r="AO31" t="e">
            <v>#DIV/0!</v>
          </cell>
          <cell r="AP31" t="e">
            <v>#DIV/0!</v>
          </cell>
          <cell r="AQ31" t="e">
            <v>#DIV/0!</v>
          </cell>
        </row>
        <row r="33">
          <cell r="X33">
            <v>7449.6076722530634</v>
          </cell>
          <cell r="Y33">
            <v>14176.593614387155</v>
          </cell>
          <cell r="Z33">
            <v>21466.980337696714</v>
          </cell>
          <cell r="AA33">
            <v>28595.561200400407</v>
          </cell>
          <cell r="AB33">
            <v>35979.65882197539</v>
          </cell>
          <cell r="AC33">
            <v>43177.326035983409</v>
          </cell>
          <cell r="AD33">
            <v>50485.695471958919</v>
          </cell>
          <cell r="AE33">
            <v>58106.587730134168</v>
          </cell>
          <cell r="AF33">
            <v>65482.018114703402</v>
          </cell>
          <cell r="AG33">
            <v>73228.929784739885</v>
          </cell>
          <cell r="AH33">
            <v>80830.291680877446</v>
          </cell>
          <cell r="AI33">
            <v>88708.954823599503</v>
          </cell>
          <cell r="AJ33">
            <v>88708.954823599503</v>
          </cell>
          <cell r="AO33">
            <v>21710.345698286696</v>
          </cell>
          <cell r="AP33">
            <v>22304.692078719992</v>
          </cell>
          <cell r="AQ33">
            <v>23226.936708896101</v>
          </cell>
        </row>
        <row r="35">
          <cell r="X35">
            <v>457.13635720986258</v>
          </cell>
          <cell r="Y35">
            <v>870.66768738678456</v>
          </cell>
          <cell r="Z35">
            <v>1317.6793824111492</v>
          </cell>
          <cell r="AA35">
            <v>1755.5812645286205</v>
          </cell>
          <cell r="AB35">
            <v>2211.3458658809404</v>
          </cell>
          <cell r="AC35">
            <v>2656.1604641052872</v>
          </cell>
          <cell r="AD35">
            <v>3114.288184618169</v>
          </cell>
          <cell r="AE35">
            <v>3590.6958693218339</v>
          </cell>
          <cell r="AF35">
            <v>4053.1268207905896</v>
          </cell>
          <cell r="AG35">
            <v>4540.7543492654258</v>
          </cell>
          <cell r="AH35">
            <v>5022.6630666527117</v>
          </cell>
          <cell r="AI35">
            <v>5522.7599905867855</v>
          </cell>
          <cell r="AJ35">
            <v>5522.7599905867855</v>
          </cell>
          <cell r="AO35">
            <v>1338.4810816941381</v>
          </cell>
          <cell r="AP35">
            <v>1396.9663566853023</v>
          </cell>
          <cell r="AQ35">
            <v>1469.6331697961959</v>
          </cell>
        </row>
        <row r="37">
          <cell r="X37">
            <v>270.94504303929261</v>
          </cell>
          <cell r="Y37">
            <v>516.13030654203544</v>
          </cell>
          <cell r="Z37">
            <v>780.91537197663502</v>
          </cell>
          <cell r="AA37">
            <v>1040.328454973014</v>
          </cell>
          <cell r="AB37">
            <v>1310.715850797128</v>
          </cell>
          <cell r="AC37">
            <v>1574.3033742740806</v>
          </cell>
          <cell r="AD37">
            <v>1847.1836600380723</v>
          </cell>
          <cell r="AE37">
            <v>2130.3273299997345</v>
          </cell>
          <cell r="AF37">
            <v>2405.2037263263751</v>
          </cell>
          <cell r="AG37">
            <v>2695.3020101291022</v>
          </cell>
          <cell r="AH37">
            <v>2982.5239579446352</v>
          </cell>
          <cell r="AI37">
            <v>3280.4766173693033</v>
          </cell>
          <cell r="AJ37">
            <v>3280.4766173693033</v>
          </cell>
          <cell r="AO37">
            <v>793.38800229744561</v>
          </cell>
          <cell r="AP37">
            <v>830.90035205229447</v>
          </cell>
          <cell r="AQ37">
            <v>875.27289104292845</v>
          </cell>
        </row>
        <row r="39">
          <cell r="X39">
            <v>186.19131417056997</v>
          </cell>
          <cell r="Y39">
            <v>354.53738084474912</v>
          </cell>
          <cell r="Z39">
            <v>536.76401043451415</v>
          </cell>
          <cell r="AA39">
            <v>715.25280955560652</v>
          </cell>
          <cell r="AB39">
            <v>900.6300150838124</v>
          </cell>
          <cell r="AC39">
            <v>1081.8570898312066</v>
          </cell>
          <cell r="AD39">
            <v>1267.1045245800967</v>
          </cell>
          <cell r="AE39">
            <v>1460.3685393220994</v>
          </cell>
          <cell r="AF39">
            <v>1647.9230944642143</v>
          </cell>
          <cell r="AG39">
            <v>1845.4523391363234</v>
          </cell>
          <cell r="AH39">
            <v>2040.1391087080763</v>
          </cell>
          <cell r="AI39">
            <v>2242.2833732174818</v>
          </cell>
          <cell r="AJ39">
            <v>2242.2833732174818</v>
          </cell>
          <cell r="AO39">
            <v>545.09307939669247</v>
          </cell>
          <cell r="AP39">
            <v>566.06600463300788</v>
          </cell>
          <cell r="AQ39">
            <v>594.36027875326749</v>
          </cell>
        </row>
        <row r="41">
          <cell r="X41">
            <v>0.3</v>
          </cell>
          <cell r="Y41">
            <v>0.31</v>
          </cell>
          <cell r="Z41">
            <v>0.31</v>
          </cell>
          <cell r="AA41">
            <v>0.31</v>
          </cell>
          <cell r="AB41">
            <v>0.31</v>
          </cell>
          <cell r="AC41">
            <v>0.31</v>
          </cell>
          <cell r="AD41">
            <v>0.31</v>
          </cell>
          <cell r="AE41">
            <v>0.31</v>
          </cell>
          <cell r="AF41">
            <v>0.31</v>
          </cell>
          <cell r="AG41">
            <v>0.3</v>
          </cell>
          <cell r="AH41">
            <v>0.3</v>
          </cell>
          <cell r="AI41">
            <v>0.3</v>
          </cell>
          <cell r="AJ41">
            <v>0.3</v>
          </cell>
          <cell r="AO41">
            <v>0.31</v>
          </cell>
          <cell r="AP41">
            <v>0.3</v>
          </cell>
          <cell r="AQ41">
            <v>0.28999999999999998</v>
          </cell>
        </row>
        <row r="42">
          <cell r="X42">
            <v>0.23</v>
          </cell>
          <cell r="Y42">
            <v>0.23</v>
          </cell>
          <cell r="Z42">
            <v>0.23</v>
          </cell>
          <cell r="AA42">
            <v>0.23</v>
          </cell>
          <cell r="AB42">
            <v>0.23</v>
          </cell>
          <cell r="AC42">
            <v>0.23</v>
          </cell>
          <cell r="AD42">
            <v>0.23</v>
          </cell>
          <cell r="AE42">
            <v>0.23</v>
          </cell>
          <cell r="AF42">
            <v>0.23</v>
          </cell>
          <cell r="AG42">
            <v>0.23</v>
          </cell>
          <cell r="AH42">
            <v>0.23</v>
          </cell>
          <cell r="AI42">
            <v>0.23</v>
          </cell>
          <cell r="AJ42">
            <v>0.23</v>
          </cell>
          <cell r="AO42">
            <v>0.23</v>
          </cell>
          <cell r="AP42">
            <v>0.23</v>
          </cell>
          <cell r="AQ42">
            <v>0.23</v>
          </cell>
        </row>
        <row r="43">
          <cell r="X43">
            <v>0.59</v>
          </cell>
          <cell r="Y43">
            <v>0.59</v>
          </cell>
          <cell r="Z43">
            <v>0.59</v>
          </cell>
          <cell r="AA43">
            <v>0.59</v>
          </cell>
          <cell r="AB43">
            <v>0.59</v>
          </cell>
          <cell r="AC43">
            <v>0.59</v>
          </cell>
          <cell r="AD43">
            <v>0.59</v>
          </cell>
          <cell r="AE43">
            <v>0.59</v>
          </cell>
          <cell r="AF43">
            <v>0.59</v>
          </cell>
          <cell r="AG43">
            <v>0.59</v>
          </cell>
          <cell r="AH43">
            <v>0.59</v>
          </cell>
          <cell r="AI43">
            <v>0.59</v>
          </cell>
          <cell r="AJ43">
            <v>0.59</v>
          </cell>
          <cell r="AO43">
            <v>0.59</v>
          </cell>
          <cell r="AP43">
            <v>0.59</v>
          </cell>
          <cell r="AQ43">
            <v>0.59</v>
          </cell>
        </row>
        <row r="45">
          <cell r="X45">
            <v>25454.092846123676</v>
          </cell>
          <cell r="Y45">
            <v>48420.381061860942</v>
          </cell>
          <cell r="Z45">
            <v>73306.25663960987</v>
          </cell>
          <cell r="AA45">
            <v>97272.509722277478</v>
          </cell>
          <cell r="AB45">
            <v>122316.31112864363</v>
          </cell>
          <cell r="AC45">
            <v>146976.94493043836</v>
          </cell>
          <cell r="AD45">
            <v>172544.78568068118</v>
          </cell>
          <cell r="AE45">
            <v>199614.83263023186</v>
          </cell>
          <cell r="AF45">
            <v>225704.43351157435</v>
          </cell>
          <cell r="AG45">
            <v>253341.53849307954</v>
          </cell>
          <cell r="AH45">
            <v>281822.24142756674</v>
          </cell>
          <cell r="AI45">
            <v>311252.20487229188</v>
          </cell>
          <cell r="AJ45">
            <v>311252.20487229188</v>
          </cell>
          <cell r="AO45">
            <v>73670.688290828504</v>
          </cell>
          <cell r="AP45">
            <v>78727.488581135985</v>
          </cell>
          <cell r="AQ45">
            <v>85547.771360717568</v>
          </cell>
        </row>
        <row r="46">
          <cell r="X46">
            <v>874.17862464240375</v>
          </cell>
          <cell r="Y46">
            <v>1666.897247924918</v>
          </cell>
          <cell r="Z46">
            <v>2523.7934319564474</v>
          </cell>
          <cell r="AA46">
            <v>3357.6972872720471</v>
          </cell>
          <cell r="AB46">
            <v>4212.8059406804414</v>
          </cell>
          <cell r="AC46">
            <v>5039.6417157424521</v>
          </cell>
          <cell r="AD46">
            <v>5862.7423891270473</v>
          </cell>
          <cell r="AE46">
            <v>6715.3483295992246</v>
          </cell>
          <cell r="AF46">
            <v>7534.9721608293694</v>
          </cell>
          <cell r="AG46">
            <v>8385.2721284965774</v>
          </cell>
          <cell r="AH46">
            <v>9208.5067940418758</v>
          </cell>
          <cell r="AI46">
            <v>10054.420609601893</v>
          </cell>
          <cell r="AJ46">
            <v>10054.420609601893</v>
          </cell>
          <cell r="AO46">
            <v>2515.8482837860047</v>
          </cell>
          <cell r="AP46">
            <v>2495.3304450869173</v>
          </cell>
          <cell r="AQ46">
            <v>2519.4484487725249</v>
          </cell>
        </row>
        <row r="47">
          <cell r="X47">
            <v>26328.271470766082</v>
          </cell>
          <cell r="Y47">
            <v>50087.278309785863</v>
          </cell>
          <cell r="Z47">
            <v>75830.050071566307</v>
          </cell>
          <cell r="AA47">
            <v>100630.20700954951</v>
          </cell>
          <cell r="AB47">
            <v>126529.11706932407</v>
          </cell>
          <cell r="AC47">
            <v>152016.5866461808</v>
          </cell>
          <cell r="AD47">
            <v>178407.52806980821</v>
          </cell>
          <cell r="AE47">
            <v>206330.18095983108</v>
          </cell>
          <cell r="AF47">
            <v>233239.40567240372</v>
          </cell>
          <cell r="AG47">
            <v>261726.81062157612</v>
          </cell>
          <cell r="AH47">
            <v>291030.74822160864</v>
          </cell>
          <cell r="AI47">
            <v>321306.62548189383</v>
          </cell>
          <cell r="AJ47">
            <v>321306.62548189383</v>
          </cell>
          <cell r="AO47">
            <v>76186.536574614496</v>
          </cell>
          <cell r="AP47">
            <v>81222.819026222904</v>
          </cell>
          <cell r="AQ47">
            <v>88067.219809490081</v>
          </cell>
        </row>
        <row r="49">
          <cell r="X49">
            <v>1871.6100066662102</v>
          </cell>
          <cell r="Y49">
            <v>3672.8573449232667</v>
          </cell>
          <cell r="Z49">
            <v>5547.2648950450839</v>
          </cell>
          <cell r="AA49">
            <v>7390.4332551773168</v>
          </cell>
          <cell r="AB49">
            <v>9261.0250495841065</v>
          </cell>
          <cell r="AC49">
            <v>11118.716347622667</v>
          </cell>
          <cell r="AD49">
            <v>12988.605795073985</v>
          </cell>
          <cell r="AE49">
            <v>14890.96473201723</v>
          </cell>
          <cell r="AF49">
            <v>16766.433731669204</v>
          </cell>
          <cell r="AG49">
            <v>18667.476898528766</v>
          </cell>
          <cell r="AH49">
            <v>20579.678342430714</v>
          </cell>
          <cell r="AI49">
            <v>22525.445214229057</v>
          </cell>
          <cell r="AJ49">
            <v>22525.445214229057</v>
          </cell>
          <cell r="AO49">
            <v>5571.451452577583</v>
          </cell>
          <cell r="AP49">
            <v>5647.7173840465384</v>
          </cell>
          <cell r="AQ49">
            <v>5759.0114825598539</v>
          </cell>
        </row>
        <row r="50">
          <cell r="X50">
            <v>1440.8937513508879</v>
          </cell>
          <cell r="Y50">
            <v>2744.1179186129452</v>
          </cell>
          <cell r="Z50">
            <v>4148.5476403618295</v>
          </cell>
          <cell r="AA50">
            <v>5515.9983923937152</v>
          </cell>
          <cell r="AB50">
            <v>6940.493435006134</v>
          </cell>
          <cell r="AC50">
            <v>8333.1859973846058</v>
          </cell>
          <cell r="AD50">
            <v>9756.6487124323976</v>
          </cell>
          <cell r="AE50">
            <v>11250.852254685642</v>
          </cell>
          <cell r="AF50">
            <v>12702.509769898506</v>
          </cell>
          <cell r="AG50">
            <v>14234.263253098468</v>
          </cell>
          <cell r="AH50">
            <v>15760.692620550741</v>
          </cell>
          <cell r="AI50">
            <v>17348.016562901168</v>
          </cell>
          <cell r="AJ50">
            <v>17348.016562901168</v>
          </cell>
          <cell r="AO50">
            <v>4184.6383570227772</v>
          </cell>
          <cell r="AP50">
            <v>4369.3237725139015</v>
          </cell>
          <cell r="AQ50">
            <v>4645.5067930026635</v>
          </cell>
        </row>
        <row r="51">
          <cell r="X51">
            <v>206.97499999999999</v>
          </cell>
          <cell r="Y51">
            <v>260.375</v>
          </cell>
          <cell r="Z51">
            <v>358.55600000000004</v>
          </cell>
          <cell r="AA51">
            <v>405.29200000000003</v>
          </cell>
          <cell r="AB51">
            <v>463.69800000000004</v>
          </cell>
          <cell r="AC51">
            <v>491.41200000000003</v>
          </cell>
          <cell r="AD51">
            <v>517.80600000000004</v>
          </cell>
          <cell r="AE51">
            <v>591.66000000000008</v>
          </cell>
          <cell r="AF51">
            <v>600.05600000000004</v>
          </cell>
          <cell r="AG51">
            <v>628.68600000000004</v>
          </cell>
          <cell r="AH51">
            <v>642.03899999999999</v>
          </cell>
          <cell r="AI51">
            <v>702.98099999999999</v>
          </cell>
          <cell r="AJ51">
            <v>702.98099999999999</v>
          </cell>
          <cell r="AO51">
            <v>132.85599999999999</v>
          </cell>
          <cell r="AP51">
            <v>108.64400000000001</v>
          </cell>
          <cell r="AQ51">
            <v>102.92500000000001</v>
          </cell>
        </row>
        <row r="52">
          <cell r="X52">
            <v>1468.226973626048</v>
          </cell>
          <cell r="Y52">
            <v>2969.2592381076515</v>
          </cell>
          <cell r="Z52">
            <v>4528.2197386604867</v>
          </cell>
          <cell r="AA52">
            <v>6075.1439539100065</v>
          </cell>
          <cell r="AB52">
            <v>7602.3841929912178</v>
          </cell>
          <cell r="AC52">
            <v>9091.4559057556471</v>
          </cell>
          <cell r="AD52">
            <v>10567.015700592208</v>
          </cell>
          <cell r="AE52">
            <v>12051.691845143056</v>
          </cell>
          <cell r="AF52">
            <v>13529.392159027237</v>
          </cell>
          <cell r="AG52">
            <v>15014.459199578085</v>
          </cell>
          <cell r="AH52">
            <v>16492.055973462266</v>
          </cell>
          <cell r="AI52">
            <v>17969.988857346449</v>
          </cell>
          <cell r="AJ52">
            <v>17969.988857346449</v>
          </cell>
          <cell r="AO52">
            <v>4563.2361670951605</v>
          </cell>
          <cell r="AP52">
            <v>4437.9362532715904</v>
          </cell>
          <cell r="AQ52">
            <v>4440.5966983192102</v>
          </cell>
        </row>
        <row r="53">
          <cell r="X53">
            <v>3927.4228043839735</v>
          </cell>
          <cell r="Y53">
            <v>7521.7343221686515</v>
          </cell>
          <cell r="Z53">
            <v>11375.149681044266</v>
          </cell>
          <cell r="AA53">
            <v>15158.792204504656</v>
          </cell>
          <cell r="AB53">
            <v>19071.018314231165</v>
          </cell>
          <cell r="AC53">
            <v>22905.775316049192</v>
          </cell>
          <cell r="AD53">
            <v>26811.952549095142</v>
          </cell>
          <cell r="AE53">
            <v>30867.772608679195</v>
          </cell>
          <cell r="AF53">
            <v>34817.016089065342</v>
          </cell>
          <cell r="AG53">
            <v>38952.453774011381</v>
          </cell>
          <cell r="AH53">
            <v>43034.831923750768</v>
          </cell>
          <cell r="AI53">
            <v>47256.416645659672</v>
          </cell>
          <cell r="AJ53">
            <v>47256.416645659672</v>
          </cell>
          <cell r="AO53">
            <v>11530.625635004926</v>
          </cell>
          <cell r="AP53">
            <v>11911.240773016147</v>
          </cell>
          <cell r="AQ53">
            <v>12439.40055659433</v>
          </cell>
        </row>
        <row r="54">
          <cell r="X54">
            <v>8915.1285360271195</v>
          </cell>
          <cell r="Y54">
            <v>17168.343823812516</v>
          </cell>
          <cell r="Z54">
            <v>25957.737955111668</v>
          </cell>
          <cell r="AA54">
            <v>34545.659805985699</v>
          </cell>
          <cell r="AB54">
            <v>43338.618991812633</v>
          </cell>
          <cell r="AC54">
            <v>51940.545566812121</v>
          </cell>
          <cell r="AD54">
            <v>60642.028757193744</v>
          </cell>
          <cell r="AE54">
            <v>69652.94144052513</v>
          </cell>
          <cell r="AF54">
            <v>78415.407749660299</v>
          </cell>
          <cell r="AG54">
            <v>87497.339125216706</v>
          </cell>
          <cell r="AH54">
            <v>96509.297860194492</v>
          </cell>
          <cell r="AI54">
            <v>105802.84828013636</v>
          </cell>
          <cell r="AJ54">
            <v>105802.84828013636</v>
          </cell>
          <cell r="AO54">
            <v>25982.807611700446</v>
          </cell>
          <cell r="AP54">
            <v>26474.862182848177</v>
          </cell>
          <cell r="AQ54">
            <v>27387.440530476058</v>
          </cell>
        </row>
        <row r="56">
          <cell r="X56">
            <v>17413.142934738964</v>
          </cell>
          <cell r="Y56">
            <v>32918.934485973354</v>
          </cell>
          <cell r="Z56">
            <v>49872.312116454654</v>
          </cell>
          <cell r="AA56">
            <v>66084.547203563838</v>
          </cell>
          <cell r="AB56">
            <v>83190.498077511467</v>
          </cell>
          <cell r="AC56">
            <v>100076.04107936872</v>
          </cell>
          <cell r="AD56">
            <v>117765.4993126145</v>
          </cell>
          <cell r="AE56">
            <v>136677.23951930596</v>
          </cell>
          <cell r="AF56">
            <v>154823.99792274344</v>
          </cell>
          <cell r="AG56">
            <v>174229.47149635945</v>
          </cell>
          <cell r="AH56">
            <v>194521.45036141417</v>
          </cell>
          <cell r="AI56">
            <v>215503.77720175748</v>
          </cell>
          <cell r="AJ56">
            <v>215503.77720175748</v>
          </cell>
          <cell r="AO56">
            <v>50203.728962914058</v>
          </cell>
          <cell r="AP56">
            <v>54747.956843374719</v>
          </cell>
          <cell r="AQ56">
            <v>60679.779279014037</v>
          </cell>
        </row>
        <row r="57">
          <cell r="X57">
            <v>74.551845186054805</v>
          </cell>
          <cell r="Y57">
            <v>140.91403143521211</v>
          </cell>
          <cell r="Z57">
            <v>213.68373407015082</v>
          </cell>
          <cell r="AA57">
            <v>283.58571224596005</v>
          </cell>
          <cell r="AB57">
            <v>355.56351923040455</v>
          </cell>
          <cell r="AC57">
            <v>424.73299228636893</v>
          </cell>
          <cell r="AD57">
            <v>493.41583633052517</v>
          </cell>
          <cell r="AE57">
            <v>565.1400057477299</v>
          </cell>
          <cell r="AF57">
            <v>633.58440037465732</v>
          </cell>
          <cell r="AG57">
            <v>705.08848644297404</v>
          </cell>
          <cell r="AH57">
            <v>773.99705895195029</v>
          </cell>
          <cell r="AI57">
            <v>845.13528054719575</v>
          </cell>
          <cell r="AJ57">
            <v>845.13528054719575</v>
          </cell>
          <cell r="AO57">
            <v>211.04925821621805</v>
          </cell>
          <cell r="AP57">
            <v>208.85140808828845</v>
          </cell>
          <cell r="AQ57">
            <v>211.55088017253851</v>
          </cell>
        </row>
        <row r="58">
          <cell r="X58">
            <v>0</v>
          </cell>
          <cell r="Y58">
            <v>0</v>
          </cell>
          <cell r="Z58">
            <v>0</v>
          </cell>
          <cell r="AA58">
            <v>0</v>
          </cell>
          <cell r="AB58">
            <v>0</v>
          </cell>
          <cell r="AC58">
            <v>0</v>
          </cell>
          <cell r="AD58">
            <v>0</v>
          </cell>
          <cell r="AE58">
            <v>0</v>
          </cell>
          <cell r="AF58">
            <v>0</v>
          </cell>
          <cell r="AG58">
            <v>0</v>
          </cell>
          <cell r="AH58">
            <v>0</v>
          </cell>
          <cell r="AI58">
            <v>0</v>
          </cell>
          <cell r="AJ58">
            <v>0</v>
          </cell>
          <cell r="AO58">
            <v>0</v>
          </cell>
          <cell r="AP58">
            <v>0</v>
          </cell>
          <cell r="AQ58">
            <v>0</v>
          </cell>
        </row>
        <row r="60">
          <cell r="X60">
            <v>17487.694779925019</v>
          </cell>
          <cell r="Y60">
            <v>33059.848517408565</v>
          </cell>
          <cell r="Z60">
            <v>50085.995850524807</v>
          </cell>
          <cell r="AA60">
            <v>66368.132915809794</v>
          </cell>
          <cell r="AB60">
            <v>83546.061596741871</v>
          </cell>
          <cell r="AC60">
            <v>100500.77407165509</v>
          </cell>
          <cell r="AD60">
            <v>118258.91514894502</v>
          </cell>
          <cell r="AE60">
            <v>137242.37952505369</v>
          </cell>
          <cell r="AF60">
            <v>155457.58232311808</v>
          </cell>
          <cell r="AG60">
            <v>174934.5599828024</v>
          </cell>
          <cell r="AH60">
            <v>195295.44742036608</v>
          </cell>
          <cell r="AI60">
            <v>216348.91248230464</v>
          </cell>
          <cell r="AJ60">
            <v>216348.91248230464</v>
          </cell>
          <cell r="AO60">
            <v>50414.778221130269</v>
          </cell>
          <cell r="AP60">
            <v>54956.808251463008</v>
          </cell>
          <cell r="AQ60">
            <v>60891.330159186575</v>
          </cell>
        </row>
        <row r="63">
          <cell r="X63">
            <v>11331.053392892498</v>
          </cell>
          <cell r="Y63">
            <v>21530.229515273848</v>
          </cell>
          <cell r="Z63">
            <v>32527.049209823883</v>
          </cell>
          <cell r="AA63">
            <v>43196.9794873098</v>
          </cell>
          <cell r="AB63">
            <v>53442.759091250184</v>
          </cell>
          <cell r="AC63">
            <v>63414.050091054174</v>
          </cell>
          <cell r="AD63">
            <v>73569.336830616317</v>
          </cell>
          <cell r="AE63">
            <v>84099.610384886459</v>
          </cell>
          <cell r="AF63">
            <v>94304.411919528473</v>
          </cell>
          <cell r="AG63">
            <v>105802.71098666439</v>
          </cell>
          <cell r="AH63">
            <v>117118.69716691233</v>
          </cell>
          <cell r="AI63">
            <v>129021.30763030445</v>
          </cell>
          <cell r="AJ63">
            <v>129021.30763030445</v>
          </cell>
          <cell r="AO63">
            <v>30887.000881230291</v>
          </cell>
          <cell r="AP63">
            <v>30890.361828474302</v>
          </cell>
          <cell r="AQ63">
            <v>34716.895710775978</v>
          </cell>
        </row>
        <row r="64">
          <cell r="X64">
            <v>0.72</v>
          </cell>
          <cell r="Y64">
            <v>0.72</v>
          </cell>
          <cell r="Z64">
            <v>0.72</v>
          </cell>
          <cell r="AA64">
            <v>0.72</v>
          </cell>
          <cell r="AB64">
            <v>0.72</v>
          </cell>
          <cell r="AC64">
            <v>0.73</v>
          </cell>
          <cell r="AD64">
            <v>0.73</v>
          </cell>
          <cell r="AE64">
            <v>0.73</v>
          </cell>
          <cell r="AF64">
            <v>0.74</v>
          </cell>
          <cell r="AG64">
            <v>0.74</v>
          </cell>
          <cell r="AH64">
            <v>0.74</v>
          </cell>
          <cell r="AI64">
            <v>0.74</v>
          </cell>
          <cell r="AJ64">
            <v>0.74</v>
          </cell>
          <cell r="AO64">
            <v>0.73</v>
          </cell>
          <cell r="AP64">
            <v>0.76</v>
          </cell>
          <cell r="AQ64">
            <v>0.76</v>
          </cell>
        </row>
        <row r="65">
          <cell r="X65">
            <v>0.26</v>
          </cell>
          <cell r="Y65">
            <v>0.27</v>
          </cell>
          <cell r="Z65">
            <v>0.27</v>
          </cell>
          <cell r="AA65">
            <v>0.28000000000000003</v>
          </cell>
          <cell r="AB65">
            <v>0.28000000000000003</v>
          </cell>
          <cell r="AC65">
            <v>0.28000000000000003</v>
          </cell>
          <cell r="AD65">
            <v>0.28000000000000003</v>
          </cell>
          <cell r="AE65">
            <v>0.28000000000000003</v>
          </cell>
          <cell r="AF65">
            <v>0.28999999999999998</v>
          </cell>
          <cell r="AG65">
            <v>0.28000000000000003</v>
          </cell>
          <cell r="AH65">
            <v>0.28000000000000003</v>
          </cell>
          <cell r="AI65">
            <v>0.28000000000000003</v>
          </cell>
          <cell r="AJ65">
            <v>0.28000000000000003</v>
          </cell>
          <cell r="AO65">
            <v>0.28999999999999998</v>
          </cell>
          <cell r="AP65">
            <v>0.28999999999999998</v>
          </cell>
          <cell r="AQ65">
            <v>0.26</v>
          </cell>
        </row>
        <row r="66">
          <cell r="X66">
            <v>0.12</v>
          </cell>
          <cell r="Y66">
            <v>0.13</v>
          </cell>
          <cell r="Z66">
            <v>0.13</v>
          </cell>
          <cell r="AA66">
            <v>0.13</v>
          </cell>
          <cell r="AB66">
            <v>0.13</v>
          </cell>
          <cell r="AC66">
            <v>0.13</v>
          </cell>
          <cell r="AD66">
            <v>0.13</v>
          </cell>
          <cell r="AE66">
            <v>0.13</v>
          </cell>
          <cell r="AF66">
            <v>0.13</v>
          </cell>
          <cell r="AG66">
            <v>0.13</v>
          </cell>
          <cell r="AH66">
            <v>0.13</v>
          </cell>
          <cell r="AI66">
            <v>0.13</v>
          </cell>
          <cell r="AJ66">
            <v>0.13</v>
          </cell>
          <cell r="AO66">
            <v>0.14000000000000001</v>
          </cell>
          <cell r="AP66">
            <v>0.14000000000000001</v>
          </cell>
          <cell r="AQ66">
            <v>0.12</v>
          </cell>
        </row>
        <row r="68">
          <cell r="X68">
            <v>8102.7623860908334</v>
          </cell>
          <cell r="Y68">
            <v>15413.461822307559</v>
          </cell>
          <cell r="Z68">
            <v>23381.484834005194</v>
          </cell>
          <cell r="AA68">
            <v>31160.444463727184</v>
          </cell>
          <cell r="AB68">
            <v>38678.831714455089</v>
          </cell>
          <cell r="AC68">
            <v>46004.613256073935</v>
          </cell>
          <cell r="AD68">
            <v>53691.613660854069</v>
          </cell>
          <cell r="AE68">
            <v>61673.773184262165</v>
          </cell>
          <cell r="AF68">
            <v>69415.796163417646</v>
          </cell>
          <cell r="AG68">
            <v>78118.233991375484</v>
          </cell>
          <cell r="AH68">
            <v>86684.825537448909</v>
          </cell>
          <cell r="AI68">
            <v>95641.236450196113</v>
          </cell>
          <cell r="AJ68">
            <v>95641.236450196113</v>
          </cell>
          <cell r="AO68">
            <v>22623.128422068738</v>
          </cell>
          <cell r="AP68">
            <v>23411.182907343718</v>
          </cell>
          <cell r="AQ68">
            <v>26225.440286778452</v>
          </cell>
        </row>
        <row r="69">
          <cell r="X69">
            <v>0</v>
          </cell>
          <cell r="Y69">
            <v>0</v>
          </cell>
          <cell r="Z69">
            <v>0</v>
          </cell>
          <cell r="AA69">
            <v>0</v>
          </cell>
          <cell r="AB69">
            <v>0</v>
          </cell>
          <cell r="AC69">
            <v>0</v>
          </cell>
          <cell r="AD69">
            <v>0</v>
          </cell>
          <cell r="AE69">
            <v>0</v>
          </cell>
          <cell r="AF69">
            <v>0</v>
          </cell>
          <cell r="AG69">
            <v>0</v>
          </cell>
          <cell r="AH69">
            <v>0</v>
          </cell>
          <cell r="AI69">
            <v>0</v>
          </cell>
          <cell r="AJ69">
            <v>0</v>
          </cell>
          <cell r="AO69">
            <v>0</v>
          </cell>
          <cell r="AP69">
            <v>0</v>
          </cell>
          <cell r="AQ69">
            <v>0</v>
          </cell>
        </row>
        <row r="70">
          <cell r="X70">
            <v>8102.7623860908334</v>
          </cell>
          <cell r="Y70">
            <v>15413.461822307559</v>
          </cell>
          <cell r="Z70">
            <v>23381.484834005194</v>
          </cell>
          <cell r="AA70">
            <v>31160.444463727184</v>
          </cell>
          <cell r="AB70">
            <v>38678.831714455089</v>
          </cell>
          <cell r="AC70">
            <v>46004.613256073935</v>
          </cell>
          <cell r="AD70">
            <v>53691.613660854069</v>
          </cell>
          <cell r="AE70">
            <v>61673.773184262165</v>
          </cell>
          <cell r="AF70">
            <v>69415.796163417646</v>
          </cell>
          <cell r="AG70">
            <v>78118.233991375484</v>
          </cell>
          <cell r="AH70">
            <v>86684.825537448909</v>
          </cell>
          <cell r="AI70">
            <v>95641.236450196113</v>
          </cell>
          <cell r="AJ70">
            <v>95641.236450196113</v>
          </cell>
          <cell r="AO70">
            <v>22623.128422068738</v>
          </cell>
          <cell r="AP70">
            <v>23411.182907343718</v>
          </cell>
          <cell r="AQ70">
            <v>26225.440286778452</v>
          </cell>
        </row>
        <row r="72">
          <cell r="X72">
            <v>2984.9272182736422</v>
          </cell>
          <cell r="Y72">
            <v>5907.6313795905207</v>
          </cell>
          <cell r="Z72">
            <v>8903.3158945151408</v>
          </cell>
          <cell r="AA72">
            <v>11920.911968793253</v>
          </cell>
          <cell r="AB72">
            <v>14917.487548330908</v>
          </cell>
          <cell r="AC72">
            <v>17896.779119998653</v>
          </cell>
          <cell r="AD72">
            <v>20917.012166802469</v>
          </cell>
          <cell r="AE72">
            <v>23956.897226485184</v>
          </cell>
          <cell r="AF72">
            <v>26983.826954881326</v>
          </cell>
          <cell r="AG72">
            <v>30037.484557417622</v>
          </cell>
          <cell r="AH72">
            <v>33087.922072597685</v>
          </cell>
          <cell r="AI72">
            <v>36138.638930823377</v>
          </cell>
          <cell r="AJ72">
            <v>36138.638930823377</v>
          </cell>
          <cell r="AO72">
            <v>8993.4632254835124</v>
          </cell>
          <cell r="AP72">
            <v>9087.0478348826746</v>
          </cell>
          <cell r="AQ72">
            <v>9154.8119759420479</v>
          </cell>
        </row>
        <row r="73">
          <cell r="X73">
            <v>742.20785264635731</v>
          </cell>
          <cell r="Y73">
            <v>1500.7933507204925</v>
          </cell>
          <cell r="Z73">
            <v>2288.1520868302432</v>
          </cell>
          <cell r="AA73">
            <v>3069.7385602883364</v>
          </cell>
          <cell r="AB73">
            <v>3841.3870456622753</v>
          </cell>
          <cell r="AC73">
            <v>4593.1263878778236</v>
          </cell>
          <cell r="AD73">
            <v>5338.9156511294377</v>
          </cell>
          <cell r="AE73">
            <v>6087.5155892381954</v>
          </cell>
          <cell r="AF73">
            <v>6834.2567320136195</v>
          </cell>
          <cell r="AG73">
            <v>7580.6658181223765</v>
          </cell>
          <cell r="AH73">
            <v>8327.2085708978011</v>
          </cell>
          <cell r="AI73">
            <v>9074.1284986732244</v>
          </cell>
          <cell r="AJ73">
            <v>9074.1284986732244</v>
          </cell>
          <cell r="AO73">
            <v>2304.9743010475804</v>
          </cell>
          <cell r="AP73">
            <v>2241.1303441357954</v>
          </cell>
          <cell r="AQ73">
            <v>2239.8717666596049</v>
          </cell>
        </row>
        <row r="74">
          <cell r="X74">
            <v>1411.6426901333334</v>
          </cell>
          <cell r="Y74">
            <v>2823.2853802666668</v>
          </cell>
          <cell r="Z74">
            <v>4234.9280704000003</v>
          </cell>
          <cell r="AA74">
            <v>5646.5707605333337</v>
          </cell>
          <cell r="AB74">
            <v>7058.2134506666671</v>
          </cell>
          <cell r="AC74">
            <v>8469.8561408000005</v>
          </cell>
          <cell r="AD74">
            <v>9879.6306397333337</v>
          </cell>
          <cell r="AE74">
            <v>11289.405138666667</v>
          </cell>
          <cell r="AF74">
            <v>12699.1796376</v>
          </cell>
          <cell r="AG74">
            <v>14108.954136533333</v>
          </cell>
          <cell r="AH74">
            <v>15518.728635466667</v>
          </cell>
          <cell r="AI74">
            <v>16928.503134400002</v>
          </cell>
          <cell r="AJ74">
            <v>16928.503134400002</v>
          </cell>
          <cell r="AO74">
            <v>4234.9280704000003</v>
          </cell>
          <cell r="AP74">
            <v>4229.3234968000006</v>
          </cell>
          <cell r="AQ74">
            <v>4229.3234968000006</v>
          </cell>
        </row>
        <row r="75">
          <cell r="X75">
            <v>5138.7777610533331</v>
          </cell>
          <cell r="Y75">
            <v>10231.710110577678</v>
          </cell>
          <cell r="Z75">
            <v>15426.396051745382</v>
          </cell>
          <cell r="AA75">
            <v>20637.221289614921</v>
          </cell>
          <cell r="AB75">
            <v>25817.088044659846</v>
          </cell>
          <cell r="AC75">
            <v>30959.761648676475</v>
          </cell>
          <cell r="AD75">
            <v>36135.55845766524</v>
          </cell>
          <cell r="AE75">
            <v>41333.817954390048</v>
          </cell>
          <cell r="AF75">
            <v>46517.263324494947</v>
          </cell>
          <cell r="AG75">
            <v>51727.104512073332</v>
          </cell>
          <cell r="AH75">
            <v>56933.859278962154</v>
          </cell>
          <cell r="AI75">
            <v>62141.2705638966</v>
          </cell>
          <cell r="AJ75">
            <v>62141.2705638966</v>
          </cell>
          <cell r="AO75">
            <v>15533.365596931093</v>
          </cell>
          <cell r="AP75">
            <v>15557.50167581847</v>
          </cell>
          <cell r="AQ75">
            <v>15624.007239401653</v>
          </cell>
        </row>
        <row r="77">
          <cell r="X77">
            <v>2963.9846250375003</v>
          </cell>
          <cell r="Y77">
            <v>5181.7517117298803</v>
          </cell>
          <cell r="Z77">
            <v>7955.0887822598124</v>
          </cell>
          <cell r="AA77">
            <v>10523.223174112265</v>
          </cell>
          <cell r="AB77">
            <v>12861.743669795243</v>
          </cell>
          <cell r="AC77">
            <v>15044.851607397457</v>
          </cell>
          <cell r="AD77">
            <v>17556.055203188829</v>
          </cell>
          <cell r="AE77">
            <v>20339.955229872121</v>
          </cell>
          <cell r="AF77">
            <v>22898.532838922707</v>
          </cell>
          <cell r="AG77">
            <v>26391.129479302152</v>
          </cell>
          <cell r="AH77">
            <v>29750.966258486751</v>
          </cell>
          <cell r="AI77">
            <v>33499.965886299506</v>
          </cell>
          <cell r="AJ77">
            <v>33499.965886299506</v>
          </cell>
          <cell r="AO77">
            <v>7089.7628251376455</v>
          </cell>
          <cell r="AP77">
            <v>7853.68123152525</v>
          </cell>
          <cell r="AQ77">
            <v>10601.433047376799</v>
          </cell>
        </row>
        <row r="80">
          <cell r="X80">
            <v>26328.271470766082</v>
          </cell>
          <cell r="Y80">
            <v>50087.278309785863</v>
          </cell>
          <cell r="Z80">
            <v>75830.050071566307</v>
          </cell>
          <cell r="AA80">
            <v>100630.20700954951</v>
          </cell>
          <cell r="AB80">
            <v>126529.11706932407</v>
          </cell>
          <cell r="AC80">
            <v>152016.5866461808</v>
          </cell>
          <cell r="AD80">
            <v>178407.52806980821</v>
          </cell>
          <cell r="AE80">
            <v>206330.18095983108</v>
          </cell>
          <cell r="AF80">
            <v>233239.40567240372</v>
          </cell>
          <cell r="AG80">
            <v>261726.81062157612</v>
          </cell>
          <cell r="AH80">
            <v>291030.74822160864</v>
          </cell>
          <cell r="AI80">
            <v>321306.62548189383</v>
          </cell>
          <cell r="AJ80">
            <v>321306.62548189383</v>
          </cell>
          <cell r="AO80">
            <v>76186.536574614496</v>
          </cell>
          <cell r="AP80">
            <v>81222.819026222904</v>
          </cell>
          <cell r="AQ80">
            <v>88067.219809490081</v>
          </cell>
        </row>
        <row r="81">
          <cell r="X81">
            <v>8102.7623860908334</v>
          </cell>
          <cell r="Y81">
            <v>15413.461822307559</v>
          </cell>
          <cell r="Z81">
            <v>23381.484834005194</v>
          </cell>
          <cell r="AA81">
            <v>31160.444463727184</v>
          </cell>
          <cell r="AB81">
            <v>38678.831714455089</v>
          </cell>
          <cell r="AC81">
            <v>46004.613256073935</v>
          </cell>
          <cell r="AD81">
            <v>53691.613660854069</v>
          </cell>
          <cell r="AE81">
            <v>61673.773184262165</v>
          </cell>
          <cell r="AF81">
            <v>69415.796163417646</v>
          </cell>
          <cell r="AG81">
            <v>78118.233991375484</v>
          </cell>
          <cell r="AH81">
            <v>86684.825537448909</v>
          </cell>
          <cell r="AI81">
            <v>95641.236450196113</v>
          </cell>
          <cell r="AJ81">
            <v>95641.236450196113</v>
          </cell>
          <cell r="AO81">
            <v>22623.128422068738</v>
          </cell>
          <cell r="AP81">
            <v>23411.182907343718</v>
          </cell>
          <cell r="AQ81">
            <v>26225.440286778452</v>
          </cell>
        </row>
        <row r="82">
          <cell r="X82">
            <v>34431.033856856913</v>
          </cell>
          <cell r="Y82">
            <v>65500.740132093422</v>
          </cell>
          <cell r="Z82">
            <v>99211.53490557152</v>
          </cell>
          <cell r="AA82">
            <v>131790.65147327672</v>
          </cell>
          <cell r="AB82">
            <v>165207.94878377917</v>
          </cell>
          <cell r="AC82">
            <v>198021.19990225474</v>
          </cell>
          <cell r="AD82">
            <v>232099.14173066226</v>
          </cell>
          <cell r="AE82">
            <v>268003.95414409321</v>
          </cell>
          <cell r="AF82">
            <v>302655.20183582132</v>
          </cell>
          <cell r="AG82">
            <v>339845.04461295158</v>
          </cell>
          <cell r="AH82">
            <v>377715.5737590575</v>
          </cell>
          <cell r="AI82">
            <v>416947.8619320899</v>
          </cell>
          <cell r="AJ82">
            <v>416947.8619320899</v>
          </cell>
          <cell r="AO82">
            <v>98809.664996683234</v>
          </cell>
          <cell r="AP82">
            <v>104634.00193356663</v>
          </cell>
          <cell r="AQ82">
            <v>114292.66009626855</v>
          </cell>
        </row>
        <row r="86">
          <cell r="X86">
            <v>1871.6100066662102</v>
          </cell>
          <cell r="Y86">
            <v>3672.8573449232667</v>
          </cell>
          <cell r="Z86">
            <v>5547.2648950450839</v>
          </cell>
          <cell r="AA86">
            <v>7390.4332551773168</v>
          </cell>
          <cell r="AB86">
            <v>9261.0250495841065</v>
          </cell>
          <cell r="AC86">
            <v>11118.716347622667</v>
          </cell>
          <cell r="AD86">
            <v>12988.605795073985</v>
          </cell>
          <cell r="AE86">
            <v>14890.96473201723</v>
          </cell>
          <cell r="AF86">
            <v>16766.433731669204</v>
          </cell>
          <cell r="AG86">
            <v>18667.476898528766</v>
          </cell>
          <cell r="AH86">
            <v>20579.678342430714</v>
          </cell>
          <cell r="AI86">
            <v>22525.445214229057</v>
          </cell>
          <cell r="AJ86">
            <v>22525.445214229057</v>
          </cell>
          <cell r="AO86">
            <v>5571.451452577583</v>
          </cell>
          <cell r="AP86">
            <v>5647.7173840465384</v>
          </cell>
          <cell r="AQ86">
            <v>5759.0114825598539</v>
          </cell>
        </row>
        <row r="87">
          <cell r="X87">
            <v>1440.8937513508879</v>
          </cell>
          <cell r="Y87">
            <v>2744.1179186129452</v>
          </cell>
          <cell r="Z87">
            <v>4148.5476403618295</v>
          </cell>
          <cell r="AA87">
            <v>5515.9983923937152</v>
          </cell>
          <cell r="AB87">
            <v>6940.493435006134</v>
          </cell>
          <cell r="AC87">
            <v>8333.1859973846058</v>
          </cell>
          <cell r="AD87">
            <v>9756.6487124323976</v>
          </cell>
          <cell r="AE87">
            <v>11250.852254685642</v>
          </cell>
          <cell r="AF87">
            <v>12702.509769898506</v>
          </cell>
          <cell r="AG87">
            <v>14234.263253098468</v>
          </cell>
          <cell r="AH87">
            <v>15760.692620550741</v>
          </cell>
          <cell r="AI87">
            <v>17348.016562901168</v>
          </cell>
          <cell r="AJ87">
            <v>17348.016562901168</v>
          </cell>
          <cell r="AO87">
            <v>4184.6383570227772</v>
          </cell>
          <cell r="AP87">
            <v>4369.3237725139015</v>
          </cell>
          <cell r="AQ87">
            <v>4645.5067930026635</v>
          </cell>
        </row>
        <row r="88">
          <cell r="X88">
            <v>206.97499999999999</v>
          </cell>
          <cell r="Y88">
            <v>260.375</v>
          </cell>
          <cell r="Z88">
            <v>358.55600000000004</v>
          </cell>
          <cell r="AA88">
            <v>405.29200000000003</v>
          </cell>
          <cell r="AB88">
            <v>463.69800000000004</v>
          </cell>
          <cell r="AC88">
            <v>491.41200000000003</v>
          </cell>
          <cell r="AD88">
            <v>517.80600000000004</v>
          </cell>
          <cell r="AE88">
            <v>591.66000000000008</v>
          </cell>
          <cell r="AF88">
            <v>600.05600000000004</v>
          </cell>
          <cell r="AG88">
            <v>628.68600000000004</v>
          </cell>
          <cell r="AH88">
            <v>642.03899999999999</v>
          </cell>
          <cell r="AI88">
            <v>702.98099999999999</v>
          </cell>
          <cell r="AJ88">
            <v>702.98099999999999</v>
          </cell>
          <cell r="AO88">
            <v>132.85599999999999</v>
          </cell>
          <cell r="AP88">
            <v>108.64400000000001</v>
          </cell>
          <cell r="AQ88">
            <v>102.92500000000001</v>
          </cell>
        </row>
        <row r="89">
          <cell r="X89">
            <v>2984.9272182736422</v>
          </cell>
          <cell r="Y89">
            <v>5907.6313795905207</v>
          </cell>
          <cell r="Z89">
            <v>8903.3158945151408</v>
          </cell>
          <cell r="AA89">
            <v>11920.911968793253</v>
          </cell>
          <cell r="AB89">
            <v>14917.487548330908</v>
          </cell>
          <cell r="AC89">
            <v>17896.779119998653</v>
          </cell>
          <cell r="AD89">
            <v>20917.012166802469</v>
          </cell>
          <cell r="AE89">
            <v>23956.897226485184</v>
          </cell>
          <cell r="AF89">
            <v>26983.826954881326</v>
          </cell>
          <cell r="AG89">
            <v>30037.484557417622</v>
          </cell>
          <cell r="AH89">
            <v>33087.922072597685</v>
          </cell>
          <cell r="AI89">
            <v>36138.638930823377</v>
          </cell>
          <cell r="AJ89">
            <v>36138.638930823377</v>
          </cell>
          <cell r="AO89">
            <v>8993.4632254835124</v>
          </cell>
          <cell r="AP89">
            <v>9087.0478348826746</v>
          </cell>
          <cell r="AQ89">
            <v>9154.8119759420479</v>
          </cell>
        </row>
        <row r="90">
          <cell r="X90">
            <v>2210.4348262724052</v>
          </cell>
          <cell r="Y90">
            <v>4470.0525888281436</v>
          </cell>
          <cell r="Z90">
            <v>6816.371825490729</v>
          </cell>
          <cell r="AA90">
            <v>9144.8825141983416</v>
          </cell>
          <cell r="AB90">
            <v>11443.771238653491</v>
          </cell>
          <cell r="AC90">
            <v>13684.58229363347</v>
          </cell>
          <cell r="AD90">
            <v>15905.931351721647</v>
          </cell>
          <cell r="AE90">
            <v>18139.207434381253</v>
          </cell>
          <cell r="AF90">
            <v>20363.648891040859</v>
          </cell>
          <cell r="AG90">
            <v>22595.125017700462</v>
          </cell>
          <cell r="AH90">
            <v>24819.264544360067</v>
          </cell>
          <cell r="AI90">
            <v>27044.117356019673</v>
          </cell>
          <cell r="AJ90">
            <v>27044.117356019673</v>
          </cell>
          <cell r="AO90">
            <v>6868.2104681427409</v>
          </cell>
          <cell r="AP90">
            <v>6679.0665974073863</v>
          </cell>
          <cell r="AQ90">
            <v>6680.4684649788151</v>
          </cell>
        </row>
        <row r="91">
          <cell r="X91">
            <v>5339.0654945173064</v>
          </cell>
          <cell r="Y91">
            <v>10345.019702435318</v>
          </cell>
          <cell r="Z91">
            <v>15610.077751444267</v>
          </cell>
          <cell r="AA91">
            <v>20805.362965037992</v>
          </cell>
          <cell r="AB91">
            <v>26129.231764897835</v>
          </cell>
          <cell r="AC91">
            <v>31375.631456849194</v>
          </cell>
          <cell r="AD91">
            <v>36691.583188828474</v>
          </cell>
          <cell r="AE91">
            <v>42157.177747345857</v>
          </cell>
          <cell r="AF91">
            <v>47516.195726665333</v>
          </cell>
          <cell r="AG91">
            <v>53061.407910544702</v>
          </cell>
          <cell r="AH91">
            <v>58553.560559217425</v>
          </cell>
          <cell r="AI91">
            <v>64184.919780059659</v>
          </cell>
          <cell r="AJ91">
            <v>64184.919780059659</v>
          </cell>
          <cell r="AO91">
            <v>15765.553705404927</v>
          </cell>
          <cell r="AP91">
            <v>16140.564269816146</v>
          </cell>
          <cell r="AQ91">
            <v>16668.72405339433</v>
          </cell>
        </row>
        <row r="92">
          <cell r="X92">
            <v>14053.906297080452</v>
          </cell>
          <cell r="Y92">
            <v>27400.053934390191</v>
          </cell>
          <cell r="Z92">
            <v>41384.134006857043</v>
          </cell>
          <cell r="AA92">
            <v>55182.881095600605</v>
          </cell>
          <cell r="AB92">
            <v>69155.707036472464</v>
          </cell>
          <cell r="AC92">
            <v>82900.307215488574</v>
          </cell>
          <cell r="AD92">
            <v>96777.58721485897</v>
          </cell>
          <cell r="AE92">
            <v>110986.75939491516</v>
          </cell>
          <cell r="AF92">
            <v>124932.67107415522</v>
          </cell>
          <cell r="AG92">
            <v>139224.44363729001</v>
          </cell>
          <cell r="AH92">
            <v>153443.15713915662</v>
          </cell>
          <cell r="AI92">
            <v>167944.11884403293</v>
          </cell>
          <cell r="AJ92">
            <v>167944.11884403293</v>
          </cell>
          <cell r="AO92">
            <v>41516.173208631539</v>
          </cell>
          <cell r="AP92">
            <v>42032.363858666649</v>
          </cell>
          <cell r="AQ92">
            <v>43011.447769877705</v>
          </cell>
        </row>
        <row r="94">
          <cell r="X94">
            <v>74.551845186054805</v>
          </cell>
          <cell r="Y94">
            <v>140.91403143521211</v>
          </cell>
          <cell r="Z94">
            <v>213.68373407015082</v>
          </cell>
          <cell r="AA94">
            <v>283.58571224596005</v>
          </cell>
          <cell r="AB94">
            <v>355.56351923040455</v>
          </cell>
          <cell r="AC94">
            <v>424.73299228636893</v>
          </cell>
          <cell r="AD94">
            <v>493.41583633052517</v>
          </cell>
          <cell r="AE94">
            <v>565.1400057477299</v>
          </cell>
          <cell r="AF94">
            <v>633.58440037465732</v>
          </cell>
          <cell r="AG94">
            <v>705.08848644297404</v>
          </cell>
          <cell r="AH94">
            <v>773.99705895195029</v>
          </cell>
          <cell r="AI94">
            <v>845.13528054719575</v>
          </cell>
          <cell r="AJ94">
            <v>845.13528054719575</v>
          </cell>
          <cell r="AO94">
            <v>211.04925821621805</v>
          </cell>
          <cell r="AP94">
            <v>208.85140808828845</v>
          </cell>
          <cell r="AQ94">
            <v>211.55088017253851</v>
          </cell>
        </row>
        <row r="95">
          <cell r="X95">
            <v>0</v>
          </cell>
          <cell r="Y95">
            <v>0</v>
          </cell>
          <cell r="Z95">
            <v>0</v>
          </cell>
          <cell r="AA95">
            <v>0</v>
          </cell>
          <cell r="AB95">
            <v>0</v>
          </cell>
          <cell r="AC95">
            <v>0</v>
          </cell>
          <cell r="AD95">
            <v>0</v>
          </cell>
          <cell r="AE95">
            <v>0</v>
          </cell>
          <cell r="AF95">
            <v>0</v>
          </cell>
          <cell r="AG95">
            <v>0</v>
          </cell>
          <cell r="AH95">
            <v>0</v>
          </cell>
          <cell r="AI95">
            <v>0</v>
          </cell>
          <cell r="AJ95">
            <v>0</v>
          </cell>
          <cell r="AO95">
            <v>0</v>
          </cell>
          <cell r="AP95">
            <v>0</v>
          </cell>
          <cell r="AQ95">
            <v>0</v>
          </cell>
        </row>
        <row r="97">
          <cell r="X97">
            <v>20451.679404962517</v>
          </cell>
          <cell r="Y97">
            <v>38241.600229138443</v>
          </cell>
          <cell r="Z97">
            <v>58041.084632784616</v>
          </cell>
          <cell r="AA97">
            <v>76891.356089922061</v>
          </cell>
          <cell r="AB97">
            <v>96407.805266537107</v>
          </cell>
          <cell r="AC97">
            <v>115545.62567905254</v>
          </cell>
          <cell r="AD97">
            <v>135814.97035213382</v>
          </cell>
          <cell r="AE97">
            <v>157582.3347549258</v>
          </cell>
          <cell r="AF97">
            <v>178356.11516204081</v>
          </cell>
          <cell r="AG97">
            <v>201325.68946210458</v>
          </cell>
          <cell r="AH97">
            <v>225046.41367885287</v>
          </cell>
          <cell r="AI97">
            <v>249848.8783686042</v>
          </cell>
          <cell r="AJ97">
            <v>249848.8783686042</v>
          </cell>
          <cell r="AO97">
            <v>57504.541046267914</v>
          </cell>
          <cell r="AP97">
            <v>62810.489482988254</v>
          </cell>
          <cell r="AQ97">
            <v>71492.763206563366</v>
          </cell>
        </row>
        <row r="99">
          <cell r="X99">
            <v>3877.4189247202903</v>
          </cell>
          <cell r="Y99">
            <v>7675.9106657416232</v>
          </cell>
          <cell r="Z99">
            <v>11407.660746927759</v>
          </cell>
          <cell r="AA99">
            <v>15194.945574917369</v>
          </cell>
          <cell r="AB99">
            <v>18924.235753120523</v>
          </cell>
          <cell r="AC99">
            <v>22633.498375304331</v>
          </cell>
          <cell r="AD99">
            <v>26479.834178881112</v>
          </cell>
          <cell r="AE99">
            <v>30345.028103587269</v>
          </cell>
          <cell r="AF99">
            <v>34230.002120766898</v>
          </cell>
          <cell r="AG99">
            <v>38244.757728471828</v>
          </cell>
          <cell r="AH99">
            <v>42274.822142295932</v>
          </cell>
          <cell r="AI99">
            <v>46297.346125446034</v>
          </cell>
          <cell r="AJ99">
            <v>46297.346125446034</v>
          </cell>
          <cell r="AO99">
            <v>11225.83762837657</v>
          </cell>
          <cell r="AP99">
            <v>11596.503745462567</v>
          </cell>
          <cell r="AQ99">
            <v>12067.34400467914</v>
          </cell>
        </row>
        <row r="100">
          <cell r="X100">
            <v>6132.4763776896234</v>
          </cell>
          <cell r="Y100">
            <v>11309.305138456824</v>
          </cell>
          <cell r="Z100">
            <v>17254.36683776704</v>
          </cell>
          <cell r="AA100">
            <v>22827.671890551737</v>
          </cell>
          <cell r="AB100">
            <v>28668.920719964139</v>
          </cell>
          <cell r="AC100">
            <v>34377.48710238684</v>
          </cell>
          <cell r="AD100">
            <v>40454.000384103514</v>
          </cell>
          <cell r="AE100">
            <v>47077.803460995267</v>
          </cell>
          <cell r="AF100">
            <v>53326.661825271352</v>
          </cell>
          <cell r="AG100">
            <v>60339.944741444124</v>
          </cell>
          <cell r="AH100">
            <v>67625.488868526067</v>
          </cell>
          <cell r="AI100">
            <v>75314.066929968511</v>
          </cell>
          <cell r="AJ100">
            <v>75314.066929968511</v>
          </cell>
          <cell r="AO100">
            <v>17123.1202646198</v>
          </cell>
          <cell r="AP100">
            <v>18949.174722884509</v>
          </cell>
          <cell r="AQ100">
            <v>21987.405104697165</v>
          </cell>
        </row>
        <row r="102">
          <cell r="X102">
            <v>10441.784102552605</v>
          </cell>
          <cell r="Y102">
            <v>19256.384424939999</v>
          </cell>
          <cell r="Z102">
            <v>29379.05704808982</v>
          </cell>
          <cell r="AA102">
            <v>38868.738624452955</v>
          </cell>
          <cell r="AB102">
            <v>48814.648793452448</v>
          </cell>
          <cell r="AC102">
            <v>58534.640201361377</v>
          </cell>
          <cell r="AD102">
            <v>68881.135789149223</v>
          </cell>
          <cell r="AE102">
            <v>80159.503190343283</v>
          </cell>
          <cell r="AF102">
            <v>90799.451216002562</v>
          </cell>
          <cell r="AG102">
            <v>102740.98699218863</v>
          </cell>
          <cell r="AH102">
            <v>115146.10266803087</v>
          </cell>
          <cell r="AI102">
            <v>128237.46531318963</v>
          </cell>
          <cell r="AJ102">
            <v>128237.46531318963</v>
          </cell>
          <cell r="AO102">
            <v>29155.583153271553</v>
          </cell>
          <cell r="AP102">
            <v>32264.811014641182</v>
          </cell>
          <cell r="AQ102">
            <v>37438.014097187071</v>
          </cell>
        </row>
        <row r="104">
          <cell r="X104">
            <v>0.74</v>
          </cell>
          <cell r="Y104">
            <v>0.77</v>
          </cell>
          <cell r="Z104">
            <v>0.77</v>
          </cell>
          <cell r="AA104">
            <v>0.78</v>
          </cell>
          <cell r="AB104">
            <v>0.78</v>
          </cell>
          <cell r="AC104">
            <v>0.79</v>
          </cell>
          <cell r="AD104">
            <v>0.79</v>
          </cell>
          <cell r="AE104">
            <v>0.79</v>
          </cell>
          <cell r="AF104">
            <v>0.8</v>
          </cell>
          <cell r="AG104">
            <v>0.77</v>
          </cell>
          <cell r="AH104">
            <v>0.77</v>
          </cell>
          <cell r="AI104">
            <v>0.77</v>
          </cell>
          <cell r="AJ104">
            <v>0.77</v>
          </cell>
          <cell r="AO104">
            <v>0.8</v>
          </cell>
          <cell r="AP104">
            <v>0.79</v>
          </cell>
          <cell r="AQ104">
            <v>0.73</v>
          </cell>
        </row>
        <row r="108">
          <cell r="X108">
            <v>3641.2477811839735</v>
          </cell>
          <cell r="Y108">
            <v>6949.3842757686507</v>
          </cell>
          <cell r="Z108">
            <v>10516.624611444266</v>
          </cell>
          <cell r="AA108">
            <v>14014.092111704656</v>
          </cell>
          <cell r="AB108">
            <v>17640.143198231166</v>
          </cell>
          <cell r="AC108">
            <v>21188.725176849191</v>
          </cell>
          <cell r="AD108">
            <v>24812.353875495141</v>
          </cell>
          <cell r="AE108">
            <v>28585.625400679193</v>
          </cell>
          <cell r="AF108">
            <v>32252.320346665339</v>
          </cell>
          <cell r="AG108">
            <v>36105.209497211377</v>
          </cell>
          <cell r="AH108">
            <v>39905.039112550767</v>
          </cell>
          <cell r="AI108">
            <v>43844.075300059667</v>
          </cell>
          <cell r="AJ108">
            <v>43844.075300059667</v>
          </cell>
          <cell r="AO108">
            <v>10672.100565404928</v>
          </cell>
          <cell r="AP108">
            <v>11063.595169816148</v>
          </cell>
          <cell r="AQ108">
            <v>11591.754953394327</v>
          </cell>
        </row>
        <row r="109">
          <cell r="X109">
            <v>1264.2191933333334</v>
          </cell>
          <cell r="Y109">
            <v>2528.4383866666667</v>
          </cell>
          <cell r="Z109">
            <v>3792.6575800000001</v>
          </cell>
          <cell r="AA109">
            <v>5056.8767733333334</v>
          </cell>
          <cell r="AB109">
            <v>6321.0959666666668</v>
          </cell>
          <cell r="AC109">
            <v>7585.3151600000001</v>
          </cell>
          <cell r="AD109">
            <v>8849.5343533333325</v>
          </cell>
          <cell r="AE109">
            <v>10113.753546666667</v>
          </cell>
          <cell r="AF109">
            <v>11377.972740000001</v>
          </cell>
          <cell r="AG109">
            <v>12642.191933333335</v>
          </cell>
          <cell r="AH109">
            <v>13906.41112666667</v>
          </cell>
          <cell r="AI109">
            <v>15170.630320000004</v>
          </cell>
          <cell r="AJ109">
            <v>15170.630320000004</v>
          </cell>
          <cell r="AO109">
            <v>3792.6575800000001</v>
          </cell>
          <cell r="AP109">
            <v>3792.6575800000001</v>
          </cell>
          <cell r="AQ109">
            <v>3792.6575800000001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dwards Hist &amp; Proj"/>
      <sheetName val="LBO Analysis - Ed"/>
      <sheetName val="DCF - Ed"/>
      <sheetName val="Regal  Hist &amp; Proj  "/>
      <sheetName val="DCF - Regal"/>
      <sheetName val="LBO Analysis - Regal"/>
      <sheetName val="United Artists"/>
      <sheetName val="Debt &amp; Shares"/>
      <sheetName val="LBO Analysis - UA"/>
      <sheetName val="WACC "/>
      <sheetName val="DCF - UA"/>
      <sheetName val="Equity Comps"/>
      <sheetName val="MA Comps"/>
      <sheetName val="Per Share Valuation"/>
      <sheetName val="UA v. REG"/>
      <sheetName val="Combined Hist &amp; Proj"/>
      <sheetName val="DCF - Combined"/>
      <sheetName val="Credit Stats"/>
      <sheetName val="Combo"/>
      <sheetName val="S&amp;U &amp; Cap"/>
      <sheetName val="Projections"/>
      <sheetName val="Ownership"/>
      <sheetName val="Ownership wo Cash"/>
      <sheetName val="Ownership w Others"/>
      <sheetName val="Ownership Adj"/>
      <sheetName val="Liquidity"/>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attrition"/>
      <sheetName val="Sheet1"/>
      <sheetName val="IncStmt"/>
      <sheetName val="CashFlow"/>
      <sheetName val="BalSht"/>
      <sheetName val="Allowance"/>
      <sheetName val="CashEBITDA"/>
      <sheetName val="FxdChg"/>
      <sheetName val="Ratio"/>
      <sheetName val="Module1"/>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Checks"/>
      <sheetName val="EQT Pipe"/>
      <sheetName val="Three Rivers"/>
      <sheetName val="Carnegie"/>
      <sheetName val="Bluegrass"/>
      <sheetName val="Blank2"/>
      <sheetName val="Pipeline Total"/>
      <sheetName val="Results"/>
      <sheetName val="Capital Restate"/>
      <sheetName val="Macros"/>
      <sheetName val="Module1"/>
      <sheetName val="Module2"/>
      <sheetName val="Module3"/>
      <sheetName val="EQTBP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DBMJ"/>
      <sheetName val="Adecco"/>
      <sheetName val="LHH"/>
      <sheetName val="DBM"/>
      <sheetName val="Comparison"/>
      <sheetName val="QHist"/>
      <sheetName val="Historical"/>
      <sheetName val="Misc"/>
      <sheetName val="PrintManagerCode"/>
      <sheetName val="Control"/>
      <sheetName val="Assum"/>
      <sheetName val="Module1"/>
      <sheetName val="Module2"/>
      <sheetName val="Sheet1"/>
      <sheetName val="Hypothetical"/>
      <sheetName val="Transaction"/>
    </sheetNames>
    <sheetDataSet>
      <sheetData sheetId="0" refreshError="1">
        <row r="8">
          <cell r="D8">
            <v>12.65</v>
          </cell>
        </row>
      </sheetData>
      <sheetData sheetId="1"/>
      <sheetData sheetId="2"/>
      <sheetData sheetId="3"/>
      <sheetData sheetId="4"/>
      <sheetData sheetId="5"/>
      <sheetData sheetId="6"/>
      <sheetData sheetId="7"/>
      <sheetData sheetId="8"/>
      <sheetData sheetId="9" refreshError="1"/>
      <sheetData sheetId="10"/>
      <sheetData sheetId="11"/>
      <sheetData sheetId="12" refreshError="1"/>
      <sheetData sheetId="13" refreshError="1"/>
      <sheetData sheetId="14"/>
      <sheetData sheetId="15"/>
      <sheetData sheetId="16"/>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Sheet1"/>
      <sheetName val="NewValSum"/>
      <sheetName val="ValSum"/>
      <sheetName val="AdditionalPrintCode"/>
      <sheetName val="MainPrintCode"/>
      <sheetName val="Teaser"/>
      <sheetName val="DOXmatrix"/>
      <sheetName val="SumComp"/>
      <sheetName val="IncStat"/>
      <sheetName val="ValMatrix"/>
      <sheetName val="DCE"/>
      <sheetName val="DCEInputs"/>
      <sheetName val="MMInputs"/>
      <sheetName val="MMTransinputs"/>
      <sheetName val="Data"/>
      <sheetName val="QAccDil"/>
      <sheetName val="AccDil"/>
      <sheetName val="PFanalysis"/>
      <sheetName val="Acquiror"/>
      <sheetName val="Target"/>
      <sheetName val="Shares"/>
      <sheetName val="Calcs"/>
      <sheetName val="QuarterlyEPS"/>
      <sheetName val="EPS"/>
      <sheetName val="Merger Code"/>
      <sheetName val="MainPrint Code"/>
      <sheetName val="AdditionalPrint Code"/>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13">
          <cell r="M13">
            <v>16.775267999999997</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al Entry"/>
      <sheetName val="TNZ0"/>
      <sheetName val="DOM"/>
      <sheetName val="TCO"/>
      <sheetName val="EGC"/>
      <sheetName val="TETCOM2"/>
      <sheetName val="Prices"/>
      <sheetName val="Drop Down Items"/>
      <sheetName val="Spreadsheet Rules"/>
    </sheetNames>
    <sheetDataSet>
      <sheetData sheetId="0" refreshError="1"/>
      <sheetData sheetId="1" refreshError="1"/>
      <sheetData sheetId="2" refreshError="1"/>
      <sheetData sheetId="3" refreshError="1"/>
      <sheetData sheetId="4" refreshError="1"/>
      <sheetData sheetId="5" refreshError="1"/>
      <sheetData sheetId="6" refreshError="1">
        <row r="5">
          <cell r="I5" t="str">
            <v>TNZ0</v>
          </cell>
          <cell r="J5" t="str">
            <v>TCO</v>
          </cell>
          <cell r="K5" t="str">
            <v>DOM</v>
          </cell>
          <cell r="L5" t="str">
            <v>EGC</v>
          </cell>
          <cell r="M5" t="str">
            <v>TETCOM2</v>
          </cell>
        </row>
        <row r="6">
          <cell r="H6">
            <v>38838</v>
          </cell>
          <cell r="I6">
            <v>6.2925000000000004</v>
          </cell>
          <cell r="J6">
            <v>6.9119999999999999</v>
          </cell>
          <cell r="K6">
            <v>6.9479000000000006</v>
          </cell>
          <cell r="L6">
            <v>7.4550999999999998</v>
          </cell>
          <cell r="M6">
            <v>7.04</v>
          </cell>
        </row>
        <row r="7">
          <cell r="H7">
            <v>38839</v>
          </cell>
          <cell r="I7">
            <v>6.2875000000000005</v>
          </cell>
          <cell r="J7">
            <v>6.7991999999999999</v>
          </cell>
          <cell r="K7">
            <v>6.8445999999999998</v>
          </cell>
          <cell r="L7">
            <v>7.3319999999999999</v>
          </cell>
          <cell r="M7">
            <v>6.9449999999999994</v>
          </cell>
        </row>
        <row r="8">
          <cell r="H8">
            <v>38840</v>
          </cell>
          <cell r="I8">
            <v>6.4725000000000001</v>
          </cell>
          <cell r="J8">
            <v>6.9691999999999998</v>
          </cell>
          <cell r="K8">
            <v>7.0446</v>
          </cell>
          <cell r="L8">
            <v>7.5266000000000002</v>
          </cell>
          <cell r="M8">
            <v>7.1449999999999996</v>
          </cell>
        </row>
        <row r="9">
          <cell r="H9">
            <v>38841</v>
          </cell>
          <cell r="I9">
            <v>6.3925000000000001</v>
          </cell>
          <cell r="J9">
            <v>6.8141999999999996</v>
          </cell>
          <cell r="K9">
            <v>6.9396000000000004</v>
          </cell>
          <cell r="L9">
            <v>7.4333</v>
          </cell>
          <cell r="M9">
            <v>7.04</v>
          </cell>
        </row>
        <row r="10">
          <cell r="H10">
            <v>38842</v>
          </cell>
          <cell r="I10">
            <v>6.2725</v>
          </cell>
          <cell r="J10">
            <v>6.7141999999999999</v>
          </cell>
          <cell r="K10">
            <v>6.8045999999999998</v>
          </cell>
          <cell r="L10">
            <v>7.2982999999999993</v>
          </cell>
          <cell r="M10">
            <v>6.9049999999999994</v>
          </cell>
        </row>
        <row r="11">
          <cell r="H11">
            <v>38843</v>
          </cell>
          <cell r="I11">
            <v>6.4075000000000006</v>
          </cell>
          <cell r="J11">
            <v>7.1192000000000002</v>
          </cell>
          <cell r="K11">
            <v>7.1795999999999998</v>
          </cell>
          <cell r="L11">
            <v>7.6681999999999997</v>
          </cell>
          <cell r="M11">
            <v>7.2799999999999994</v>
          </cell>
        </row>
        <row r="12">
          <cell r="H12">
            <v>38844</v>
          </cell>
          <cell r="I12">
            <v>6.4075000000000006</v>
          </cell>
          <cell r="J12">
            <v>7.1192000000000002</v>
          </cell>
          <cell r="K12">
            <v>7.1795999999999998</v>
          </cell>
          <cell r="L12">
            <v>7.6681999999999997</v>
          </cell>
          <cell r="M12">
            <v>7.2799999999999994</v>
          </cell>
        </row>
        <row r="13">
          <cell r="H13">
            <v>38845</v>
          </cell>
          <cell r="I13">
            <v>6.4075000000000006</v>
          </cell>
          <cell r="J13">
            <v>7.1192000000000002</v>
          </cell>
          <cell r="K13">
            <v>7.1795999999999998</v>
          </cell>
          <cell r="L13">
            <v>7.6681999999999997</v>
          </cell>
          <cell r="M13">
            <v>7.2799999999999994</v>
          </cell>
        </row>
        <row r="14">
          <cell r="H14">
            <v>38846</v>
          </cell>
          <cell r="I14">
            <v>6.3375000000000004</v>
          </cell>
          <cell r="J14">
            <v>6.7629000000000001</v>
          </cell>
          <cell r="K14">
            <v>6.8858999999999995</v>
          </cell>
          <cell r="L14">
            <v>7.3652999999999995</v>
          </cell>
          <cell r="M14">
            <v>6.9849999999999994</v>
          </cell>
        </row>
        <row r="15">
          <cell r="H15">
            <v>38847</v>
          </cell>
          <cell r="I15">
            <v>6.3975</v>
          </cell>
          <cell r="J15">
            <v>6.7529000000000003</v>
          </cell>
          <cell r="K15">
            <v>6.8509000000000002</v>
          </cell>
          <cell r="L15">
            <v>7.3428000000000004</v>
          </cell>
          <cell r="M15">
            <v>6.95</v>
          </cell>
        </row>
        <row r="16">
          <cell r="H16">
            <v>38848</v>
          </cell>
          <cell r="I16">
            <v>6.3425000000000002</v>
          </cell>
          <cell r="J16">
            <v>6.7129000000000003</v>
          </cell>
          <cell r="K16">
            <v>6.8008999999999995</v>
          </cell>
          <cell r="L16">
            <v>7.2927999999999997</v>
          </cell>
          <cell r="M16">
            <v>6.8999999999999995</v>
          </cell>
        </row>
        <row r="17">
          <cell r="H17">
            <v>38849</v>
          </cell>
          <cell r="I17">
            <v>6.6325000000000003</v>
          </cell>
          <cell r="J17">
            <v>7.0529000000000002</v>
          </cell>
          <cell r="K17">
            <v>7.0958999999999994</v>
          </cell>
          <cell r="L17">
            <v>7.5779999999999994</v>
          </cell>
          <cell r="M17">
            <v>7.1949999999999994</v>
          </cell>
        </row>
        <row r="18">
          <cell r="H18">
            <v>38850</v>
          </cell>
          <cell r="I18">
            <v>6.1075000000000008</v>
          </cell>
          <cell r="J18">
            <v>6.6029</v>
          </cell>
          <cell r="K18">
            <v>6.6509</v>
          </cell>
          <cell r="L18">
            <v>7.1185</v>
          </cell>
          <cell r="M18">
            <v>6.75</v>
          </cell>
        </row>
        <row r="19">
          <cell r="H19">
            <v>38851</v>
          </cell>
          <cell r="I19">
            <v>6.1075000000000008</v>
          </cell>
          <cell r="J19">
            <v>6.6029</v>
          </cell>
          <cell r="K19">
            <v>6.6509</v>
          </cell>
          <cell r="L19">
            <v>7.1185</v>
          </cell>
          <cell r="M19">
            <v>6.75</v>
          </cell>
        </row>
        <row r="20">
          <cell r="H20">
            <v>38852</v>
          </cell>
          <cell r="I20">
            <v>6.1075000000000008</v>
          </cell>
          <cell r="J20">
            <v>6.6015999999999995</v>
          </cell>
          <cell r="K20">
            <v>6.6496000000000004</v>
          </cell>
          <cell r="L20">
            <v>7.1112000000000002</v>
          </cell>
          <cell r="M20">
            <v>6.75</v>
          </cell>
        </row>
        <row r="21">
          <cell r="H21">
            <v>38853</v>
          </cell>
          <cell r="I21">
            <v>5.7325000000000008</v>
          </cell>
          <cell r="J21">
            <v>6.1365999999999996</v>
          </cell>
          <cell r="K21">
            <v>6.2645999999999997</v>
          </cell>
          <cell r="L21">
            <v>6.7312999999999992</v>
          </cell>
          <cell r="M21">
            <v>6.3649999999999993</v>
          </cell>
        </row>
        <row r="22">
          <cell r="H22">
            <v>38854</v>
          </cell>
          <cell r="I22">
            <v>5.8275000000000006</v>
          </cell>
          <cell r="J22">
            <v>6.2366000000000001</v>
          </cell>
          <cell r="K22">
            <v>6.2796000000000003</v>
          </cell>
          <cell r="L22">
            <v>6.7415000000000003</v>
          </cell>
          <cell r="M22">
            <v>6.38</v>
          </cell>
        </row>
        <row r="23">
          <cell r="H23">
            <v>38855</v>
          </cell>
          <cell r="I23">
            <v>6.0375000000000005</v>
          </cell>
          <cell r="J23">
            <v>6.4265999999999996</v>
          </cell>
          <cell r="K23">
            <v>6.5196000000000005</v>
          </cell>
          <cell r="L23">
            <v>6.9763000000000002</v>
          </cell>
          <cell r="M23">
            <v>6.62</v>
          </cell>
        </row>
        <row r="24">
          <cell r="H24">
            <v>38856</v>
          </cell>
          <cell r="I24">
            <v>5.6875</v>
          </cell>
          <cell r="J24">
            <v>6.0915999999999997</v>
          </cell>
          <cell r="K24">
            <v>6.1646000000000001</v>
          </cell>
          <cell r="L24">
            <v>6.6199000000000003</v>
          </cell>
          <cell r="M24">
            <v>6.2649999999999997</v>
          </cell>
        </row>
        <row r="25">
          <cell r="H25">
            <v>38857</v>
          </cell>
          <cell r="I25">
            <v>5.6425000000000001</v>
          </cell>
          <cell r="J25">
            <v>6.0665999999999993</v>
          </cell>
          <cell r="K25">
            <v>6.1696</v>
          </cell>
          <cell r="L25">
            <v>6.6249000000000002</v>
          </cell>
          <cell r="M25">
            <v>6.27</v>
          </cell>
        </row>
        <row r="26">
          <cell r="H26">
            <v>38858</v>
          </cell>
          <cell r="I26">
            <v>5.6425000000000001</v>
          </cell>
          <cell r="J26">
            <v>6.0665999999999993</v>
          </cell>
          <cell r="K26">
            <v>6.1696</v>
          </cell>
          <cell r="L26">
            <v>6.6249000000000002</v>
          </cell>
          <cell r="M26">
            <v>6.27</v>
          </cell>
        </row>
        <row r="27">
          <cell r="H27">
            <v>38859</v>
          </cell>
          <cell r="I27">
            <v>5.6425000000000001</v>
          </cell>
          <cell r="J27">
            <v>6.0665999999999993</v>
          </cell>
          <cell r="K27">
            <v>6.1735999999999995</v>
          </cell>
          <cell r="L27">
            <v>6.6390000000000002</v>
          </cell>
          <cell r="M27">
            <v>6.27</v>
          </cell>
        </row>
        <row r="28">
          <cell r="H28">
            <v>38860</v>
          </cell>
          <cell r="I28">
            <v>5.8125</v>
          </cell>
          <cell r="J28">
            <v>6.1765999999999996</v>
          </cell>
          <cell r="K28">
            <v>6.2585999999999995</v>
          </cell>
          <cell r="L28">
            <v>6.7233000000000001</v>
          </cell>
          <cell r="M28">
            <v>6.3549999999999995</v>
          </cell>
        </row>
        <row r="29">
          <cell r="H29">
            <v>38861</v>
          </cell>
          <cell r="I29">
            <v>6.1975000000000007</v>
          </cell>
          <cell r="J29">
            <v>6.5415999999999999</v>
          </cell>
          <cell r="K29">
            <v>6.6735999999999995</v>
          </cell>
          <cell r="L29">
            <v>7.1267999999999994</v>
          </cell>
          <cell r="M29">
            <v>6.77</v>
          </cell>
        </row>
        <row r="30">
          <cell r="H30">
            <v>38862</v>
          </cell>
          <cell r="I30">
            <v>5.9425000000000008</v>
          </cell>
          <cell r="J30">
            <v>6.2765999999999993</v>
          </cell>
          <cell r="K30">
            <v>6.3635999999999999</v>
          </cell>
          <cell r="L30">
            <v>6.8172000000000006</v>
          </cell>
          <cell r="M30">
            <v>6.46</v>
          </cell>
        </row>
        <row r="31">
          <cell r="H31">
            <v>38863</v>
          </cell>
          <cell r="I31">
            <v>5.7725</v>
          </cell>
          <cell r="J31">
            <v>6.1166</v>
          </cell>
          <cell r="K31">
            <v>6.2485999999999997</v>
          </cell>
          <cell r="L31">
            <v>6.7003000000000004</v>
          </cell>
          <cell r="M31">
            <v>6.3449999999999998</v>
          </cell>
        </row>
        <row r="32">
          <cell r="H32">
            <v>38864</v>
          </cell>
          <cell r="I32">
            <v>5.6025</v>
          </cell>
          <cell r="J32">
            <v>5.9516</v>
          </cell>
          <cell r="K32">
            <v>6.1135999999999999</v>
          </cell>
          <cell r="L32">
            <v>6.5653000000000006</v>
          </cell>
          <cell r="M32">
            <v>6.21</v>
          </cell>
        </row>
        <row r="33">
          <cell r="H33">
            <v>38865</v>
          </cell>
          <cell r="I33">
            <v>5.6025</v>
          </cell>
          <cell r="J33">
            <v>5.9516</v>
          </cell>
          <cell r="K33">
            <v>6.1135999999999999</v>
          </cell>
          <cell r="L33">
            <v>6.5653000000000006</v>
          </cell>
          <cell r="M33">
            <v>6.21</v>
          </cell>
        </row>
        <row r="34">
          <cell r="H34">
            <v>38866</v>
          </cell>
          <cell r="I34">
            <v>5.6025</v>
          </cell>
          <cell r="J34">
            <v>5.9516</v>
          </cell>
          <cell r="K34">
            <v>6.1135999999999999</v>
          </cell>
          <cell r="L34">
            <v>6.5653000000000006</v>
          </cell>
          <cell r="M34">
            <v>6.21</v>
          </cell>
        </row>
        <row r="35">
          <cell r="H35">
            <v>38867</v>
          </cell>
          <cell r="I35">
            <v>5.6025</v>
          </cell>
          <cell r="J35">
            <v>5.9516</v>
          </cell>
          <cell r="K35">
            <v>6.1135999999999999</v>
          </cell>
          <cell r="L35">
            <v>6.5653000000000006</v>
          </cell>
          <cell r="M35">
            <v>6.21</v>
          </cell>
        </row>
        <row r="36">
          <cell r="H36">
            <v>38868</v>
          </cell>
          <cell r="I36">
            <v>5.92</v>
          </cell>
          <cell r="J36">
            <v>6.2872499999999993</v>
          </cell>
          <cell r="K36">
            <v>6.4773499999999995</v>
          </cell>
          <cell r="L36">
            <v>6.9290500000000002</v>
          </cell>
          <cell r="M36">
            <v>6.5406499999999994</v>
          </cell>
        </row>
      </sheetData>
      <sheetData sheetId="7" refreshError="1"/>
      <sheetData sheetId="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L-updated"/>
      <sheetName val="MAR-updated"/>
      <sheetName val="FLA-updated"/>
      <sheetName val="PPS-updated"/>
      <sheetName val="ESN-updated"/>
      <sheetName val="SHPFL-updated"/>
      <sheetName val="SHARP-updated"/>
      <sheetName val="Tolan-updated"/>
      <sheetName val="Douglas-updated"/>
      <sheetName val="Carroll-updated"/>
      <sheetName val="Start-Ups-updated"/>
      <sheetName val="EXC-updated"/>
      <sheetName val="SKIPJACK-updated"/>
      <sheetName val="Seaford Pwr Plant"/>
    </sheetNames>
    <sheetDataSet>
      <sheetData sheetId="0">
        <row r="11">
          <cell r="A11" t="str">
            <v>01S</v>
          </cell>
          <cell r="B11" t="str">
            <v>304</v>
          </cell>
          <cell r="G11" t="str">
            <v>Land and Land Rights</v>
          </cell>
        </row>
        <row r="13">
          <cell r="H13" t="str">
            <v>Subtotal Group 01S</v>
          </cell>
          <cell r="O13">
            <v>0</v>
          </cell>
        </row>
        <row r="15">
          <cell r="A15" t="str">
            <v>02S</v>
          </cell>
          <cell r="B15" t="str">
            <v>305</v>
          </cell>
          <cell r="G15" t="str">
            <v>Structures and Improvements</v>
          </cell>
        </row>
        <row r="16">
          <cell r="H16" t="str">
            <v>Subtotal Group 02S</v>
          </cell>
          <cell r="O16">
            <v>0</v>
          </cell>
        </row>
        <row r="18">
          <cell r="A18" t="str">
            <v>03</v>
          </cell>
          <cell r="B18" t="str">
            <v>311</v>
          </cell>
          <cell r="G18" t="str">
            <v>Propane Plant</v>
          </cell>
        </row>
        <row r="19">
          <cell r="A19" t="str">
            <v>03</v>
          </cell>
          <cell r="B19" t="str">
            <v>311</v>
          </cell>
          <cell r="C19">
            <v>36832</v>
          </cell>
          <cell r="D19">
            <v>37225</v>
          </cell>
          <cell r="E19" t="str">
            <v>DE-N DOVER</v>
          </cell>
          <cell r="F19" t="str">
            <v>PROPANE PLANT</v>
          </cell>
          <cell r="H19" t="str">
            <v>N. Dover Peak Shaving Plant (ADD $45,000)</v>
          </cell>
          <cell r="M19">
            <v>75365.47</v>
          </cell>
          <cell r="N19">
            <v>81000</v>
          </cell>
          <cell r="O19">
            <v>5634.5299999999988</v>
          </cell>
          <cell r="P19">
            <v>2448.5700000000002</v>
          </cell>
          <cell r="Q19">
            <v>824.1</v>
          </cell>
          <cell r="R19">
            <v>72092.800000000003</v>
          </cell>
        </row>
        <row r="20">
          <cell r="A20" t="str">
            <v>03</v>
          </cell>
          <cell r="B20" t="str">
            <v>311</v>
          </cell>
          <cell r="H20" t="str">
            <v>BLANKET</v>
          </cell>
          <cell r="M20">
            <v>0</v>
          </cell>
          <cell r="N20">
            <v>10400</v>
          </cell>
          <cell r="O20">
            <v>10400</v>
          </cell>
        </row>
        <row r="21">
          <cell r="H21" t="str">
            <v>Subtotal Group 03</v>
          </cell>
          <cell r="M21">
            <v>75365.47</v>
          </cell>
          <cell r="N21">
            <v>91400</v>
          </cell>
          <cell r="O21">
            <v>16034.529999999999</v>
          </cell>
        </row>
        <row r="23">
          <cell r="A23" t="str">
            <v>05</v>
          </cell>
          <cell r="B23" t="str">
            <v>376</v>
          </cell>
          <cell r="G23" t="str">
            <v>Mains - New Customers</v>
          </cell>
        </row>
        <row r="24">
          <cell r="A24" t="str">
            <v>05</v>
          </cell>
          <cell r="B24" t="str">
            <v>376</v>
          </cell>
          <cell r="H24" t="str">
            <v>Milford Project</v>
          </cell>
          <cell r="M24">
            <v>0</v>
          </cell>
          <cell r="N24">
            <v>1175</v>
          </cell>
          <cell r="O24">
            <v>1175</v>
          </cell>
        </row>
        <row r="25">
          <cell r="A25" t="str">
            <v>05</v>
          </cell>
          <cell r="B25" t="str">
            <v>376</v>
          </cell>
          <cell r="H25" t="str">
            <v>BLANKET</v>
          </cell>
          <cell r="M25">
            <v>0</v>
          </cell>
          <cell r="N25">
            <v>16748</v>
          </cell>
          <cell r="O25">
            <v>16748</v>
          </cell>
        </row>
        <row r="26">
          <cell r="A26" t="str">
            <v>05</v>
          </cell>
          <cell r="B26" t="str">
            <v>376</v>
          </cell>
          <cell r="C26">
            <v>36861</v>
          </cell>
          <cell r="D26">
            <v>37042</v>
          </cell>
          <cell r="E26" t="str">
            <v>DE-17&amp;23 LIBERTY DR</v>
          </cell>
          <cell r="F26" t="str">
            <v>MAIN-NEW CUST</v>
          </cell>
          <cell r="H26" t="str">
            <v>2000 DE-17 &amp; 23 LIBERTY DR-MAIN-NEW CUST</v>
          </cell>
          <cell r="J26">
            <v>390</v>
          </cell>
          <cell r="L26">
            <v>60</v>
          </cell>
          <cell r="M26">
            <v>202.82</v>
          </cell>
          <cell r="N26">
            <v>203</v>
          </cell>
          <cell r="O26">
            <v>0.18000000000000682</v>
          </cell>
          <cell r="P26">
            <v>202.82</v>
          </cell>
        </row>
        <row r="27">
          <cell r="A27" t="str">
            <v>05</v>
          </cell>
          <cell r="B27" t="str">
            <v>376</v>
          </cell>
          <cell r="C27">
            <v>36647</v>
          </cell>
          <cell r="D27">
            <v>36738</v>
          </cell>
          <cell r="E27" t="str">
            <v>DE-BON AYRE MHP</v>
          </cell>
          <cell r="F27" t="str">
            <v>MAIN NEW</v>
          </cell>
          <cell r="H27" t="str">
            <v>2000 Bon Ayre MHP Main</v>
          </cell>
          <cell r="K27">
            <v>235</v>
          </cell>
          <cell r="L27">
            <v>54</v>
          </cell>
          <cell r="M27">
            <v>334.29</v>
          </cell>
          <cell r="N27">
            <v>334</v>
          </cell>
          <cell r="O27">
            <v>-0.29000000000002046</v>
          </cell>
          <cell r="P27">
            <v>334.29</v>
          </cell>
        </row>
        <row r="28">
          <cell r="A28" t="str">
            <v>05</v>
          </cell>
          <cell r="B28" t="str">
            <v>376</v>
          </cell>
          <cell r="C28">
            <v>37158</v>
          </cell>
          <cell r="E28" t="str">
            <v>DE-BUNKER HILL</v>
          </cell>
          <cell r="F28" t="str">
            <v xml:space="preserve">MAIN NEW </v>
          </cell>
          <cell r="H28" t="str">
            <v>Install 3850'-6", 1050'-2" pl main-Bunker Hill Business Center</v>
          </cell>
          <cell r="I28">
            <v>4900</v>
          </cell>
          <cell r="J28">
            <v>1050</v>
          </cell>
          <cell r="K28">
            <v>3850</v>
          </cell>
          <cell r="L28">
            <v>45</v>
          </cell>
          <cell r="M28">
            <v>39451.67</v>
          </cell>
          <cell r="N28">
            <v>60993</v>
          </cell>
          <cell r="O28">
            <v>21541.33</v>
          </cell>
          <cell r="P28">
            <v>12476.67</v>
          </cell>
          <cell r="R28">
            <v>26975</v>
          </cell>
        </row>
        <row r="29">
          <cell r="A29" t="str">
            <v>05</v>
          </cell>
          <cell r="B29" t="str">
            <v>376</v>
          </cell>
          <cell r="C29">
            <v>37158</v>
          </cell>
          <cell r="E29" t="str">
            <v>DE-BUNKER HIL APPR</v>
          </cell>
          <cell r="F29" t="str">
            <v xml:space="preserve">MAIN NEW </v>
          </cell>
          <cell r="H29" t="str">
            <v>Install 1350'-6", from Doc Levinson Dr to Sandhill Dr entrance to Bunker Hill Ctr</v>
          </cell>
          <cell r="I29">
            <v>1350</v>
          </cell>
          <cell r="K29">
            <v>1350</v>
          </cell>
          <cell r="L29">
            <v>45</v>
          </cell>
          <cell r="M29">
            <v>4094.73</v>
          </cell>
          <cell r="N29">
            <v>19045</v>
          </cell>
          <cell r="O29">
            <v>14950.27</v>
          </cell>
          <cell r="P29">
            <v>4094.73</v>
          </cell>
        </row>
        <row r="30">
          <cell r="A30" t="str">
            <v>05</v>
          </cell>
          <cell r="B30" t="str">
            <v>376</v>
          </cell>
          <cell r="C30">
            <v>36949</v>
          </cell>
          <cell r="D30">
            <v>37195</v>
          </cell>
          <cell r="E30" t="str">
            <v>DE-CANTWELL RIDGE PH II</v>
          </cell>
          <cell r="F30" t="str">
            <v>MAIN NEW DEV</v>
          </cell>
          <cell r="H30" t="str">
            <v>Install 850'-4", 2250'-2" pl main-AppoquiniminkCt,SeamansCt,Drawyers Dr</v>
          </cell>
          <cell r="I30">
            <v>3100</v>
          </cell>
          <cell r="J30">
            <v>3850</v>
          </cell>
          <cell r="K30">
            <v>850</v>
          </cell>
          <cell r="L30">
            <v>46</v>
          </cell>
          <cell r="M30">
            <v>12114.68</v>
          </cell>
          <cell r="N30">
            <v>19612</v>
          </cell>
          <cell r="O30">
            <v>7497.32</v>
          </cell>
          <cell r="P30">
            <v>2033.48</v>
          </cell>
          <cell r="R30">
            <v>10081.200000000001</v>
          </cell>
        </row>
        <row r="31">
          <cell r="A31" t="str">
            <v>05</v>
          </cell>
          <cell r="B31" t="str">
            <v>376</v>
          </cell>
          <cell r="C31">
            <v>36777</v>
          </cell>
          <cell r="D31">
            <v>36951</v>
          </cell>
          <cell r="E31" t="str">
            <v>DE-CARDINAL HILL DEV</v>
          </cell>
          <cell r="F31" t="str">
            <v>MAINS NEW DEV</v>
          </cell>
          <cell r="H31" t="str">
            <v>2000 DE-CARDINAL HILL DEV - MAINS NEW DEV</v>
          </cell>
          <cell r="I31">
            <v>2825</v>
          </cell>
          <cell r="J31">
            <v>5320</v>
          </cell>
          <cell r="L31">
            <v>68</v>
          </cell>
          <cell r="M31">
            <v>13429.95</v>
          </cell>
          <cell r="N31">
            <v>16807</v>
          </cell>
          <cell r="O31">
            <v>3377.0499999999993</v>
          </cell>
          <cell r="P31">
            <v>2367.4499999999998</v>
          </cell>
          <cell r="R31">
            <v>11062.5</v>
          </cell>
        </row>
        <row r="32">
          <cell r="A32" t="str">
            <v>05</v>
          </cell>
          <cell r="B32" t="str">
            <v>376</v>
          </cell>
          <cell r="C32">
            <v>36920</v>
          </cell>
          <cell r="D32">
            <v>37041</v>
          </cell>
          <cell r="E32" t="str">
            <v>DE-CARLISLE DEV</v>
          </cell>
          <cell r="F32" t="str">
            <v>MAIN NEW</v>
          </cell>
          <cell r="H32" t="str">
            <v>Install 1200 ft, 2 pl main, Birchwood Court and Turning Leaf Court-Carlisle Dev</v>
          </cell>
          <cell r="I32">
            <v>1200</v>
          </cell>
          <cell r="J32">
            <v>1215</v>
          </cell>
          <cell r="L32">
            <v>59</v>
          </cell>
          <cell r="M32">
            <v>5629.27</v>
          </cell>
          <cell r="N32">
            <v>6846</v>
          </cell>
          <cell r="O32">
            <v>1216.7299999999996</v>
          </cell>
          <cell r="P32">
            <v>609.27</v>
          </cell>
          <cell r="R32">
            <v>5020</v>
          </cell>
        </row>
        <row r="33">
          <cell r="A33" t="str">
            <v>05</v>
          </cell>
          <cell r="B33" t="str">
            <v>376</v>
          </cell>
          <cell r="C33">
            <v>36839</v>
          </cell>
          <cell r="D33">
            <v>36891</v>
          </cell>
          <cell r="E33" t="str">
            <v>DE-CHIMNEY HILL DEV</v>
          </cell>
          <cell r="F33" t="str">
            <v>MAIN NEW CUST</v>
          </cell>
          <cell r="H33" t="str">
            <v>Inventory charges additional</v>
          </cell>
          <cell r="M33">
            <v>61.04</v>
          </cell>
          <cell r="N33">
            <v>61</v>
          </cell>
          <cell r="O33">
            <v>-3.9999999999999147E-2</v>
          </cell>
          <cell r="P33">
            <v>61.04</v>
          </cell>
        </row>
        <row r="34">
          <cell r="A34" t="str">
            <v>05</v>
          </cell>
          <cell r="B34" t="str">
            <v>376</v>
          </cell>
          <cell r="C34">
            <v>37209</v>
          </cell>
          <cell r="E34" t="str">
            <v>DE-CHIMNEY HILL DEV</v>
          </cell>
          <cell r="F34" t="str">
            <v xml:space="preserve">MAIN NEW </v>
          </cell>
          <cell r="H34" t="str">
            <v>Install 600' 4" pl &amp; 1320' 2" in this development</v>
          </cell>
          <cell r="I34">
            <v>1920</v>
          </cell>
          <cell r="J34">
            <v>500</v>
          </cell>
          <cell r="K34">
            <v>680</v>
          </cell>
          <cell r="L34">
            <v>69</v>
          </cell>
          <cell r="M34">
            <v>1402.23</v>
          </cell>
          <cell r="N34">
            <v>13662</v>
          </cell>
          <cell r="O34">
            <v>12259.77</v>
          </cell>
          <cell r="P34">
            <v>1402.23</v>
          </cell>
        </row>
        <row r="35">
          <cell r="A35" t="str">
            <v>05</v>
          </cell>
          <cell r="B35" t="str">
            <v>376</v>
          </cell>
          <cell r="C35">
            <v>37074</v>
          </cell>
          <cell r="D35">
            <v>37225</v>
          </cell>
          <cell r="E35" t="str">
            <v>DE-CRICKLEWOOD DEV</v>
          </cell>
          <cell r="F35" t="str">
            <v xml:space="preserve">MAIN NEW </v>
          </cell>
          <cell r="H35" t="str">
            <v>Extend 2"pl main E. Minglewood Dr, W. Minglewood Dr</v>
          </cell>
          <cell r="I35">
            <v>1788</v>
          </cell>
          <cell r="J35">
            <v>1500</v>
          </cell>
          <cell r="L35">
            <v>45</v>
          </cell>
          <cell r="M35">
            <v>7852.49</v>
          </cell>
          <cell r="N35">
            <v>10723</v>
          </cell>
          <cell r="O35">
            <v>2870.51</v>
          </cell>
          <cell r="P35">
            <v>600.99</v>
          </cell>
          <cell r="R35">
            <v>7251.5</v>
          </cell>
        </row>
        <row r="36">
          <cell r="A36" t="str">
            <v>05</v>
          </cell>
          <cell r="B36" t="str">
            <v>376</v>
          </cell>
          <cell r="C36">
            <v>37105</v>
          </cell>
          <cell r="D36">
            <v>37195</v>
          </cell>
          <cell r="E36" t="str">
            <v>DE-FOUR SEASONS</v>
          </cell>
          <cell r="F36" t="str">
            <v>MAIN DEV</v>
          </cell>
          <cell r="H36" t="str">
            <v xml:space="preserve">Install 4978 feet of 2"PL main.  43 Lots </v>
          </cell>
          <cell r="I36">
            <v>4978</v>
          </cell>
          <cell r="J36">
            <v>4975</v>
          </cell>
          <cell r="L36">
            <v>60</v>
          </cell>
          <cell r="M36">
            <v>19448.75</v>
          </cell>
          <cell r="N36">
            <v>14242</v>
          </cell>
          <cell r="O36">
            <v>-5206.75</v>
          </cell>
          <cell r="P36">
            <v>1728.58</v>
          </cell>
          <cell r="R36">
            <v>17720.169999999998</v>
          </cell>
        </row>
        <row r="37">
          <cell r="A37" t="str">
            <v>05</v>
          </cell>
          <cell r="B37" t="str">
            <v>376</v>
          </cell>
          <cell r="C37">
            <v>37074</v>
          </cell>
          <cell r="E37" t="str">
            <v>DE-GRAND OAKS</v>
          </cell>
          <cell r="F37" t="str">
            <v>MAIN NEW</v>
          </cell>
          <cell r="H37" t="str">
            <v>Install 2"pl main-Grand Oaks Dr,Arthur Ln,Jullian Ct. 1st phase</v>
          </cell>
          <cell r="I37">
            <v>2115</v>
          </cell>
          <cell r="J37">
            <v>2120</v>
          </cell>
          <cell r="L37">
            <v>64</v>
          </cell>
          <cell r="M37">
            <v>8773.11</v>
          </cell>
          <cell r="N37">
            <v>12909</v>
          </cell>
          <cell r="O37">
            <v>4135.8899999999994</v>
          </cell>
          <cell r="P37">
            <v>1050.6100000000001</v>
          </cell>
          <cell r="R37">
            <v>7722.5</v>
          </cell>
        </row>
        <row r="38">
          <cell r="A38" t="str">
            <v>05</v>
          </cell>
          <cell r="B38" t="str">
            <v>376</v>
          </cell>
          <cell r="C38">
            <v>36839</v>
          </cell>
          <cell r="D38">
            <v>37195</v>
          </cell>
          <cell r="E38" t="str">
            <v>DE-GREENLAWN</v>
          </cell>
          <cell r="F38" t="str">
            <v>MAIN NEW CUST</v>
          </cell>
          <cell r="H38" t="str">
            <v>ADD-Carryover-4" and 2" pl main-Millbranch at Greenlawn</v>
          </cell>
          <cell r="I38">
            <v>2550</v>
          </cell>
          <cell r="K38">
            <v>1400</v>
          </cell>
          <cell r="L38">
            <v>45</v>
          </cell>
          <cell r="M38">
            <v>12765.85</v>
          </cell>
          <cell r="N38">
            <v>10423</v>
          </cell>
          <cell r="O38">
            <v>-2342.8500000000004</v>
          </cell>
          <cell r="P38">
            <v>2028.85</v>
          </cell>
          <cell r="R38">
            <v>10737</v>
          </cell>
        </row>
        <row r="39">
          <cell r="A39" t="str">
            <v>05</v>
          </cell>
          <cell r="B39" t="str">
            <v>376</v>
          </cell>
          <cell r="C39">
            <v>37158</v>
          </cell>
          <cell r="E39" t="str">
            <v>DE-GREENLAWN</v>
          </cell>
          <cell r="F39" t="str">
            <v>MAIN NEW 2</v>
          </cell>
          <cell r="H39" t="str">
            <v>Install 2200' of 2" Main in Greenlawn Dev *This is separate from the carryover</v>
          </cell>
          <cell r="I39">
            <v>2200</v>
          </cell>
          <cell r="J39">
            <v>2000</v>
          </cell>
          <cell r="L39">
            <v>45</v>
          </cell>
          <cell r="M39">
            <v>970.88</v>
          </cell>
          <cell r="N39">
            <v>12554</v>
          </cell>
          <cell r="O39">
            <v>11583.12</v>
          </cell>
          <cell r="P39">
            <v>970.88</v>
          </cell>
        </row>
        <row r="40">
          <cell r="A40" t="str">
            <v>05</v>
          </cell>
          <cell r="B40" t="str">
            <v>376</v>
          </cell>
          <cell r="C40">
            <v>37060</v>
          </cell>
          <cell r="D40">
            <v>37195</v>
          </cell>
          <cell r="E40" t="str">
            <v>DE-LAKE FOREST ELEM</v>
          </cell>
          <cell r="F40" t="str">
            <v>MAIN NEW</v>
          </cell>
          <cell r="H40" t="str">
            <v>2" Pl main-Lake Forest School Ctrl Elem; $8920.10 Reimbursed</v>
          </cell>
          <cell r="I40">
            <v>940</v>
          </cell>
          <cell r="J40">
            <v>3000</v>
          </cell>
          <cell r="L40">
            <v>69</v>
          </cell>
          <cell r="M40">
            <v>702.10000000000105</v>
          </cell>
          <cell r="N40">
            <v>9635</v>
          </cell>
          <cell r="O40">
            <v>8932.9</v>
          </cell>
          <cell r="P40">
            <v>2429.63</v>
          </cell>
          <cell r="R40">
            <v>5940</v>
          </cell>
          <cell r="S40">
            <v>-8148</v>
          </cell>
          <cell r="T40">
            <v>480.47</v>
          </cell>
        </row>
        <row r="41">
          <cell r="A41" t="str">
            <v>05</v>
          </cell>
          <cell r="B41" t="str">
            <v>376</v>
          </cell>
          <cell r="C41">
            <v>36542</v>
          </cell>
          <cell r="D41">
            <v>37195</v>
          </cell>
          <cell r="E41" t="str">
            <v>DE-LAKESIDE DEV</v>
          </cell>
          <cell r="F41" t="str">
            <v>MAIN DEV</v>
          </cell>
          <cell r="H41" t="str">
            <v>Extend 2 in Pl main in Lakeside Dev off Broad St, Install 550', 2" main Littondale</v>
          </cell>
          <cell r="I41">
            <v>550</v>
          </cell>
          <cell r="J41">
            <v>2845</v>
          </cell>
          <cell r="L41">
            <v>45</v>
          </cell>
          <cell r="M41">
            <v>10889.93</v>
          </cell>
          <cell r="N41">
            <v>11647</v>
          </cell>
          <cell r="O41">
            <v>757.06999999999971</v>
          </cell>
          <cell r="P41">
            <v>723.32999999999993</v>
          </cell>
          <cell r="R41">
            <v>10166.6</v>
          </cell>
        </row>
        <row r="42">
          <cell r="A42" t="str">
            <v>05</v>
          </cell>
          <cell r="B42" t="str">
            <v>376</v>
          </cell>
          <cell r="C42">
            <v>37035</v>
          </cell>
          <cell r="D42">
            <v>37195</v>
          </cell>
          <cell r="E42" t="str">
            <v>DE-LAKESIDE DEV</v>
          </cell>
          <cell r="F42" t="str">
            <v>MAIN DEV 2</v>
          </cell>
          <cell r="H42" t="str">
            <v>Install 3405',2"pl main-1717'Ingleside Dr&amp;1688'Silver Lake Dr (57Lots)</v>
          </cell>
          <cell r="I42">
            <v>3405</v>
          </cell>
          <cell r="L42">
            <v>45</v>
          </cell>
          <cell r="M42">
            <v>12183</v>
          </cell>
          <cell r="N42">
            <v>18277</v>
          </cell>
          <cell r="O42">
            <v>6094</v>
          </cell>
          <cell r="R42">
            <v>12183</v>
          </cell>
        </row>
        <row r="43">
          <cell r="A43" t="str">
            <v>05</v>
          </cell>
          <cell r="B43" t="str">
            <v>376</v>
          </cell>
          <cell r="C43">
            <v>37189</v>
          </cell>
          <cell r="E43" t="str">
            <v>DE-LAKESIDE DEV</v>
          </cell>
          <cell r="F43" t="str">
            <v>MAIN DEV 3</v>
          </cell>
          <cell r="H43" t="str">
            <v>ADD-Install 450' of 2" pl in the woods of Lakeside on Beckington Ct</v>
          </cell>
          <cell r="I43">
            <v>450</v>
          </cell>
          <cell r="J43">
            <v>1850</v>
          </cell>
          <cell r="L43">
            <v>45</v>
          </cell>
          <cell r="M43">
            <v>730.98</v>
          </cell>
          <cell r="N43">
            <v>2799</v>
          </cell>
          <cell r="O43">
            <v>2068.02</v>
          </cell>
          <cell r="P43">
            <v>730.98</v>
          </cell>
        </row>
        <row r="44">
          <cell r="A44" t="str">
            <v>05</v>
          </cell>
          <cell r="B44" t="str">
            <v>376</v>
          </cell>
          <cell r="C44">
            <v>36927</v>
          </cell>
          <cell r="D44">
            <v>36973</v>
          </cell>
          <cell r="E44" t="str">
            <v>DE-LINKSIDE COMM</v>
          </cell>
          <cell r="F44" t="str">
            <v>MAIN NEW</v>
          </cell>
          <cell r="H44" t="str">
            <v>Install 1000 ft, 4 inch pl main, Linkside Commercial Complex-S. St Street Ext</v>
          </cell>
          <cell r="I44">
            <v>1000</v>
          </cell>
          <cell r="K44">
            <v>1150</v>
          </cell>
          <cell r="L44">
            <v>64</v>
          </cell>
          <cell r="M44">
            <v>7363.46</v>
          </cell>
          <cell r="N44">
            <v>10030</v>
          </cell>
          <cell r="O44">
            <v>2666.54</v>
          </cell>
          <cell r="P44">
            <v>1613.46</v>
          </cell>
          <cell r="R44">
            <v>5750</v>
          </cell>
        </row>
        <row r="45">
          <cell r="A45" t="str">
            <v>05</v>
          </cell>
          <cell r="B45" t="str">
            <v>376</v>
          </cell>
          <cell r="C45">
            <v>36826</v>
          </cell>
          <cell r="D45">
            <v>37164</v>
          </cell>
          <cell r="E45" t="str">
            <v>DE-LONGMDW DEV</v>
          </cell>
          <cell r="F45" t="str">
            <v>MAIN NEW</v>
          </cell>
          <cell r="H45" t="str">
            <v>ADD-Carryover-2" pl main in Longmeadows Development</v>
          </cell>
          <cell r="I45">
            <v>5250</v>
          </cell>
          <cell r="J45">
            <v>5250</v>
          </cell>
          <cell r="L45">
            <v>44</v>
          </cell>
          <cell r="M45">
            <v>11892.72</v>
          </cell>
          <cell r="N45">
            <v>14328</v>
          </cell>
          <cell r="O45">
            <v>2435.2800000000007</v>
          </cell>
          <cell r="P45">
            <v>1842.72</v>
          </cell>
          <cell r="R45">
            <v>10050</v>
          </cell>
        </row>
        <row r="46">
          <cell r="A46" t="str">
            <v>05</v>
          </cell>
          <cell r="B46" t="str">
            <v>376</v>
          </cell>
          <cell r="C46">
            <v>37172</v>
          </cell>
          <cell r="E46" t="str">
            <v>DE-MAPLE GLEN</v>
          </cell>
          <cell r="F46" t="str">
            <v>MAIN NEW</v>
          </cell>
          <cell r="H46" t="str">
            <v>ADD-Install 940' of 4" pl main from Carlisle Dr to entrance of Maple Glen Dev</v>
          </cell>
          <cell r="I46">
            <v>940</v>
          </cell>
          <cell r="K46">
            <v>24</v>
          </cell>
          <cell r="L46">
            <v>59</v>
          </cell>
          <cell r="M46">
            <v>858.54</v>
          </cell>
          <cell r="N46">
            <v>29714</v>
          </cell>
          <cell r="O46">
            <v>28855.46</v>
          </cell>
          <cell r="P46">
            <v>858.54</v>
          </cell>
        </row>
        <row r="47">
          <cell r="A47" t="str">
            <v>05</v>
          </cell>
          <cell r="B47" t="str">
            <v>376</v>
          </cell>
          <cell r="C47">
            <v>37214</v>
          </cell>
          <cell r="E47" t="str">
            <v>DE-MIDDLETOWN COMMONS</v>
          </cell>
          <cell r="F47" t="str">
            <v>MAIN NEW</v>
          </cell>
          <cell r="H47" t="str">
            <v>ADD-Install 1210' 4" pl from Industrial Rd to Entrance; Install 2100' of 2" in Commons</v>
          </cell>
          <cell r="I47">
            <v>3310</v>
          </cell>
          <cell r="K47">
            <v>1160</v>
          </cell>
          <cell r="L47">
            <v>46</v>
          </cell>
          <cell r="M47">
            <v>1651.78</v>
          </cell>
          <cell r="N47">
            <v>24540</v>
          </cell>
          <cell r="O47">
            <v>22888.22</v>
          </cell>
          <cell r="P47">
            <v>1601.22</v>
          </cell>
          <cell r="R47">
            <v>50.56</v>
          </cell>
        </row>
        <row r="48">
          <cell r="A48" t="str">
            <v>05</v>
          </cell>
          <cell r="B48" t="str">
            <v>376</v>
          </cell>
          <cell r="C48">
            <v>36920</v>
          </cell>
          <cell r="D48">
            <v>37195</v>
          </cell>
          <cell r="E48" t="str">
            <v>DE-MIDDLETOWN VILLG</v>
          </cell>
          <cell r="F48" t="str">
            <v>MAIN NEW</v>
          </cell>
          <cell r="H48" t="str">
            <v>Install 4065 ft, 2 inch pl main, W. Harvest Lane and North Ramunno Dr.</v>
          </cell>
          <cell r="I48">
            <v>6665</v>
          </cell>
          <cell r="J48">
            <v>18845</v>
          </cell>
          <cell r="K48">
            <v>12530</v>
          </cell>
          <cell r="L48">
            <v>45</v>
          </cell>
          <cell r="M48">
            <v>20853.59</v>
          </cell>
          <cell r="N48">
            <v>37663</v>
          </cell>
          <cell r="O48">
            <v>16809.41</v>
          </cell>
          <cell r="P48">
            <v>3891.59</v>
          </cell>
          <cell r="R48">
            <v>16962</v>
          </cell>
        </row>
        <row r="49">
          <cell r="A49" t="str">
            <v>05</v>
          </cell>
          <cell r="B49" t="str">
            <v>376</v>
          </cell>
          <cell r="C49">
            <v>37215</v>
          </cell>
          <cell r="E49" t="str">
            <v>DE-MIDDLETOWN VILLG</v>
          </cell>
          <cell r="F49" t="str">
            <v>MAIN NEW PH2</v>
          </cell>
          <cell r="H49" t="str">
            <v>ADD-Install 1000' of 2" pl on Rosie Dr &amp; 260' of 2" on Edgerow Dr</v>
          </cell>
          <cell r="I49">
            <v>1260</v>
          </cell>
          <cell r="L49">
            <v>46</v>
          </cell>
          <cell r="M49">
            <v>0</v>
          </cell>
          <cell r="N49">
            <v>8050</v>
          </cell>
          <cell r="O49">
            <v>8050</v>
          </cell>
        </row>
        <row r="50">
          <cell r="A50" t="str">
            <v>05</v>
          </cell>
          <cell r="B50" t="str">
            <v>376</v>
          </cell>
          <cell r="C50">
            <v>37235</v>
          </cell>
          <cell r="E50" t="str">
            <v>DE-MIDDLETOWN VILLG</v>
          </cell>
          <cell r="F50" t="str">
            <v>MAIN NEW PH3</v>
          </cell>
          <cell r="H50" t="str">
            <v xml:space="preserve">Install 200' of 2" pl on Marian Dr </v>
          </cell>
          <cell r="I50">
            <v>200</v>
          </cell>
          <cell r="L50">
            <v>46</v>
          </cell>
          <cell r="M50">
            <v>0</v>
          </cell>
          <cell r="N50">
            <v>1615</v>
          </cell>
          <cell r="O50">
            <v>1615</v>
          </cell>
        </row>
        <row r="51">
          <cell r="A51" t="str">
            <v>05</v>
          </cell>
          <cell r="B51" t="str">
            <v>376</v>
          </cell>
          <cell r="C51">
            <v>36935</v>
          </cell>
          <cell r="D51">
            <v>37134</v>
          </cell>
          <cell r="E51" t="str">
            <v>DE-MILFORD</v>
          </cell>
          <cell r="F51" t="str">
            <v>AREA 1</v>
          </cell>
          <cell r="H51" t="str">
            <v>Install 6850ft-4" pl main-Milford Business Park-Airport Road</v>
          </cell>
          <cell r="I51">
            <v>6850</v>
          </cell>
          <cell r="J51">
            <v>2250</v>
          </cell>
          <cell r="K51">
            <v>5800</v>
          </cell>
          <cell r="L51">
            <v>75</v>
          </cell>
          <cell r="M51">
            <v>44122.71</v>
          </cell>
          <cell r="N51">
            <v>65612</v>
          </cell>
          <cell r="O51">
            <v>21489.29</v>
          </cell>
          <cell r="P51">
            <v>2953.46</v>
          </cell>
          <cell r="R51">
            <v>41169.25</v>
          </cell>
        </row>
        <row r="52">
          <cell r="A52" t="str">
            <v>05</v>
          </cell>
          <cell r="B52" t="str">
            <v>376</v>
          </cell>
          <cell r="C52">
            <v>36962</v>
          </cell>
          <cell r="D52">
            <v>37164</v>
          </cell>
          <cell r="E52" t="str">
            <v>DE-MILFORD</v>
          </cell>
          <cell r="F52" t="str">
            <v>AREA 2A</v>
          </cell>
          <cell r="H52" t="str">
            <v>Install 275ft-6inch and 800ft-4inch pl main-Milford Project Area 2-A</v>
          </cell>
          <cell r="I52">
            <v>1075</v>
          </cell>
          <cell r="L52">
            <v>75</v>
          </cell>
          <cell r="M52">
            <v>14440.83</v>
          </cell>
          <cell r="N52">
            <v>22884</v>
          </cell>
          <cell r="O52">
            <v>8443.17</v>
          </cell>
          <cell r="P52">
            <v>1537.04</v>
          </cell>
          <cell r="Q52">
            <v>556.37</v>
          </cell>
          <cell r="R52">
            <v>12293.28</v>
          </cell>
          <cell r="T52">
            <v>54.14</v>
          </cell>
        </row>
        <row r="53">
          <cell r="A53" t="str">
            <v>05</v>
          </cell>
          <cell r="B53" t="str">
            <v>376</v>
          </cell>
          <cell r="C53">
            <v>37158</v>
          </cell>
          <cell r="E53" t="str">
            <v>DE-MILFORD</v>
          </cell>
          <cell r="F53" t="str">
            <v>AREA 2A</v>
          </cell>
          <cell r="H53" t="str">
            <v>Install 700' of 2" from Wal-Mart to Milford Landing</v>
          </cell>
          <cell r="I53">
            <v>700</v>
          </cell>
          <cell r="L53">
            <v>75</v>
          </cell>
          <cell r="M53">
            <v>0</v>
          </cell>
          <cell r="N53">
            <v>6452</v>
          </cell>
          <cell r="O53">
            <v>6452</v>
          </cell>
        </row>
        <row r="54">
          <cell r="A54" t="str">
            <v>05</v>
          </cell>
          <cell r="B54" t="str">
            <v>376</v>
          </cell>
          <cell r="C54">
            <v>36962</v>
          </cell>
          <cell r="D54">
            <v>37164</v>
          </cell>
          <cell r="E54" t="str">
            <v>DE-MILFORD</v>
          </cell>
          <cell r="F54" t="str">
            <v>AREA 2B</v>
          </cell>
          <cell r="H54" t="str">
            <v>Install 935ft-4inch and 750ft-2inch pl main-Milfor Project-Area 2-B</v>
          </cell>
          <cell r="I54">
            <v>1685</v>
          </cell>
          <cell r="L54">
            <v>75</v>
          </cell>
          <cell r="M54">
            <v>39492.909999999996</v>
          </cell>
          <cell r="N54">
            <v>43055</v>
          </cell>
          <cell r="O54">
            <v>3562.0900000000038</v>
          </cell>
          <cell r="P54">
            <v>1279.2</v>
          </cell>
          <cell r="Q54">
            <v>2042.5</v>
          </cell>
          <cell r="R54">
            <v>36171.21</v>
          </cell>
        </row>
        <row r="55">
          <cell r="A55" t="str">
            <v>05</v>
          </cell>
          <cell r="B55" t="str">
            <v>376</v>
          </cell>
          <cell r="C55">
            <v>37028</v>
          </cell>
          <cell r="D55">
            <v>37225</v>
          </cell>
          <cell r="E55" t="str">
            <v>DE-MILFORD</v>
          </cell>
          <cell r="F55" t="str">
            <v>AREA 2C</v>
          </cell>
          <cell r="H55" t="str">
            <v>Install 475', 4" Pl main on Rt 113 frm WalMart entance North to Food Lion</v>
          </cell>
          <cell r="I55">
            <v>475</v>
          </cell>
          <cell r="L55">
            <v>75</v>
          </cell>
          <cell r="M55">
            <v>0</v>
          </cell>
          <cell r="N55">
            <v>145</v>
          </cell>
          <cell r="O55">
            <v>145</v>
          </cell>
          <cell r="P55">
            <v>-63.9</v>
          </cell>
          <cell r="R55">
            <v>63.899999999999977</v>
          </cell>
        </row>
        <row r="56">
          <cell r="A56" t="str">
            <v>05</v>
          </cell>
          <cell r="B56" t="str">
            <v>376</v>
          </cell>
          <cell r="C56" t="str">
            <v>05/17/200</v>
          </cell>
          <cell r="E56" t="str">
            <v>DE-MILFORD</v>
          </cell>
          <cell r="F56" t="str">
            <v>AREA 3A</v>
          </cell>
          <cell r="H56" t="str">
            <v>Install 3085', 6" Pl main-Airport Rd(Rosa Rd) to North of Stevenson House</v>
          </cell>
          <cell r="I56">
            <v>3085</v>
          </cell>
          <cell r="L56">
            <v>75</v>
          </cell>
          <cell r="M56">
            <v>0</v>
          </cell>
          <cell r="N56">
            <v>0</v>
          </cell>
          <cell r="O56">
            <v>0</v>
          </cell>
        </row>
        <row r="57">
          <cell r="A57" t="str">
            <v>05</v>
          </cell>
          <cell r="B57" t="str">
            <v>376</v>
          </cell>
          <cell r="C57">
            <v>37028</v>
          </cell>
          <cell r="E57" t="str">
            <v>DE-MILFORD</v>
          </cell>
          <cell r="F57" t="str">
            <v>AREA 3C</v>
          </cell>
          <cell r="H57" t="str">
            <v>Install 385',6" Pl &amp; 2245', 4" Pl main-N. Stevenson House to Milford Plaza Shp Ctr</v>
          </cell>
          <cell r="I57">
            <v>2630</v>
          </cell>
          <cell r="J57">
            <v>250</v>
          </cell>
          <cell r="L57">
            <v>75</v>
          </cell>
          <cell r="M57">
            <v>0</v>
          </cell>
          <cell r="N57">
            <v>0</v>
          </cell>
          <cell r="O57">
            <v>0</v>
          </cell>
          <cell r="P57">
            <v>-687.73</v>
          </cell>
          <cell r="Q57">
            <v>687.73</v>
          </cell>
        </row>
        <row r="58">
          <cell r="A58" t="str">
            <v>05</v>
          </cell>
          <cell r="B58" t="str">
            <v>376</v>
          </cell>
          <cell r="C58">
            <v>37166</v>
          </cell>
          <cell r="D58">
            <v>37225</v>
          </cell>
          <cell r="E58" t="str">
            <v>DE-MILFORD</v>
          </cell>
          <cell r="F58" t="str">
            <v>AREA 5</v>
          </cell>
          <cell r="H58" t="str">
            <v>Install 220' of 6" @ Sea Watch to Rehoboth Blvd</v>
          </cell>
          <cell r="I58">
            <v>220</v>
          </cell>
          <cell r="L58">
            <v>75</v>
          </cell>
          <cell r="M58">
            <v>9047.48</v>
          </cell>
          <cell r="N58">
            <v>7458</v>
          </cell>
          <cell r="O58">
            <v>-1589.4799999999996</v>
          </cell>
          <cell r="P58">
            <v>1147.48</v>
          </cell>
          <cell r="R58">
            <v>7900</v>
          </cell>
        </row>
        <row r="59">
          <cell r="A59" t="str">
            <v>05</v>
          </cell>
          <cell r="B59" t="str">
            <v>376</v>
          </cell>
          <cell r="C59">
            <v>37240</v>
          </cell>
          <cell r="E59" t="str">
            <v>DE-MILFORD PARK CENTER</v>
          </cell>
          <cell r="F59" t="str">
            <v>MAIN NEW</v>
          </cell>
          <cell r="H59" t="str">
            <v>Install 1600' of 2" pl to Milford Park Center - this is off Buccaneer Dr</v>
          </cell>
          <cell r="I59">
            <v>1600</v>
          </cell>
          <cell r="L59">
            <v>75</v>
          </cell>
          <cell r="M59">
            <v>0</v>
          </cell>
          <cell r="N59">
            <v>11415</v>
          </cell>
          <cell r="O59">
            <v>11415</v>
          </cell>
        </row>
        <row r="60">
          <cell r="A60" t="str">
            <v>05</v>
          </cell>
          <cell r="B60" t="str">
            <v>376</v>
          </cell>
          <cell r="C60">
            <v>37168</v>
          </cell>
          <cell r="E60" t="str">
            <v>DE-ORCHARD CREEK</v>
          </cell>
          <cell r="F60" t="str">
            <v>MAIN NEW</v>
          </cell>
          <cell r="H60" t="str">
            <v>Install 2580' of 4" and 290' of 2" in Orchard Creek Dev</v>
          </cell>
          <cell r="I60">
            <v>2870</v>
          </cell>
          <cell r="J60">
            <v>500</v>
          </cell>
          <cell r="K60">
            <v>2930</v>
          </cell>
          <cell r="L60">
            <v>64</v>
          </cell>
          <cell r="M60">
            <v>19948.18</v>
          </cell>
          <cell r="N60">
            <v>23848</v>
          </cell>
          <cell r="O60">
            <v>3899.8199999999997</v>
          </cell>
          <cell r="P60">
            <v>2863.67</v>
          </cell>
          <cell r="R60">
            <v>17084.510000000002</v>
          </cell>
        </row>
        <row r="61">
          <cell r="A61" t="str">
            <v>05</v>
          </cell>
          <cell r="B61" t="str">
            <v>376</v>
          </cell>
          <cell r="C61">
            <v>37043</v>
          </cell>
          <cell r="D61">
            <v>37195</v>
          </cell>
          <cell r="E61" t="str">
            <v>DE-ORCHARDS</v>
          </cell>
          <cell r="F61" t="str">
            <v>MAIN NEW</v>
          </cell>
          <cell r="H61" t="str">
            <v>Install 790', 4", and 2665', 2" pl main in Orchards Dev</v>
          </cell>
          <cell r="I61">
            <v>3455</v>
          </cell>
          <cell r="J61">
            <v>3250</v>
          </cell>
          <cell r="K61">
            <v>1320</v>
          </cell>
          <cell r="L61">
            <v>64</v>
          </cell>
          <cell r="M61">
            <v>16276.21</v>
          </cell>
          <cell r="N61">
            <v>22243</v>
          </cell>
          <cell r="O61">
            <v>5966.7900000000009</v>
          </cell>
          <cell r="P61">
            <v>2817.46</v>
          </cell>
          <cell r="R61">
            <v>13458.75</v>
          </cell>
        </row>
        <row r="62">
          <cell r="A62" t="str">
            <v>05</v>
          </cell>
          <cell r="B62" t="str">
            <v>376</v>
          </cell>
          <cell r="C62">
            <v>37189</v>
          </cell>
          <cell r="D62">
            <v>37225</v>
          </cell>
          <cell r="E62" t="str">
            <v>DE-ORCHARDS</v>
          </cell>
          <cell r="F62" t="str">
            <v>MAIN NEW 2</v>
          </cell>
          <cell r="H62" t="str">
            <v>ADD-Install 345' of 4" pl on Pear Blossom Ln in Orchards Dev</v>
          </cell>
          <cell r="I62">
            <v>345</v>
          </cell>
          <cell r="J62">
            <v>1000</v>
          </cell>
          <cell r="L62">
            <v>64</v>
          </cell>
          <cell r="M62">
            <v>2509.86</v>
          </cell>
          <cell r="N62">
            <v>3409</v>
          </cell>
          <cell r="O62">
            <v>899.13999999999987</v>
          </cell>
          <cell r="P62">
            <v>371.11</v>
          </cell>
          <cell r="R62">
            <v>2138.75</v>
          </cell>
        </row>
        <row r="63">
          <cell r="A63" t="str">
            <v>05</v>
          </cell>
          <cell r="B63">
            <v>376</v>
          </cell>
          <cell r="C63">
            <v>36818</v>
          </cell>
          <cell r="D63">
            <v>36891</v>
          </cell>
          <cell r="E63" t="str">
            <v>DE-PAYNTERS VILLAGE</v>
          </cell>
          <cell r="F63" t="str">
            <v>MAIN NEW CUST DEV</v>
          </cell>
          <cell r="H63" t="str">
            <v>Install 125', 2" and 350', 1 1/4" PL Main in Paynters Village Dev</v>
          </cell>
          <cell r="J63">
            <v>1500</v>
          </cell>
          <cell r="K63">
            <v>200</v>
          </cell>
          <cell r="M63">
            <v>825.75</v>
          </cell>
          <cell r="N63">
            <v>826</v>
          </cell>
          <cell r="O63">
            <v>0.25</v>
          </cell>
          <cell r="P63">
            <v>825.75</v>
          </cell>
        </row>
        <row r="64">
          <cell r="A64" t="str">
            <v>05</v>
          </cell>
          <cell r="B64" t="str">
            <v>376</v>
          </cell>
          <cell r="C64">
            <v>37048</v>
          </cell>
          <cell r="D64">
            <v>37195</v>
          </cell>
          <cell r="E64" t="str">
            <v>DE-PINE TREE CRNR</v>
          </cell>
          <cell r="F64" t="str">
            <v>MAIN NEW</v>
          </cell>
          <cell r="H64" t="str">
            <v>Install 2" high press steel main for CGATE at Rt1 &amp; Pinetree Corners</v>
          </cell>
          <cell r="L64">
            <v>46</v>
          </cell>
          <cell r="M64">
            <v>10400</v>
          </cell>
          <cell r="N64">
            <v>22169</v>
          </cell>
          <cell r="O64">
            <v>11769</v>
          </cell>
          <cell r="R64">
            <v>10400</v>
          </cell>
        </row>
        <row r="65">
          <cell r="A65" t="str">
            <v>05</v>
          </cell>
          <cell r="B65" t="str">
            <v>376</v>
          </cell>
          <cell r="C65">
            <v>37035</v>
          </cell>
          <cell r="D65">
            <v>37225</v>
          </cell>
          <cell r="E65" t="str">
            <v>DE-PLANTERS RUN</v>
          </cell>
          <cell r="F65" t="str">
            <v>MAIN NEW</v>
          </cell>
          <cell r="H65" t="str">
            <v>Install 2" pl main in the Planters Run Dev off Rt10(Lebannon Rd)</v>
          </cell>
          <cell r="I65">
            <v>3955</v>
          </cell>
          <cell r="J65">
            <v>3250</v>
          </cell>
          <cell r="L65">
            <v>64</v>
          </cell>
          <cell r="M65">
            <v>7262.38</v>
          </cell>
          <cell r="N65">
            <v>21209</v>
          </cell>
          <cell r="O65">
            <v>13946.619999999999</v>
          </cell>
          <cell r="P65">
            <v>1302.18</v>
          </cell>
          <cell r="R65">
            <v>5960.2</v>
          </cell>
        </row>
        <row r="66">
          <cell r="A66" t="str">
            <v>05</v>
          </cell>
          <cell r="B66" t="str">
            <v>376</v>
          </cell>
          <cell r="C66">
            <v>37074</v>
          </cell>
          <cell r="D66">
            <v>37195</v>
          </cell>
          <cell r="E66" t="str">
            <v>DE-PLANTERS WOODS DEV</v>
          </cell>
          <cell r="F66" t="str">
            <v>MAIN NEW</v>
          </cell>
          <cell r="H66" t="str">
            <v>Extend 2" pl main on Cantwell Dr,Canary Ct,and Tall Tree Ct. (31 lots)</v>
          </cell>
          <cell r="J66">
            <v>2400</v>
          </cell>
          <cell r="L66">
            <v>59</v>
          </cell>
          <cell r="M66">
            <v>10634.63</v>
          </cell>
          <cell r="N66">
            <v>14599</v>
          </cell>
          <cell r="O66">
            <v>3964.3700000000008</v>
          </cell>
          <cell r="P66">
            <v>980.88</v>
          </cell>
          <cell r="R66">
            <v>9653.75</v>
          </cell>
        </row>
        <row r="67">
          <cell r="A67" t="str">
            <v>05</v>
          </cell>
          <cell r="B67" t="str">
            <v>376</v>
          </cell>
          <cell r="C67">
            <v>36858</v>
          </cell>
          <cell r="D67">
            <v>36891</v>
          </cell>
          <cell r="E67" t="str">
            <v>DE-SAFEWAY MAIN</v>
          </cell>
          <cell r="F67" t="str">
            <v>MAIN NEW APPR</v>
          </cell>
          <cell r="H67" t="str">
            <v>2000 Safeway main, Install 2 Inch pl, Dover Crossing</v>
          </cell>
          <cell r="J67">
            <v>30</v>
          </cell>
          <cell r="L67">
            <v>60</v>
          </cell>
          <cell r="M67">
            <v>311.89999999999998</v>
          </cell>
          <cell r="N67">
            <v>312</v>
          </cell>
          <cell r="O67">
            <v>0.10000000000002274</v>
          </cell>
          <cell r="P67">
            <v>311.89999999999998</v>
          </cell>
        </row>
        <row r="68">
          <cell r="A68" t="str">
            <v>05</v>
          </cell>
          <cell r="B68" t="str">
            <v>376</v>
          </cell>
          <cell r="C68">
            <v>37011</v>
          </cell>
          <cell r="D68">
            <v>37164</v>
          </cell>
          <cell r="E68" t="str">
            <v>DE-SPRING CREEK DEV</v>
          </cell>
          <cell r="F68" t="str">
            <v>MAIN NEW</v>
          </cell>
          <cell r="H68" t="str">
            <v xml:space="preserve">Install 465',4"pl main in Spring Creek Dev off State Rd,Install 2" Setter Ct, 350' Spaniel Ct </v>
          </cell>
          <cell r="I68">
            <v>1230</v>
          </cell>
          <cell r="J68">
            <v>1765</v>
          </cell>
          <cell r="K68">
            <v>925</v>
          </cell>
          <cell r="L68">
            <v>46</v>
          </cell>
          <cell r="M68">
            <v>9659.43</v>
          </cell>
          <cell r="N68">
            <v>11607</v>
          </cell>
          <cell r="O68">
            <v>1947.5699999999997</v>
          </cell>
          <cell r="P68">
            <v>2579.7299999999996</v>
          </cell>
          <cell r="R68">
            <v>7079.7</v>
          </cell>
        </row>
        <row r="69">
          <cell r="A69" t="str">
            <v>05</v>
          </cell>
          <cell r="B69" t="str">
            <v>376</v>
          </cell>
          <cell r="C69">
            <v>37174</v>
          </cell>
          <cell r="D69">
            <v>37225</v>
          </cell>
          <cell r="E69" t="str">
            <v>DE-SPRING CREEK DEV 2</v>
          </cell>
          <cell r="F69" t="str">
            <v>MAIN NEW</v>
          </cell>
          <cell r="H69" t="str">
            <v>ADD- Install 550' of 4" on Spring Creek Dr 830' of 2" on Labrador Ln &amp; 500' of 2" on Shepherd Ct</v>
          </cell>
          <cell r="I69">
            <v>1880</v>
          </cell>
          <cell r="K69">
            <v>675</v>
          </cell>
          <cell r="L69">
            <v>46</v>
          </cell>
          <cell r="M69">
            <v>9235.83</v>
          </cell>
          <cell r="N69">
            <v>13260</v>
          </cell>
          <cell r="O69">
            <v>4024.17</v>
          </cell>
          <cell r="P69">
            <v>937.08</v>
          </cell>
          <cell r="R69">
            <v>8298.75</v>
          </cell>
        </row>
        <row r="70">
          <cell r="A70" t="str">
            <v>05</v>
          </cell>
          <cell r="B70" t="str">
            <v>376</v>
          </cell>
          <cell r="C70">
            <v>36826</v>
          </cell>
          <cell r="D70">
            <v>37225</v>
          </cell>
          <cell r="E70" t="str">
            <v>DE-SPRINGMILL</v>
          </cell>
          <cell r="F70" t="str">
            <v>MAIN NEW</v>
          </cell>
          <cell r="H70" t="str">
            <v>ADD-Carryover-4" and 2" pl main Springmill Development</v>
          </cell>
          <cell r="I70">
            <v>3711</v>
          </cell>
          <cell r="J70">
            <v>2750</v>
          </cell>
          <cell r="L70">
            <v>45</v>
          </cell>
          <cell r="M70">
            <v>21258.07</v>
          </cell>
          <cell r="N70">
            <v>23183</v>
          </cell>
          <cell r="O70">
            <v>1924.9300000000003</v>
          </cell>
          <cell r="P70">
            <v>1375.4699999999998</v>
          </cell>
          <cell r="R70">
            <v>19930.599999999999</v>
          </cell>
          <cell r="S70">
            <v>-48</v>
          </cell>
        </row>
        <row r="71">
          <cell r="A71" t="str">
            <v>05</v>
          </cell>
          <cell r="B71" t="str">
            <v>376</v>
          </cell>
          <cell r="C71">
            <v>36678</v>
          </cell>
          <cell r="D71">
            <v>36707</v>
          </cell>
          <cell r="E71" t="str">
            <v>DE-ST JONES</v>
          </cell>
          <cell r="F71" t="str">
            <v>MAINS NEW</v>
          </cell>
          <cell r="H71" t="str">
            <v>2000 DE-STJONES</v>
          </cell>
          <cell r="K71">
            <v>2230</v>
          </cell>
          <cell r="M71">
            <v>3172.23</v>
          </cell>
          <cell r="N71">
            <v>3200</v>
          </cell>
          <cell r="O71">
            <v>27.769999999999982</v>
          </cell>
          <cell r="P71">
            <v>3172.23</v>
          </cell>
        </row>
        <row r="72">
          <cell r="A72" t="str">
            <v>05</v>
          </cell>
          <cell r="B72" t="str">
            <v>376</v>
          </cell>
          <cell r="C72">
            <v>37156</v>
          </cell>
          <cell r="D72">
            <v>37195</v>
          </cell>
          <cell r="E72" t="str">
            <v>DE-ST JONES</v>
          </cell>
          <cell r="F72" t="str">
            <v>MAINS NEW</v>
          </cell>
          <cell r="H72" t="str">
            <v>2001 DE-STJONES 1550' of 2"</v>
          </cell>
          <cell r="I72">
            <v>1550</v>
          </cell>
          <cell r="J72">
            <v>1550</v>
          </cell>
          <cell r="M72">
            <v>7013.67</v>
          </cell>
          <cell r="N72">
            <v>11498.23</v>
          </cell>
          <cell r="O72">
            <v>4484.5599999999995</v>
          </cell>
          <cell r="P72">
            <v>548.73</v>
          </cell>
          <cell r="R72">
            <v>6464.94</v>
          </cell>
        </row>
        <row r="73">
          <cell r="A73" t="str">
            <v>05</v>
          </cell>
          <cell r="B73" t="str">
            <v>376</v>
          </cell>
          <cell r="C73">
            <v>36908</v>
          </cell>
          <cell r="D73">
            <v>37195</v>
          </cell>
          <cell r="E73" t="str">
            <v>DE-STONEFIELD</v>
          </cell>
          <cell r="F73" t="str">
            <v>MAIN NEW</v>
          </cell>
          <cell r="H73" t="str">
            <v>Install 500 ft, 2 inch pl, Conquina Ct, 940ft 2 in pl-Basalt St, 80ft, 4 in-Olivine Cl</v>
          </cell>
          <cell r="I73">
            <v>1520</v>
          </cell>
          <cell r="J73">
            <v>1250</v>
          </cell>
          <cell r="L73">
            <v>46</v>
          </cell>
          <cell r="M73">
            <v>5635.97</v>
          </cell>
          <cell r="N73">
            <v>9424</v>
          </cell>
          <cell r="O73">
            <v>3788.0299999999997</v>
          </cell>
          <cell r="P73">
            <v>544.47</v>
          </cell>
          <cell r="R73">
            <v>5091.5</v>
          </cell>
        </row>
        <row r="74">
          <cell r="A74" t="str">
            <v>05</v>
          </cell>
          <cell r="B74" t="str">
            <v>376</v>
          </cell>
          <cell r="C74">
            <v>36910</v>
          </cell>
          <cell r="D74">
            <v>37164</v>
          </cell>
          <cell r="E74" t="str">
            <v>DE-SUNNYSIDE VILLG</v>
          </cell>
          <cell r="F74" t="str">
            <v>MAIN NEW</v>
          </cell>
          <cell r="H74" t="str">
            <v>Install 320 ft, 2inch pl main, Sunnyside Village Dev-Smyrna</v>
          </cell>
          <cell r="I74">
            <v>320</v>
          </cell>
          <cell r="J74">
            <v>2405</v>
          </cell>
          <cell r="K74">
            <v>1485</v>
          </cell>
          <cell r="L74">
            <v>54</v>
          </cell>
          <cell r="M74">
            <v>5365.09</v>
          </cell>
          <cell r="N74">
            <v>5213</v>
          </cell>
          <cell r="O74">
            <v>-152.09000000000015</v>
          </cell>
          <cell r="P74">
            <v>3254.8399999999997</v>
          </cell>
          <cell r="R74">
            <v>2110.25</v>
          </cell>
        </row>
        <row r="75">
          <cell r="A75" t="str">
            <v>05</v>
          </cell>
          <cell r="B75" t="str">
            <v>376</v>
          </cell>
          <cell r="C75">
            <v>37172</v>
          </cell>
          <cell r="D75">
            <v>37195</v>
          </cell>
          <cell r="E75" t="str">
            <v>DE-SUNNYSIDE VILLG 2</v>
          </cell>
          <cell r="F75" t="str">
            <v>MAIN NEW</v>
          </cell>
          <cell r="H75" t="str">
            <v>ADD-Install 720' of 2" pl main on Dairy Dr in Sunnyside Village Dev</v>
          </cell>
          <cell r="I75">
            <v>720</v>
          </cell>
          <cell r="J75">
            <v>720</v>
          </cell>
          <cell r="L75">
            <v>54</v>
          </cell>
          <cell r="M75">
            <v>3489.16</v>
          </cell>
          <cell r="N75">
            <v>5725</v>
          </cell>
          <cell r="O75">
            <v>2235.84</v>
          </cell>
          <cell r="P75">
            <v>289.16000000000003</v>
          </cell>
          <cell r="R75">
            <v>3200</v>
          </cell>
        </row>
        <row r="76">
          <cell r="A76" t="str">
            <v>05</v>
          </cell>
          <cell r="B76" t="str">
            <v>376</v>
          </cell>
          <cell r="C76">
            <v>36669</v>
          </cell>
          <cell r="D76">
            <v>37195</v>
          </cell>
          <cell r="E76" t="str">
            <v>DE-THE LEGENDS</v>
          </cell>
          <cell r="F76" t="str">
            <v>MAIN NEW</v>
          </cell>
          <cell r="H76" t="str">
            <v>ADD-Carryover-4" and 2" pl main The Legends Development</v>
          </cell>
          <cell r="I76">
            <v>5350</v>
          </cell>
          <cell r="J76">
            <v>3750</v>
          </cell>
          <cell r="L76">
            <v>45</v>
          </cell>
          <cell r="M76">
            <v>6945.99</v>
          </cell>
          <cell r="N76">
            <v>12816</v>
          </cell>
          <cell r="O76">
            <v>5870.01</v>
          </cell>
          <cell r="P76">
            <v>1264.3899999999999</v>
          </cell>
          <cell r="R76">
            <v>5681.6</v>
          </cell>
        </row>
        <row r="77">
          <cell r="A77" t="str">
            <v>05</v>
          </cell>
          <cell r="B77" t="str">
            <v>376</v>
          </cell>
          <cell r="C77">
            <v>37188</v>
          </cell>
          <cell r="E77" t="str">
            <v>DE-THE LEGENDS WEST</v>
          </cell>
          <cell r="F77" t="str">
            <v>MAIN NEW</v>
          </cell>
          <cell r="H77" t="str">
            <v>ADD-1550' of 4"pl -Palmer; 500' of 4" -Betsy Rawls; 500' of 4" on Porky Oliver; 800' of 2" on Jackie Circle; 600' of 2" on O'Meara Ct</v>
          </cell>
          <cell r="I77">
            <v>4500</v>
          </cell>
          <cell r="J77">
            <v>2450</v>
          </cell>
          <cell r="K77">
            <v>2600</v>
          </cell>
          <cell r="L77">
            <v>45</v>
          </cell>
          <cell r="M77">
            <v>4597.01</v>
          </cell>
          <cell r="N77">
            <v>29900</v>
          </cell>
          <cell r="O77">
            <v>25302.989999999998</v>
          </cell>
          <cell r="P77">
            <v>4597.01</v>
          </cell>
        </row>
        <row r="78">
          <cell r="A78" t="str">
            <v>05</v>
          </cell>
          <cell r="B78" t="str">
            <v>376</v>
          </cell>
          <cell r="C78">
            <v>37204</v>
          </cell>
          <cell r="E78" t="str">
            <v>DE-THOMAS COVE DEV</v>
          </cell>
          <cell r="F78" t="str">
            <v>MAIN NEW</v>
          </cell>
          <cell r="H78" t="str">
            <v>ADD-Install 3375' of 2" pl; 1775' on Middessa Dr; 650' -Jersey Ct; 550' -Guernsey Dr; 400' -Holstein Ct</v>
          </cell>
          <cell r="I78">
            <v>3375</v>
          </cell>
          <cell r="J78">
            <v>3112</v>
          </cell>
          <cell r="L78">
            <v>46</v>
          </cell>
          <cell r="M78">
            <v>8526.77</v>
          </cell>
          <cell r="N78">
            <v>19595</v>
          </cell>
          <cell r="O78">
            <v>11068.23</v>
          </cell>
          <cell r="P78">
            <v>1026.77</v>
          </cell>
          <cell r="R78">
            <v>7500</v>
          </cell>
        </row>
        <row r="79">
          <cell r="A79" t="str">
            <v>05</v>
          </cell>
          <cell r="B79" t="str">
            <v>376</v>
          </cell>
          <cell r="C79">
            <v>37180</v>
          </cell>
          <cell r="D79">
            <v>37195</v>
          </cell>
          <cell r="E79" t="str">
            <v>DE-THOMAS LANDING RD</v>
          </cell>
          <cell r="F79" t="str">
            <v>MAIN NEW</v>
          </cell>
          <cell r="H79" t="str">
            <v>ADD-Install 388' of 2" pl from Thomas Landing Rd to East</v>
          </cell>
          <cell r="I79">
            <v>388</v>
          </cell>
          <cell r="J79">
            <v>388</v>
          </cell>
          <cell r="L79">
            <v>46</v>
          </cell>
          <cell r="M79">
            <v>2589.1999999999998</v>
          </cell>
          <cell r="N79">
            <v>3702</v>
          </cell>
          <cell r="O79">
            <v>1112.8000000000002</v>
          </cell>
          <cell r="P79">
            <v>137.19999999999999</v>
          </cell>
          <cell r="R79">
            <v>2452</v>
          </cell>
        </row>
        <row r="80">
          <cell r="A80" t="str">
            <v>05</v>
          </cell>
          <cell r="B80" t="str">
            <v>376</v>
          </cell>
          <cell r="C80">
            <v>36678</v>
          </cell>
          <cell r="D80">
            <v>36739</v>
          </cell>
          <cell r="E80" t="str">
            <v>DE-VIOLATON CTR</v>
          </cell>
          <cell r="F80" t="str">
            <v>MAIN-NEW APPRO</v>
          </cell>
          <cell r="H80" t="str">
            <v>2000 DE-Violation Center-Main New Approach</v>
          </cell>
          <cell r="J80">
            <v>800</v>
          </cell>
          <cell r="K80">
            <v>1990</v>
          </cell>
          <cell r="L80">
            <v>48</v>
          </cell>
          <cell r="M80">
            <v>2830.83</v>
          </cell>
          <cell r="N80">
            <v>2900</v>
          </cell>
          <cell r="O80">
            <v>69.170000000000073</v>
          </cell>
          <cell r="P80">
            <v>2830.83</v>
          </cell>
        </row>
        <row r="81">
          <cell r="A81" t="str">
            <v>05</v>
          </cell>
          <cell r="B81">
            <v>376</v>
          </cell>
          <cell r="C81">
            <v>37140</v>
          </cell>
          <cell r="D81">
            <v>37195</v>
          </cell>
          <cell r="E81" t="str">
            <v>DE-WHEATLEY POND</v>
          </cell>
          <cell r="F81" t="str">
            <v>MAIN NEW</v>
          </cell>
          <cell r="H81" t="str">
            <v>Install 1500' 2" plastic main in Wheatley Pond Development</v>
          </cell>
          <cell r="I81">
            <v>1500</v>
          </cell>
          <cell r="J81">
            <v>1750</v>
          </cell>
          <cell r="L81">
            <v>51</v>
          </cell>
          <cell r="M81">
            <v>7377.37</v>
          </cell>
          <cell r="N81">
            <v>9974</v>
          </cell>
          <cell r="O81">
            <v>2596.63</v>
          </cell>
          <cell r="P81">
            <v>752.37</v>
          </cell>
          <cell r="R81">
            <v>6625</v>
          </cell>
        </row>
        <row r="82">
          <cell r="A82" t="str">
            <v>05</v>
          </cell>
          <cell r="B82" t="str">
            <v>376</v>
          </cell>
          <cell r="C82">
            <v>36949</v>
          </cell>
          <cell r="D82">
            <v>36994</v>
          </cell>
          <cell r="E82" t="str">
            <v>DE-WILD MEADOWS</v>
          </cell>
          <cell r="F82" t="str">
            <v>MAIN NEW APPR</v>
          </cell>
          <cell r="H82" t="str">
            <v>Install 285'-6" pl approach main to srve Wild Meadows Dev</v>
          </cell>
          <cell r="I82">
            <v>285</v>
          </cell>
          <cell r="K82">
            <v>300</v>
          </cell>
          <cell r="L82">
            <v>61</v>
          </cell>
          <cell r="M82">
            <v>8483.93</v>
          </cell>
          <cell r="N82">
            <v>11705</v>
          </cell>
          <cell r="O82">
            <v>3221.0699999999997</v>
          </cell>
          <cell r="P82">
            <v>1035.93</v>
          </cell>
          <cell r="R82">
            <v>7448</v>
          </cell>
        </row>
        <row r="83">
          <cell r="A83" t="str">
            <v>05</v>
          </cell>
          <cell r="B83" t="str">
            <v>376</v>
          </cell>
          <cell r="C83">
            <v>36949</v>
          </cell>
          <cell r="D83">
            <v>36994</v>
          </cell>
          <cell r="E83" t="str">
            <v>DE-WILD MEADOWS</v>
          </cell>
          <cell r="F83" t="str">
            <v>MAIN NEW DEV</v>
          </cell>
          <cell r="H83" t="str">
            <v>Install 1300'-2"pl main-Kurt Dr, Persimmon Circle West and Holland Ct</v>
          </cell>
          <cell r="I83">
            <v>1300</v>
          </cell>
          <cell r="J83">
            <v>3523</v>
          </cell>
          <cell r="L83">
            <v>61</v>
          </cell>
          <cell r="M83">
            <v>16247.66</v>
          </cell>
          <cell r="N83">
            <v>20402</v>
          </cell>
          <cell r="O83">
            <v>4154.34</v>
          </cell>
          <cell r="P83">
            <v>1508.66</v>
          </cell>
          <cell r="R83">
            <v>14739</v>
          </cell>
        </row>
        <row r="84">
          <cell r="A84" t="str">
            <v>05</v>
          </cell>
          <cell r="B84" t="str">
            <v>376</v>
          </cell>
          <cell r="C84">
            <v>36967</v>
          </cell>
          <cell r="D84">
            <v>37195</v>
          </cell>
          <cell r="E84" t="str">
            <v>DE-WOODFIELD DEV</v>
          </cell>
          <cell r="F84" t="str">
            <v>MAIN NEW DEV</v>
          </cell>
          <cell r="H84" t="str">
            <v>Install 350ft-2 in pl main -Forest Glen Rd, 300ft-4in pl mn-Sunny meadow Dr</v>
          </cell>
          <cell r="J84">
            <v>300</v>
          </cell>
          <cell r="K84">
            <v>300</v>
          </cell>
          <cell r="L84">
            <v>64</v>
          </cell>
          <cell r="M84">
            <v>3220.2200000000003</v>
          </cell>
          <cell r="N84">
            <v>4911</v>
          </cell>
          <cell r="O84">
            <v>1690.7799999999997</v>
          </cell>
          <cell r="P84">
            <v>610.22</v>
          </cell>
          <cell r="R84">
            <v>2610</v>
          </cell>
        </row>
        <row r="85">
          <cell r="A85" t="str">
            <v>05</v>
          </cell>
          <cell r="B85" t="str">
            <v>376</v>
          </cell>
          <cell r="C85">
            <v>37083</v>
          </cell>
          <cell r="D85">
            <v>37195</v>
          </cell>
          <cell r="E85" t="str">
            <v>DE-WOODFIELD DEV</v>
          </cell>
          <cell r="F85" t="str">
            <v>MAIN NEW DEV PH3</v>
          </cell>
          <cell r="H85" t="str">
            <v>Install 985ft-4" and 2691ft-2"--Woodfield Development (Extension)</v>
          </cell>
          <cell r="I85">
            <v>3676</v>
          </cell>
          <cell r="J85">
            <v>2691</v>
          </cell>
          <cell r="K85">
            <v>985</v>
          </cell>
          <cell r="L85">
            <v>64</v>
          </cell>
          <cell r="M85">
            <v>18278.400000000001</v>
          </cell>
          <cell r="N85">
            <v>24622</v>
          </cell>
          <cell r="O85">
            <v>6343.5999999999985</v>
          </cell>
          <cell r="P85">
            <v>2467.25</v>
          </cell>
          <cell r="R85">
            <v>15811.15</v>
          </cell>
        </row>
        <row r="86">
          <cell r="A86" t="str">
            <v>05</v>
          </cell>
          <cell r="B86">
            <v>376</v>
          </cell>
          <cell r="D86">
            <v>36922</v>
          </cell>
          <cell r="E86" t="str">
            <v>DE-WYNN WOOD DEV</v>
          </cell>
          <cell r="F86" t="str">
            <v>MAIN NEW</v>
          </cell>
          <cell r="H86" t="str">
            <v>2000 Project</v>
          </cell>
          <cell r="I86">
            <v>1500</v>
          </cell>
          <cell r="L86">
            <v>51</v>
          </cell>
          <cell r="M86">
            <v>2172.37</v>
          </cell>
          <cell r="N86">
            <v>2172</v>
          </cell>
          <cell r="O86">
            <v>-0.36999999999989086</v>
          </cell>
          <cell r="P86">
            <v>27.37</v>
          </cell>
          <cell r="R86">
            <v>2145</v>
          </cell>
        </row>
        <row r="87">
          <cell r="H87" t="str">
            <v>Subtotal Group 05</v>
          </cell>
          <cell r="M87">
            <v>515029.89999999997</v>
          </cell>
          <cell r="N87">
            <v>876080.23</v>
          </cell>
          <cell r="O87">
            <v>361050.33</v>
          </cell>
        </row>
        <row r="89">
          <cell r="A89" t="str">
            <v>05S</v>
          </cell>
          <cell r="B89" t="str">
            <v>376</v>
          </cell>
          <cell r="G89" t="str">
            <v>Mains - New Customers</v>
          </cell>
        </row>
        <row r="90">
          <cell r="A90" t="str">
            <v>05S</v>
          </cell>
          <cell r="B90" t="str">
            <v>376</v>
          </cell>
          <cell r="H90" t="str">
            <v>BLANKET</v>
          </cell>
          <cell r="M90">
            <v>0</v>
          </cell>
          <cell r="N90">
            <v>0</v>
          </cell>
          <cell r="O90">
            <v>0</v>
          </cell>
        </row>
        <row r="91">
          <cell r="A91" t="str">
            <v>05S</v>
          </cell>
          <cell r="B91">
            <v>376</v>
          </cell>
          <cell r="C91">
            <v>36956</v>
          </cell>
          <cell r="D91">
            <v>37225</v>
          </cell>
          <cell r="E91" t="str">
            <v>DE-HOLLY OAK MHP II</v>
          </cell>
          <cell r="F91" t="str">
            <v>MAIN NEW DEV</v>
          </cell>
          <cell r="H91" t="str">
            <v>Install 2400 ft- 2" main, Holly Oak MHP II, 40 New lots</v>
          </cell>
          <cell r="I91">
            <v>2400</v>
          </cell>
          <cell r="J91">
            <v>2125</v>
          </cell>
          <cell r="L91">
            <v>90</v>
          </cell>
          <cell r="M91">
            <v>9900.75</v>
          </cell>
          <cell r="N91">
            <v>12488</v>
          </cell>
          <cell r="O91">
            <v>2587.25</v>
          </cell>
          <cell r="P91">
            <v>1025.75</v>
          </cell>
          <cell r="R91">
            <v>8875</v>
          </cell>
        </row>
        <row r="92">
          <cell r="A92" t="str">
            <v>05S</v>
          </cell>
          <cell r="B92">
            <v>376</v>
          </cell>
          <cell r="C92">
            <v>36956</v>
          </cell>
          <cell r="D92">
            <v>37134</v>
          </cell>
          <cell r="E92" t="str">
            <v>DE-LITTLE MEADOW</v>
          </cell>
          <cell r="F92" t="str">
            <v>MAIN NEW APPR</v>
          </cell>
          <cell r="H92" t="str">
            <v>Extend main to Little Meadows Development(Approach Mn)-4 inch pl</v>
          </cell>
          <cell r="I92">
            <v>685</v>
          </cell>
          <cell r="J92">
            <v>930</v>
          </cell>
          <cell r="K92">
            <v>1757</v>
          </cell>
          <cell r="L92">
            <v>84</v>
          </cell>
          <cell r="M92">
            <v>9930.0400000000009</v>
          </cell>
          <cell r="N92">
            <v>10506</v>
          </cell>
          <cell r="O92">
            <v>575.95999999999913</v>
          </cell>
          <cell r="P92">
            <v>3505.04</v>
          </cell>
          <cell r="R92">
            <v>6425</v>
          </cell>
        </row>
        <row r="93">
          <cell r="A93" t="str">
            <v>05S</v>
          </cell>
          <cell r="B93">
            <v>376</v>
          </cell>
          <cell r="C93">
            <v>36956</v>
          </cell>
          <cell r="D93">
            <v>37134</v>
          </cell>
          <cell r="E93" t="str">
            <v>DE-LITTLE MEADOW</v>
          </cell>
          <cell r="F93" t="str">
            <v>MAIN NEW DEV</v>
          </cell>
          <cell r="H93" t="str">
            <v>Extend main to Little Meadows Development(DEV-Main)-2 inch pl</v>
          </cell>
          <cell r="I93">
            <v>3800</v>
          </cell>
          <cell r="J93">
            <v>3750</v>
          </cell>
          <cell r="L93">
            <v>84</v>
          </cell>
          <cell r="M93">
            <v>11539.130000000001</v>
          </cell>
          <cell r="N93">
            <v>17006</v>
          </cell>
          <cell r="O93">
            <v>5466.869999999999</v>
          </cell>
          <cell r="P93">
            <v>2635.38</v>
          </cell>
          <cell r="R93">
            <v>8903.75</v>
          </cell>
        </row>
        <row r="94">
          <cell r="A94" t="str">
            <v>05S</v>
          </cell>
          <cell r="B94">
            <v>376</v>
          </cell>
          <cell r="C94">
            <v>37035</v>
          </cell>
          <cell r="D94">
            <v>37134</v>
          </cell>
          <cell r="E94" t="str">
            <v>DE-YORKTOWN WOODS</v>
          </cell>
          <cell r="F94" t="str">
            <v>MAIN NEW APPR</v>
          </cell>
          <cell r="H94" t="str">
            <v>ADD-Extend new main 1000',2"pl to Yorktowne Woods Dev, Nylon Ave Seaford</v>
          </cell>
          <cell r="I94">
            <v>1000</v>
          </cell>
          <cell r="J94">
            <v>1130</v>
          </cell>
          <cell r="L94">
            <v>81</v>
          </cell>
          <cell r="M94">
            <v>5259.97</v>
          </cell>
          <cell r="N94">
            <v>5415</v>
          </cell>
          <cell r="O94">
            <v>155.02999999999975</v>
          </cell>
          <cell r="P94">
            <v>522.47</v>
          </cell>
          <cell r="R94">
            <v>4737.5</v>
          </cell>
        </row>
        <row r="95">
          <cell r="H95" t="str">
            <v>Subtotal Group 05S</v>
          </cell>
          <cell r="M95">
            <v>36629.89</v>
          </cell>
          <cell r="N95">
            <v>45415</v>
          </cell>
          <cell r="O95">
            <v>8785.1099999999969</v>
          </cell>
        </row>
        <row r="97">
          <cell r="A97" t="str">
            <v>06</v>
          </cell>
          <cell r="B97" t="str">
            <v>376</v>
          </cell>
          <cell r="G97" t="str">
            <v>Mains - Replacement</v>
          </cell>
        </row>
        <row r="98">
          <cell r="A98" t="str">
            <v>06</v>
          </cell>
          <cell r="B98" t="str">
            <v>376</v>
          </cell>
          <cell r="H98" t="str">
            <v>Replace 2" Bare Steel Main with 2" Plastic Main (2500')</v>
          </cell>
          <cell r="M98">
            <v>116.69</v>
          </cell>
          <cell r="N98">
            <v>22100</v>
          </cell>
          <cell r="O98">
            <v>21983.31</v>
          </cell>
          <cell r="P98">
            <v>116.69</v>
          </cell>
        </row>
        <row r="99">
          <cell r="A99" t="str">
            <v>06</v>
          </cell>
          <cell r="B99">
            <v>376</v>
          </cell>
          <cell r="C99">
            <v>37032</v>
          </cell>
          <cell r="D99">
            <v>37195</v>
          </cell>
          <cell r="E99" t="str">
            <v>DE-BROAD ST</v>
          </cell>
          <cell r="F99" t="str">
            <v>MAIN REPLACE</v>
          </cell>
          <cell r="H99" t="str">
            <v>ADD-Replace 2" BS, main on Broad St in Wyoming from Mech St West to End</v>
          </cell>
          <cell r="I99">
            <v>326</v>
          </cell>
          <cell r="J99">
            <v>330</v>
          </cell>
          <cell r="L99">
            <v>66</v>
          </cell>
          <cell r="M99">
            <v>2482</v>
          </cell>
          <cell r="N99">
            <v>3481</v>
          </cell>
          <cell r="O99">
            <v>999</v>
          </cell>
          <cell r="R99">
            <v>2482</v>
          </cell>
        </row>
        <row r="100">
          <cell r="A100" t="str">
            <v>06</v>
          </cell>
          <cell r="B100" t="str">
            <v>376</v>
          </cell>
          <cell r="C100">
            <v>36896</v>
          </cell>
          <cell r="D100">
            <v>36950</v>
          </cell>
          <cell r="E100" t="str">
            <v>DE-DOV SHOP CTR</v>
          </cell>
          <cell r="F100" t="str">
            <v>MAIN REPLACE</v>
          </cell>
          <cell r="H100" t="str">
            <v>Replace @300ft 2inch pl main, Center of Dover Shopping Center</v>
          </cell>
          <cell r="I100">
            <v>300</v>
          </cell>
          <cell r="J100">
            <v>300</v>
          </cell>
          <cell r="L100">
            <v>60</v>
          </cell>
          <cell r="M100">
            <v>3631.27</v>
          </cell>
          <cell r="N100">
            <v>4577</v>
          </cell>
          <cell r="O100">
            <v>945.73</v>
          </cell>
          <cell r="P100">
            <v>131.27000000000001</v>
          </cell>
          <cell r="R100">
            <v>3500</v>
          </cell>
        </row>
        <row r="101">
          <cell r="A101" t="str">
            <v>06</v>
          </cell>
          <cell r="B101">
            <v>376</v>
          </cell>
          <cell r="C101">
            <v>37141</v>
          </cell>
          <cell r="D101">
            <v>37195</v>
          </cell>
          <cell r="E101" t="str">
            <v>DE-EAST ST</v>
          </cell>
          <cell r="F101" t="str">
            <v>MAIN REPLACE</v>
          </cell>
          <cell r="H101" t="str">
            <v>ADD-Replace 700' 2" Bare Steel Main with 2" Plastic Main</v>
          </cell>
          <cell r="I101">
            <v>700</v>
          </cell>
          <cell r="J101">
            <v>700</v>
          </cell>
          <cell r="L101">
            <v>65</v>
          </cell>
          <cell r="M101">
            <v>13155.38</v>
          </cell>
          <cell r="N101">
            <v>19450</v>
          </cell>
          <cell r="O101">
            <v>6294.6200000000008</v>
          </cell>
          <cell r="P101">
            <v>247.53</v>
          </cell>
          <cell r="Q101">
            <v>17.850000000000001</v>
          </cell>
          <cell r="R101">
            <v>12890</v>
          </cell>
        </row>
        <row r="102">
          <cell r="A102" t="str">
            <v>06</v>
          </cell>
          <cell r="B102">
            <v>376</v>
          </cell>
          <cell r="C102">
            <v>37215</v>
          </cell>
          <cell r="E102" t="str">
            <v>DE-EDGEHILL &amp; HALSEY</v>
          </cell>
          <cell r="F102" t="str">
            <v>MAIN REPLACE</v>
          </cell>
          <cell r="H102" t="str">
            <v>ADD-Replace 735' of 2" bare steel on Edgehill &amp; 540' on S Halsey with 2" pl</v>
          </cell>
          <cell r="I102">
            <v>1275</v>
          </cell>
          <cell r="L102">
            <v>60</v>
          </cell>
          <cell r="M102">
            <v>0</v>
          </cell>
          <cell r="N102">
            <v>23096</v>
          </cell>
          <cell r="O102">
            <v>23096</v>
          </cell>
        </row>
        <row r="103">
          <cell r="A103" t="str">
            <v>06</v>
          </cell>
          <cell r="B103">
            <v>376</v>
          </cell>
          <cell r="C103">
            <v>37147</v>
          </cell>
          <cell r="D103">
            <v>37225</v>
          </cell>
          <cell r="E103" t="str">
            <v>DE-HIGHLAND AVE</v>
          </cell>
          <cell r="F103" t="str">
            <v>MAIN REPLACE</v>
          </cell>
          <cell r="H103" t="str">
            <v>Replace 710' of 2" Bare Steel with 2" plastic on Highland Ave in Clayton</v>
          </cell>
          <cell r="I103">
            <v>710</v>
          </cell>
          <cell r="L103">
            <v>51</v>
          </cell>
          <cell r="M103">
            <v>10111.040000000001</v>
          </cell>
          <cell r="N103">
            <v>14872.59</v>
          </cell>
          <cell r="O103">
            <v>4761.5499999999993</v>
          </cell>
          <cell r="P103">
            <v>361.04</v>
          </cell>
          <cell r="R103">
            <v>9750</v>
          </cell>
        </row>
        <row r="104">
          <cell r="A104" t="str">
            <v>06</v>
          </cell>
          <cell r="B104">
            <v>376</v>
          </cell>
          <cell r="C104">
            <v>37033</v>
          </cell>
          <cell r="D104">
            <v>37195</v>
          </cell>
          <cell r="E104" t="str">
            <v>DE-MECHANIC ST</v>
          </cell>
          <cell r="F104" t="str">
            <v>MAIN REPLACE</v>
          </cell>
          <cell r="H104" t="str">
            <v>Replace 2" BS, main on Mechanic St in Wyoming from 3rd St to Grant St</v>
          </cell>
          <cell r="I104">
            <v>680</v>
          </cell>
          <cell r="J104">
            <v>500</v>
          </cell>
          <cell r="L104">
            <v>66</v>
          </cell>
          <cell r="M104">
            <v>10991.279999999999</v>
          </cell>
          <cell r="N104">
            <v>16543</v>
          </cell>
          <cell r="O104">
            <v>5551.7200000000012</v>
          </cell>
          <cell r="P104">
            <v>181.89</v>
          </cell>
          <cell r="R104">
            <v>10809.39</v>
          </cell>
        </row>
        <row r="105">
          <cell r="A105" t="str">
            <v>06</v>
          </cell>
          <cell r="B105">
            <v>376</v>
          </cell>
          <cell r="C105">
            <v>37165</v>
          </cell>
          <cell r="E105" t="str">
            <v>DE-MESSINA HILL RD</v>
          </cell>
          <cell r="F105" t="str">
            <v>MAIN REPLACE</v>
          </cell>
          <cell r="H105" t="str">
            <v>ADD-Replace 3100' of 4" Bare Steel with 6" Plastic on Messina Hill Rd in Cheswold</v>
          </cell>
          <cell r="I105">
            <v>3100</v>
          </cell>
          <cell r="K105">
            <v>2200</v>
          </cell>
          <cell r="L105">
            <v>57</v>
          </cell>
          <cell r="M105">
            <v>0</v>
          </cell>
          <cell r="N105">
            <v>63712</v>
          </cell>
          <cell r="O105">
            <v>63712</v>
          </cell>
        </row>
        <row r="106">
          <cell r="A106" t="str">
            <v>06</v>
          </cell>
          <cell r="B106">
            <v>376</v>
          </cell>
          <cell r="C106">
            <v>37033</v>
          </cell>
          <cell r="D106">
            <v>37195</v>
          </cell>
          <cell r="E106" t="str">
            <v>DE-SO STATE ST DOV</v>
          </cell>
          <cell r="F106" t="str">
            <v>MAIN RELOCATE</v>
          </cell>
          <cell r="H106" t="str">
            <v>Relocate of existing 4" due to conflicts w/storm drain wk performed by DELDOT</v>
          </cell>
          <cell r="J106">
            <v>100</v>
          </cell>
          <cell r="L106">
            <v>60</v>
          </cell>
          <cell r="M106">
            <v>30894.61</v>
          </cell>
          <cell r="N106">
            <v>24000</v>
          </cell>
          <cell r="O106">
            <v>-6894.6100000000006</v>
          </cell>
          <cell r="P106">
            <v>618.73</v>
          </cell>
          <cell r="R106">
            <v>27784</v>
          </cell>
          <cell r="T106">
            <v>2491.88</v>
          </cell>
        </row>
        <row r="107">
          <cell r="A107" t="str">
            <v>06</v>
          </cell>
          <cell r="B107">
            <v>376</v>
          </cell>
          <cell r="C107">
            <v>36949</v>
          </cell>
          <cell r="D107">
            <v>37164</v>
          </cell>
          <cell r="E107" t="str">
            <v>DE-THE MEADOWS</v>
          </cell>
          <cell r="F107" t="str">
            <v>MAIN RELOC</v>
          </cell>
          <cell r="H107" t="str">
            <v>Replace &amp; Relocate-2" pl main in the Meadows Housing Dev</v>
          </cell>
          <cell r="I107">
            <v>580</v>
          </cell>
          <cell r="J107">
            <v>580</v>
          </cell>
          <cell r="L107">
            <v>60</v>
          </cell>
          <cell r="M107">
            <v>3732.93</v>
          </cell>
          <cell r="N107">
            <v>4880</v>
          </cell>
          <cell r="O107">
            <v>1147.0700000000002</v>
          </cell>
          <cell r="P107">
            <v>232.93</v>
          </cell>
          <cell r="R107">
            <v>3500</v>
          </cell>
        </row>
        <row r="108">
          <cell r="A108" t="str">
            <v>06</v>
          </cell>
          <cell r="B108">
            <v>376</v>
          </cell>
          <cell r="C108">
            <v>37147</v>
          </cell>
          <cell r="D108">
            <v>37225</v>
          </cell>
          <cell r="E108" t="str">
            <v>DE-WEST MAIN</v>
          </cell>
          <cell r="F108" t="str">
            <v>MAIN REPLACE</v>
          </cell>
          <cell r="H108" t="str">
            <v>Replace 630' of 2" Bare Steel with 2" plastic on West Main in Clayton</v>
          </cell>
          <cell r="I108">
            <v>630</v>
          </cell>
          <cell r="J108">
            <v>650</v>
          </cell>
          <cell r="L108">
            <v>51</v>
          </cell>
          <cell r="M108">
            <v>9339.85</v>
          </cell>
          <cell r="N108">
            <v>23040.11</v>
          </cell>
          <cell r="O108">
            <v>13700.26</v>
          </cell>
          <cell r="P108">
            <v>229.85</v>
          </cell>
          <cell r="R108">
            <v>9110</v>
          </cell>
        </row>
        <row r="109">
          <cell r="A109" t="str">
            <v>06</v>
          </cell>
          <cell r="B109" t="str">
            <v>376</v>
          </cell>
          <cell r="H109" t="str">
            <v>BLANKET</v>
          </cell>
          <cell r="M109">
            <v>0</v>
          </cell>
          <cell r="N109">
            <v>0</v>
          </cell>
          <cell r="O109">
            <v>0</v>
          </cell>
        </row>
        <row r="110">
          <cell r="H110" t="str">
            <v>Subtotal Group 06</v>
          </cell>
          <cell r="M110">
            <v>84455.05</v>
          </cell>
          <cell r="N110">
            <v>219751.7</v>
          </cell>
          <cell r="O110">
            <v>135296.65000000002</v>
          </cell>
        </row>
        <row r="112">
          <cell r="A112" t="str">
            <v>06S</v>
          </cell>
          <cell r="B112" t="str">
            <v>376</v>
          </cell>
          <cell r="G112" t="str">
            <v>Mains - Replacement</v>
          </cell>
        </row>
        <row r="113">
          <cell r="A113" t="str">
            <v>06S</v>
          </cell>
          <cell r="B113" t="str">
            <v>376</v>
          </cell>
          <cell r="H113" t="str">
            <v>Replace 1000', 4" Bare Steel Main-Seaford/Lrl Hwy (13A) with 4" PL</v>
          </cell>
          <cell r="M113">
            <v>0</v>
          </cell>
          <cell r="N113">
            <v>22800</v>
          </cell>
          <cell r="O113">
            <v>22800</v>
          </cell>
        </row>
        <row r="114">
          <cell r="A114" t="str">
            <v>06S</v>
          </cell>
          <cell r="B114" t="str">
            <v>376</v>
          </cell>
          <cell r="H114" t="str">
            <v>Replace 1000', 4" Bare Steel Main-Rt 13A Laurel-Seaford with 4" PL</v>
          </cell>
          <cell r="M114">
            <v>0</v>
          </cell>
          <cell r="N114">
            <v>22800</v>
          </cell>
          <cell r="O114">
            <v>22800</v>
          </cell>
        </row>
        <row r="115">
          <cell r="A115" t="str">
            <v>06S</v>
          </cell>
          <cell r="B115" t="str">
            <v>376</v>
          </cell>
          <cell r="H115" t="str">
            <v>Replace 500', 2" Bare Steel Main-E. Sixth St-Laurel with 2" PL</v>
          </cell>
          <cell r="M115">
            <v>0</v>
          </cell>
          <cell r="N115">
            <v>0</v>
          </cell>
          <cell r="O115">
            <v>0</v>
          </cell>
        </row>
        <row r="116">
          <cell r="A116" t="str">
            <v>06S</v>
          </cell>
          <cell r="B116" t="str">
            <v>376</v>
          </cell>
          <cell r="H116" t="str">
            <v>BLANKET</v>
          </cell>
          <cell r="M116">
            <v>0</v>
          </cell>
          <cell r="N116">
            <v>15000</v>
          </cell>
          <cell r="O116">
            <v>15000</v>
          </cell>
        </row>
        <row r="117">
          <cell r="H117" t="str">
            <v>Subtotal Group 06S</v>
          </cell>
          <cell r="M117">
            <v>0</v>
          </cell>
          <cell r="N117">
            <v>60600</v>
          </cell>
          <cell r="O117">
            <v>60600</v>
          </cell>
        </row>
        <row r="120">
          <cell r="A120" t="str">
            <v>07</v>
          </cell>
          <cell r="B120" t="str">
            <v>376</v>
          </cell>
          <cell r="G120" t="str">
            <v>Mains - Reinforcement</v>
          </cell>
        </row>
        <row r="121">
          <cell r="H121" t="str">
            <v>Subtotal Group 07</v>
          </cell>
          <cell r="N121">
            <v>0</v>
          </cell>
        </row>
        <row r="123">
          <cell r="A123" t="str">
            <v>07</v>
          </cell>
          <cell r="B123" t="str">
            <v>376</v>
          </cell>
          <cell r="G123" t="str">
            <v>Mains - Reinforcement</v>
          </cell>
        </row>
        <row r="124">
          <cell r="A124" t="str">
            <v>07</v>
          </cell>
          <cell r="B124" t="str">
            <v>376</v>
          </cell>
          <cell r="C124">
            <v>36892</v>
          </cell>
          <cell r="D124">
            <v>36922</v>
          </cell>
          <cell r="E124" t="str">
            <v>DE-S STATE DOV</v>
          </cell>
          <cell r="F124" t="str">
            <v>MAIN REINFORCE</v>
          </cell>
          <cell r="H124" t="str">
            <v>ADD-Carryover-Main Reinforcement 4" pl main-(S. State)</v>
          </cell>
          <cell r="I124">
            <v>2800</v>
          </cell>
          <cell r="K124">
            <v>2700</v>
          </cell>
          <cell r="L124">
            <v>65</v>
          </cell>
          <cell r="M124">
            <v>58435.25</v>
          </cell>
          <cell r="N124">
            <v>69847</v>
          </cell>
          <cell r="O124">
            <v>11411.75</v>
          </cell>
          <cell r="P124">
            <v>1383.06</v>
          </cell>
          <cell r="Q124">
            <v>386</v>
          </cell>
          <cell r="R124">
            <v>56084</v>
          </cell>
          <cell r="T124">
            <v>582.19000000000005</v>
          </cell>
        </row>
        <row r="125">
          <cell r="H125" t="str">
            <v>Subtotal Group 07</v>
          </cell>
          <cell r="M125">
            <v>58435.25</v>
          </cell>
          <cell r="N125">
            <v>69847</v>
          </cell>
          <cell r="O125">
            <v>11411.75</v>
          </cell>
        </row>
        <row r="127">
          <cell r="A127" t="str">
            <v>07S</v>
          </cell>
          <cell r="B127" t="str">
            <v>376</v>
          </cell>
          <cell r="G127" t="str">
            <v>Mains - Reinforcement</v>
          </cell>
        </row>
        <row r="128">
          <cell r="A128" t="str">
            <v>07S</v>
          </cell>
          <cell r="B128" t="str">
            <v>376</v>
          </cell>
          <cell r="H128" t="str">
            <v>BLANKET</v>
          </cell>
          <cell r="M128">
            <v>0</v>
          </cell>
          <cell r="N128">
            <v>0</v>
          </cell>
          <cell r="O128">
            <v>0</v>
          </cell>
        </row>
        <row r="129">
          <cell r="H129" t="str">
            <v>Subtotal Group 07S</v>
          </cell>
          <cell r="M129">
            <v>0</v>
          </cell>
          <cell r="N129">
            <v>0</v>
          </cell>
          <cell r="O129">
            <v>0</v>
          </cell>
        </row>
        <row r="131">
          <cell r="A131" t="str">
            <v>08</v>
          </cell>
          <cell r="B131" t="str">
            <v>378</v>
          </cell>
          <cell r="G131" t="str">
            <v>M &amp; R Stations - General</v>
          </cell>
        </row>
        <row r="132">
          <cell r="A132" t="str">
            <v>08</v>
          </cell>
          <cell r="B132" t="str">
            <v>378</v>
          </cell>
          <cell r="C132">
            <v>37202</v>
          </cell>
          <cell r="E132" t="str">
            <v>DE-LAKE FOREST HS</v>
          </cell>
          <cell r="F132" t="str">
            <v>MR GEN</v>
          </cell>
          <cell r="H132" t="str">
            <v>Install a Ditrict Regulator set @ Lake Forrest HS</v>
          </cell>
          <cell r="L132">
            <v>69</v>
          </cell>
          <cell r="M132">
            <v>3784</v>
          </cell>
          <cell r="N132">
            <v>8470</v>
          </cell>
          <cell r="O132">
            <v>4686</v>
          </cell>
          <cell r="R132">
            <v>3784</v>
          </cell>
        </row>
        <row r="133">
          <cell r="A133" t="str">
            <v>08</v>
          </cell>
          <cell r="B133" t="str">
            <v>378</v>
          </cell>
          <cell r="H133" t="str">
            <v>BLANKET</v>
          </cell>
          <cell r="M133">
            <v>0</v>
          </cell>
          <cell r="N133">
            <v>1310</v>
          </cell>
          <cell r="O133">
            <v>1310</v>
          </cell>
        </row>
        <row r="134">
          <cell r="H134" t="str">
            <v>Subtotal Group 08</v>
          </cell>
          <cell r="M134">
            <v>3784</v>
          </cell>
          <cell r="N134">
            <v>9780</v>
          </cell>
          <cell r="O134">
            <v>5996</v>
          </cell>
        </row>
        <row r="136">
          <cell r="A136" t="str">
            <v>08S</v>
          </cell>
          <cell r="B136" t="str">
            <v>378</v>
          </cell>
          <cell r="D136">
            <v>36891</v>
          </cell>
          <cell r="E136" t="str">
            <v>DE-M&amp;R GEN</v>
          </cell>
          <cell r="F136" t="str">
            <v>DELMAR HIGH</v>
          </cell>
          <cell r="H136" t="str">
            <v>Delmar High M&amp;R</v>
          </cell>
          <cell r="M136">
            <v>199.44</v>
          </cell>
          <cell r="N136">
            <v>0</v>
          </cell>
          <cell r="O136">
            <v>-199.44</v>
          </cell>
          <cell r="P136">
            <v>199.44</v>
          </cell>
        </row>
        <row r="137">
          <cell r="H137" t="str">
            <v>Subtotal Group 08S</v>
          </cell>
          <cell r="M137">
            <v>199.44</v>
          </cell>
          <cell r="N137">
            <v>0</v>
          </cell>
          <cell r="O137">
            <v>-199.44</v>
          </cell>
        </row>
        <row r="139">
          <cell r="A139" t="str">
            <v>08S</v>
          </cell>
          <cell r="B139" t="str">
            <v>378</v>
          </cell>
          <cell r="G139" t="str">
            <v>M &amp; R Stations - General</v>
          </cell>
        </row>
        <row r="142">
          <cell r="A142" t="str">
            <v>09</v>
          </cell>
          <cell r="B142" t="str">
            <v>379</v>
          </cell>
          <cell r="G142" t="str">
            <v>M &amp; R Stations - City Gate</v>
          </cell>
        </row>
        <row r="143">
          <cell r="A143" t="str">
            <v>09</v>
          </cell>
          <cell r="B143" t="str">
            <v>379</v>
          </cell>
          <cell r="H143" t="str">
            <v>BLANKET</v>
          </cell>
          <cell r="M143">
            <v>0</v>
          </cell>
          <cell r="N143">
            <v>0</v>
          </cell>
          <cell r="O143">
            <v>0</v>
          </cell>
        </row>
        <row r="144">
          <cell r="H144" t="str">
            <v>Subtotal group 09</v>
          </cell>
          <cell r="M144">
            <v>0</v>
          </cell>
          <cell r="N144">
            <v>0</v>
          </cell>
          <cell r="O144">
            <v>0</v>
          </cell>
        </row>
        <row r="146">
          <cell r="A146" t="str">
            <v>09S</v>
          </cell>
          <cell r="B146" t="str">
            <v>379</v>
          </cell>
          <cell r="G146" t="str">
            <v>M &amp; R Stations - City Gate</v>
          </cell>
        </row>
        <row r="147">
          <cell r="A147" t="str">
            <v>09S</v>
          </cell>
          <cell r="B147" t="str">
            <v>379</v>
          </cell>
          <cell r="H147" t="str">
            <v>BLANKET</v>
          </cell>
          <cell r="M147">
            <v>0</v>
          </cell>
          <cell r="N147">
            <v>0</v>
          </cell>
          <cell r="O147">
            <v>0</v>
          </cell>
        </row>
        <row r="148">
          <cell r="H148" t="str">
            <v>Subtotal Group 09S</v>
          </cell>
          <cell r="M148">
            <v>0</v>
          </cell>
          <cell r="N148">
            <v>0</v>
          </cell>
          <cell r="O148">
            <v>0</v>
          </cell>
        </row>
        <row r="150">
          <cell r="A150" t="str">
            <v>10</v>
          </cell>
          <cell r="B150" t="str">
            <v>380</v>
          </cell>
          <cell r="G150" t="str">
            <v>Services - 1/2"</v>
          </cell>
        </row>
        <row r="151">
          <cell r="A151" t="str">
            <v>10</v>
          </cell>
          <cell r="B151" t="str">
            <v>380</v>
          </cell>
          <cell r="C151">
            <v>36892</v>
          </cell>
          <cell r="E151" t="str">
            <v>DE-SVC</v>
          </cell>
          <cell r="F151" t="str">
            <v>1/2 INCH-DOV</v>
          </cell>
          <cell r="H151" t="str">
            <v>BLANKET</v>
          </cell>
          <cell r="M151">
            <v>2002.3</v>
          </cell>
          <cell r="N151">
            <v>7920</v>
          </cell>
          <cell r="O151">
            <v>5917.7</v>
          </cell>
          <cell r="P151">
            <v>-8.69</v>
          </cell>
          <cell r="T151">
            <v>2010.99</v>
          </cell>
        </row>
        <row r="152">
          <cell r="H152" t="str">
            <v>Subtotal Group 10</v>
          </cell>
          <cell r="M152">
            <v>2002.3</v>
          </cell>
          <cell r="N152">
            <v>7920</v>
          </cell>
          <cell r="O152">
            <v>5917.7</v>
          </cell>
        </row>
        <row r="154">
          <cell r="A154" t="str">
            <v>10S</v>
          </cell>
          <cell r="B154" t="str">
            <v>380</v>
          </cell>
          <cell r="G154" t="str">
            <v>Services - 1/2"</v>
          </cell>
        </row>
        <row r="157">
          <cell r="A157" t="str">
            <v>10S</v>
          </cell>
          <cell r="B157" t="str">
            <v>380</v>
          </cell>
          <cell r="G157" t="str">
            <v>Services - 1/2"</v>
          </cell>
        </row>
        <row r="158">
          <cell r="A158" t="str">
            <v>10S</v>
          </cell>
          <cell r="B158" t="str">
            <v>380</v>
          </cell>
          <cell r="C158">
            <v>36892</v>
          </cell>
          <cell r="E158" t="str">
            <v>DE-SVC</v>
          </cell>
          <cell r="F158" t="str">
            <v>1/2 INCH-SUS</v>
          </cell>
          <cell r="H158" t="str">
            <v>BLANKET</v>
          </cell>
          <cell r="J158">
            <v>75</v>
          </cell>
          <cell r="M158">
            <v>6231.9299999999994</v>
          </cell>
          <cell r="N158">
            <v>4500</v>
          </cell>
          <cell r="O158">
            <v>-1731.9299999999994</v>
          </cell>
          <cell r="P158">
            <v>400.12</v>
          </cell>
          <cell r="T158">
            <v>5831.8099999999995</v>
          </cell>
        </row>
        <row r="159">
          <cell r="H159" t="str">
            <v>Subtotal Group 10S</v>
          </cell>
          <cell r="M159">
            <v>6231.9299999999994</v>
          </cell>
          <cell r="N159">
            <v>4500</v>
          </cell>
          <cell r="O159">
            <v>-1731.9299999999994</v>
          </cell>
        </row>
        <row r="161">
          <cell r="A161" t="str">
            <v>11</v>
          </cell>
          <cell r="B161" t="str">
            <v>380</v>
          </cell>
          <cell r="E161" t="str">
            <v>DE-SVC</v>
          </cell>
          <cell r="F161" t="str">
            <v>3/4 INCH-DOV</v>
          </cell>
          <cell r="G161" t="str">
            <v>Services - 3/4"</v>
          </cell>
        </row>
        <row r="162">
          <cell r="A162" t="str">
            <v>11</v>
          </cell>
          <cell r="B162" t="str">
            <v>380</v>
          </cell>
          <cell r="C162">
            <v>36892</v>
          </cell>
          <cell r="E162" t="str">
            <v>DE-SVC INTERNAL</v>
          </cell>
          <cell r="F162" t="str">
            <v>3/4 INCH-DOV</v>
          </cell>
          <cell r="H162" t="str">
            <v>BLANKET-Installations performed Internally</v>
          </cell>
          <cell r="J162">
            <v>83821</v>
          </cell>
          <cell r="M162">
            <v>366473.94</v>
          </cell>
          <cell r="N162">
            <v>336341</v>
          </cell>
          <cell r="O162">
            <v>-30132.940000000002</v>
          </cell>
          <cell r="P162">
            <v>33676.869999999995</v>
          </cell>
          <cell r="Q162">
            <v>1125</v>
          </cell>
          <cell r="R162">
            <v>1201.01</v>
          </cell>
          <cell r="T162">
            <v>330471.06</v>
          </cell>
        </row>
        <row r="163">
          <cell r="A163" t="str">
            <v>11</v>
          </cell>
          <cell r="B163" t="str">
            <v>380</v>
          </cell>
          <cell r="C163">
            <v>36892</v>
          </cell>
          <cell r="E163" t="str">
            <v>DE-SVC CONTR</v>
          </cell>
          <cell r="F163" t="str">
            <v>3/4 INCH-DOV</v>
          </cell>
          <cell r="H163" t="str">
            <v>BLANKET-Installatons performed by Contractor</v>
          </cell>
          <cell r="J163">
            <v>51852</v>
          </cell>
          <cell r="K163">
            <v>550</v>
          </cell>
          <cell r="M163">
            <v>278639.17000000004</v>
          </cell>
          <cell r="N163">
            <v>280179</v>
          </cell>
          <cell r="O163">
            <v>1539.8299999999581</v>
          </cell>
          <cell r="P163">
            <v>33990.26</v>
          </cell>
          <cell r="Q163">
            <v>20773.510000000002</v>
          </cell>
          <cell r="R163">
            <v>208273</v>
          </cell>
          <cell r="S163">
            <v>15602.4</v>
          </cell>
        </row>
        <row r="164">
          <cell r="H164" t="str">
            <v>Subtotal Group 11</v>
          </cell>
          <cell r="M164">
            <v>645113.1100000001</v>
          </cell>
          <cell r="N164">
            <v>616520</v>
          </cell>
          <cell r="O164">
            <v>-28593.110000000044</v>
          </cell>
        </row>
        <row r="166">
          <cell r="A166" t="str">
            <v>11S</v>
          </cell>
          <cell r="B166" t="str">
            <v>380</v>
          </cell>
          <cell r="E166" t="str">
            <v>DE-SVC</v>
          </cell>
          <cell r="F166" t="str">
            <v>3/4 INCH-SUS</v>
          </cell>
          <cell r="G166" t="str">
            <v>Services - 3/4"</v>
          </cell>
        </row>
        <row r="167">
          <cell r="A167" t="str">
            <v>11S</v>
          </cell>
          <cell r="B167" t="str">
            <v>380</v>
          </cell>
          <cell r="C167">
            <v>36892</v>
          </cell>
          <cell r="E167" t="str">
            <v>DE-SVC INTERNAL</v>
          </cell>
          <cell r="F167" t="str">
            <v>3/4 INCH-SUS</v>
          </cell>
          <cell r="H167" t="str">
            <v>BLANKET-Installations performed Internally</v>
          </cell>
          <cell r="J167">
            <v>9632</v>
          </cell>
          <cell r="K167">
            <v>1680</v>
          </cell>
          <cell r="M167">
            <v>32874.649999999994</v>
          </cell>
          <cell r="N167">
            <v>69340</v>
          </cell>
          <cell r="O167">
            <v>36465.350000000006</v>
          </cell>
          <cell r="P167">
            <v>8525.36</v>
          </cell>
          <cell r="T167">
            <v>24349.289999999997</v>
          </cell>
        </row>
        <row r="168">
          <cell r="A168" t="str">
            <v>11S</v>
          </cell>
          <cell r="B168" t="str">
            <v>380</v>
          </cell>
          <cell r="C168">
            <v>36892</v>
          </cell>
          <cell r="E168" t="str">
            <v>DE-SVC CONTR</v>
          </cell>
          <cell r="F168" t="str">
            <v>3/4 INCH-SUS</v>
          </cell>
          <cell r="H168" t="str">
            <v>BLANKET-Installations performed by Contractor</v>
          </cell>
          <cell r="M168">
            <v>7304.11</v>
          </cell>
          <cell r="N168">
            <v>26660</v>
          </cell>
          <cell r="O168">
            <v>19355.89</v>
          </cell>
          <cell r="R168">
            <v>7304.11</v>
          </cell>
        </row>
        <row r="169">
          <cell r="H169" t="str">
            <v>Subtotal Group 11S</v>
          </cell>
          <cell r="M169">
            <v>40178.759999999995</v>
          </cell>
          <cell r="N169">
            <v>96000</v>
          </cell>
          <cell r="O169">
            <v>55821.240000000005</v>
          </cell>
        </row>
        <row r="171">
          <cell r="A171" t="str">
            <v>12</v>
          </cell>
          <cell r="B171" t="str">
            <v>380</v>
          </cell>
          <cell r="G171" t="str">
            <v>Services - 1"</v>
          </cell>
        </row>
        <row r="173">
          <cell r="A173" t="str">
            <v>13</v>
          </cell>
          <cell r="B173" t="str">
            <v>380</v>
          </cell>
          <cell r="G173" t="str">
            <v>Services - 1 1/4"</v>
          </cell>
        </row>
        <row r="174">
          <cell r="A174" t="str">
            <v>13</v>
          </cell>
          <cell r="B174" t="str">
            <v>380</v>
          </cell>
          <cell r="C174">
            <v>36892</v>
          </cell>
          <cell r="E174" t="str">
            <v>DE-SVC</v>
          </cell>
          <cell r="F174" t="str">
            <v>1 1/4 INCH-DOV</v>
          </cell>
          <cell r="H174" t="str">
            <v>BLANKET</v>
          </cell>
          <cell r="M174">
            <v>0</v>
          </cell>
          <cell r="N174">
            <v>0</v>
          </cell>
          <cell r="O174">
            <v>0</v>
          </cell>
        </row>
        <row r="175">
          <cell r="A175" t="str">
            <v>13</v>
          </cell>
          <cell r="B175" t="str">
            <v>380</v>
          </cell>
          <cell r="C175">
            <v>36892</v>
          </cell>
          <cell r="E175" t="str">
            <v>DE-SVC INTERNAL</v>
          </cell>
          <cell r="F175" t="str">
            <v>1 1/4 INCH-DOV</v>
          </cell>
          <cell r="H175" t="str">
            <v>Services - Internal</v>
          </cell>
          <cell r="J175">
            <v>11211</v>
          </cell>
          <cell r="M175">
            <v>28436.959999999999</v>
          </cell>
          <cell r="N175">
            <v>34175</v>
          </cell>
          <cell r="O175">
            <v>5738.0400000000009</v>
          </cell>
          <cell r="P175">
            <v>4848.66</v>
          </cell>
          <cell r="R175">
            <v>187.85</v>
          </cell>
          <cell r="T175">
            <v>23400.45</v>
          </cell>
        </row>
        <row r="176">
          <cell r="A176" t="str">
            <v>13</v>
          </cell>
          <cell r="B176" t="str">
            <v>380</v>
          </cell>
          <cell r="C176">
            <v>36892</v>
          </cell>
          <cell r="E176" t="str">
            <v>DE-SVC CONTR</v>
          </cell>
          <cell r="F176" t="str">
            <v>1 1/4 INCH-DOV</v>
          </cell>
          <cell r="H176" t="str">
            <v>Services - Contractor</v>
          </cell>
          <cell r="J176">
            <v>1400</v>
          </cell>
          <cell r="M176">
            <v>11853.170000000002</v>
          </cell>
          <cell r="N176">
            <v>9744</v>
          </cell>
          <cell r="O176">
            <v>-2109.1700000000019</v>
          </cell>
          <cell r="P176">
            <v>702.84</v>
          </cell>
          <cell r="R176">
            <v>11150.330000000002</v>
          </cell>
        </row>
        <row r="177">
          <cell r="H177" t="str">
            <v>Subtotal Group 13</v>
          </cell>
          <cell r="M177">
            <v>40290.130000000005</v>
          </cell>
          <cell r="N177">
            <v>43919</v>
          </cell>
          <cell r="O177">
            <v>3628.869999999999</v>
          </cell>
        </row>
        <row r="179">
          <cell r="A179" t="str">
            <v>13S</v>
          </cell>
          <cell r="B179" t="str">
            <v>380</v>
          </cell>
          <cell r="G179" t="str">
            <v>Services - 1 1/4"</v>
          </cell>
        </row>
        <row r="182">
          <cell r="A182" t="str">
            <v>13S</v>
          </cell>
          <cell r="B182" t="str">
            <v>380</v>
          </cell>
          <cell r="G182" t="str">
            <v>Services - 1 1/4"</v>
          </cell>
        </row>
        <row r="183">
          <cell r="A183" t="str">
            <v>13S</v>
          </cell>
          <cell r="B183" t="str">
            <v>380</v>
          </cell>
          <cell r="C183">
            <v>36892</v>
          </cell>
          <cell r="E183" t="str">
            <v>DE-SVC</v>
          </cell>
          <cell r="F183" t="str">
            <v>1 1/4 INCH-SUS</v>
          </cell>
          <cell r="H183" t="str">
            <v>BLANKET</v>
          </cell>
          <cell r="M183">
            <v>0</v>
          </cell>
          <cell r="N183">
            <v>0</v>
          </cell>
          <cell r="O183">
            <v>0</v>
          </cell>
        </row>
        <row r="184">
          <cell r="A184" t="str">
            <v>13S</v>
          </cell>
          <cell r="B184" t="str">
            <v>380</v>
          </cell>
          <cell r="C184">
            <v>36892</v>
          </cell>
          <cell r="E184" t="str">
            <v>DE-SVC INTERNAL</v>
          </cell>
          <cell r="F184" t="str">
            <v>1 1/4 INCH-SUS</v>
          </cell>
          <cell r="H184" t="str">
            <v>Services Internal</v>
          </cell>
          <cell r="J184">
            <v>545</v>
          </cell>
          <cell r="M184">
            <v>5462.98</v>
          </cell>
          <cell r="N184">
            <v>5000</v>
          </cell>
          <cell r="O184">
            <v>-462.97999999999956</v>
          </cell>
          <cell r="P184">
            <v>595</v>
          </cell>
          <cell r="T184">
            <v>4867.9799999999996</v>
          </cell>
        </row>
        <row r="185">
          <cell r="A185" t="str">
            <v>13S</v>
          </cell>
          <cell r="B185" t="str">
            <v>380</v>
          </cell>
          <cell r="C185">
            <v>36892</v>
          </cell>
          <cell r="E185" t="str">
            <v>DE-SVC CONTR</v>
          </cell>
          <cell r="F185" t="str">
            <v>1 1/4 INCH-SUS</v>
          </cell>
          <cell r="H185" t="str">
            <v>Services Contractor</v>
          </cell>
          <cell r="M185">
            <v>0</v>
          </cell>
          <cell r="N185">
            <v>0</v>
          </cell>
          <cell r="O185">
            <v>0</v>
          </cell>
        </row>
        <row r="186">
          <cell r="H186" t="str">
            <v>Subtotal Group 13S</v>
          </cell>
          <cell r="M186">
            <v>5462.98</v>
          </cell>
          <cell r="N186">
            <v>5000</v>
          </cell>
          <cell r="O186">
            <v>-462.97999999999956</v>
          </cell>
        </row>
        <row r="188">
          <cell r="A188" t="str">
            <v>14</v>
          </cell>
          <cell r="B188" t="str">
            <v>380</v>
          </cell>
          <cell r="G188" t="str">
            <v>Services 2"</v>
          </cell>
        </row>
        <row r="189">
          <cell r="A189" t="str">
            <v>14</v>
          </cell>
          <cell r="B189" t="str">
            <v>380</v>
          </cell>
          <cell r="H189" t="str">
            <v>Milford Project</v>
          </cell>
          <cell r="M189">
            <v>0</v>
          </cell>
          <cell r="N189">
            <v>0</v>
          </cell>
          <cell r="O189">
            <v>0</v>
          </cell>
        </row>
        <row r="190">
          <cell r="A190" t="str">
            <v>14</v>
          </cell>
          <cell r="B190" t="str">
            <v>380</v>
          </cell>
          <cell r="H190" t="str">
            <v>BLANKET- working to determine actual project</v>
          </cell>
          <cell r="M190">
            <v>233.62</v>
          </cell>
          <cell r="N190">
            <v>0</v>
          </cell>
          <cell r="O190">
            <v>-233.62</v>
          </cell>
          <cell r="P190">
            <v>76.62</v>
          </cell>
          <cell r="R190">
            <v>157</v>
          </cell>
        </row>
        <row r="191">
          <cell r="A191">
            <v>14</v>
          </cell>
          <cell r="B191">
            <v>380</v>
          </cell>
          <cell r="C191">
            <v>37240</v>
          </cell>
          <cell r="E191" t="str">
            <v>DE-DEL STATE UNIV</v>
          </cell>
          <cell r="F191" t="str">
            <v>NEW 2 INCH SERV</v>
          </cell>
          <cell r="H191" t="str">
            <v>Install 210' of 2" pl to new Del State Admin/Student bldg @ Del State Univ on Rte 13 Dover</v>
          </cell>
          <cell r="I191">
            <v>60</v>
          </cell>
          <cell r="M191">
            <v>0</v>
          </cell>
          <cell r="N191">
            <v>3014</v>
          </cell>
          <cell r="O191">
            <v>3014</v>
          </cell>
        </row>
        <row r="192">
          <cell r="A192">
            <v>14</v>
          </cell>
          <cell r="B192">
            <v>380</v>
          </cell>
          <cell r="C192">
            <v>37213</v>
          </cell>
          <cell r="E192" t="str">
            <v>DE-LOWES</v>
          </cell>
          <cell r="F192" t="str">
            <v>NEW 2 INCH SERV</v>
          </cell>
          <cell r="H192" t="str">
            <v>ADD-Install 60' of 2" svc to Lowe's of Middletown</v>
          </cell>
          <cell r="I192">
            <v>60</v>
          </cell>
          <cell r="M192">
            <v>0</v>
          </cell>
          <cell r="N192">
            <v>636</v>
          </cell>
          <cell r="O192">
            <v>636</v>
          </cell>
        </row>
        <row r="193">
          <cell r="A193">
            <v>14</v>
          </cell>
          <cell r="B193">
            <v>380</v>
          </cell>
          <cell r="C193">
            <v>37237</v>
          </cell>
          <cell r="E193" t="str">
            <v>DE-MIDDLETOWN SCHOOL</v>
          </cell>
          <cell r="F193" t="str">
            <v>NEW 2 INCH SERV</v>
          </cell>
          <cell r="H193" t="str">
            <v>ADD-Install 725' of 2" svc to Middletown H.S. - for new addition school on Rte 299</v>
          </cell>
          <cell r="I193">
            <v>725</v>
          </cell>
          <cell r="J193">
            <v>750</v>
          </cell>
          <cell r="M193">
            <v>0</v>
          </cell>
          <cell r="N193">
            <v>7029</v>
          </cell>
          <cell r="O193">
            <v>7029</v>
          </cell>
        </row>
        <row r="194">
          <cell r="A194">
            <v>14</v>
          </cell>
          <cell r="B194">
            <v>380</v>
          </cell>
          <cell r="C194">
            <v>36777</v>
          </cell>
          <cell r="D194">
            <v>37134</v>
          </cell>
          <cell r="E194" t="str">
            <v>DE-MILFORD H.S.</v>
          </cell>
          <cell r="F194" t="str">
            <v>NEW 2 INCH SERVICE</v>
          </cell>
          <cell r="H194" t="str">
            <v>Install 2 inch pl svc to serve Milford HS</v>
          </cell>
          <cell r="J194">
            <v>1400</v>
          </cell>
          <cell r="M194">
            <v>8194.83</v>
          </cell>
          <cell r="N194">
            <v>0</v>
          </cell>
          <cell r="O194">
            <v>-8194.83</v>
          </cell>
          <cell r="P194">
            <v>1712.83</v>
          </cell>
          <cell r="R194">
            <v>6482</v>
          </cell>
        </row>
        <row r="195">
          <cell r="A195" t="str">
            <v>14</v>
          </cell>
          <cell r="B195" t="str">
            <v>380</v>
          </cell>
          <cell r="C195">
            <v>36776</v>
          </cell>
          <cell r="D195">
            <v>36891</v>
          </cell>
          <cell r="E195" t="str">
            <v>DE-MILFORD WAL-MART</v>
          </cell>
          <cell r="F195" t="str">
            <v>NEW 2 INCH SERV</v>
          </cell>
          <cell r="H195" t="str">
            <v>2000 MILFORD WAL-MART</v>
          </cell>
          <cell r="K195">
            <v>40</v>
          </cell>
          <cell r="M195">
            <v>251.02</v>
          </cell>
          <cell r="N195">
            <v>251</v>
          </cell>
          <cell r="O195">
            <v>-2.0000000000010232E-2</v>
          </cell>
          <cell r="P195">
            <v>251.02</v>
          </cell>
        </row>
        <row r="196">
          <cell r="A196" t="str">
            <v>14</v>
          </cell>
          <cell r="B196" t="str">
            <v>380</v>
          </cell>
          <cell r="C196">
            <v>37040</v>
          </cell>
          <cell r="D196">
            <v>37195</v>
          </cell>
          <cell r="E196" t="str">
            <v>DE-MOOSE LODGE</v>
          </cell>
          <cell r="F196" t="str">
            <v>NEW 2 INCH SERV</v>
          </cell>
          <cell r="H196" t="str">
            <v>Install 2 inch pl svc to the Camden-Wyoming Moose Lodge</v>
          </cell>
          <cell r="I196">
            <v>1000</v>
          </cell>
          <cell r="J196">
            <v>1000</v>
          </cell>
          <cell r="L196">
            <v>64</v>
          </cell>
          <cell r="M196">
            <v>5032.62</v>
          </cell>
          <cell r="N196">
            <v>7225</v>
          </cell>
          <cell r="O196">
            <v>2192.38</v>
          </cell>
          <cell r="P196">
            <v>353.61</v>
          </cell>
          <cell r="R196">
            <v>4679.01</v>
          </cell>
        </row>
        <row r="197">
          <cell r="A197" t="str">
            <v>14</v>
          </cell>
          <cell r="B197" t="str">
            <v>380</v>
          </cell>
          <cell r="C197">
            <v>37230</v>
          </cell>
          <cell r="E197" t="str">
            <v>DE-NEW SMYRNA M.S.</v>
          </cell>
          <cell r="F197" t="str">
            <v>NEW 2 INCH SERV</v>
          </cell>
          <cell r="H197" t="str">
            <v xml:space="preserve">ADD-Install1000' of 2" svc to New Smyrna Middle School on Duck Creek Pkwy </v>
          </cell>
          <cell r="I197">
            <v>1000</v>
          </cell>
          <cell r="L197">
            <v>54</v>
          </cell>
          <cell r="M197">
            <v>0</v>
          </cell>
          <cell r="N197">
            <v>7842</v>
          </cell>
          <cell r="O197">
            <v>7842</v>
          </cell>
        </row>
        <row r="198">
          <cell r="A198" t="str">
            <v>14</v>
          </cell>
          <cell r="B198" t="str">
            <v>380</v>
          </cell>
          <cell r="C198">
            <v>37161</v>
          </cell>
          <cell r="D198">
            <v>37225</v>
          </cell>
          <cell r="E198" t="str">
            <v>DE-ST ANN EPISCOPAL</v>
          </cell>
          <cell r="F198" t="str">
            <v>NEW 2 INCH SERV</v>
          </cell>
          <cell r="H198" t="str">
            <v>Install 2" from Silverlake to St. Ann's Episcopal School</v>
          </cell>
          <cell r="I198">
            <v>1720</v>
          </cell>
          <cell r="J198">
            <v>1720</v>
          </cell>
          <cell r="L198">
            <v>45</v>
          </cell>
          <cell r="M198">
            <v>7936.8099999999995</v>
          </cell>
          <cell r="N198">
            <v>10789</v>
          </cell>
          <cell r="O198">
            <v>2852.1900000000005</v>
          </cell>
          <cell r="P198">
            <v>726.81</v>
          </cell>
          <cell r="R198">
            <v>7210</v>
          </cell>
        </row>
        <row r="199">
          <cell r="A199" t="str">
            <v>14</v>
          </cell>
          <cell r="B199" t="str">
            <v>380</v>
          </cell>
          <cell r="C199">
            <v>36621</v>
          </cell>
          <cell r="D199">
            <v>36739</v>
          </cell>
          <cell r="E199" t="str">
            <v>DE-VIOLATION CTR</v>
          </cell>
          <cell r="F199" t="str">
            <v>NEW 2 INCH SERV</v>
          </cell>
          <cell r="H199" t="str">
            <v>2000 Violation Center</v>
          </cell>
          <cell r="J199">
            <v>800</v>
          </cell>
          <cell r="M199">
            <v>336.45</v>
          </cell>
          <cell r="N199">
            <v>336</v>
          </cell>
          <cell r="O199">
            <v>-0.44999999999998863</v>
          </cell>
          <cell r="P199">
            <v>336.45</v>
          </cell>
        </row>
        <row r="200">
          <cell r="H200" t="str">
            <v>Subtotal Group 14</v>
          </cell>
          <cell r="M200">
            <v>21985.350000000002</v>
          </cell>
          <cell r="N200">
            <v>37122</v>
          </cell>
          <cell r="O200">
            <v>15136.650000000001</v>
          </cell>
        </row>
        <row r="202">
          <cell r="A202" t="str">
            <v>14S</v>
          </cell>
          <cell r="B202" t="str">
            <v>380</v>
          </cell>
          <cell r="G202" t="str">
            <v>Services 2"</v>
          </cell>
        </row>
        <row r="204">
          <cell r="H204" t="str">
            <v>Subtotal Group 14S</v>
          </cell>
        </row>
        <row r="205">
          <cell r="A205" t="str">
            <v>15</v>
          </cell>
          <cell r="B205" t="str">
            <v>380</v>
          </cell>
          <cell r="G205" t="str">
            <v>Services Over 2"</v>
          </cell>
        </row>
        <row r="206">
          <cell r="A206" t="str">
            <v>15</v>
          </cell>
          <cell r="B206" t="str">
            <v>380</v>
          </cell>
          <cell r="H206" t="str">
            <v>Milford</v>
          </cell>
          <cell r="M206">
            <v>0</v>
          </cell>
          <cell r="N206">
            <v>708</v>
          </cell>
          <cell r="O206">
            <v>708</v>
          </cell>
        </row>
        <row r="207">
          <cell r="A207" t="str">
            <v>15</v>
          </cell>
          <cell r="B207" t="str">
            <v>380</v>
          </cell>
          <cell r="C207">
            <v>37161</v>
          </cell>
          <cell r="D207">
            <v>37225</v>
          </cell>
          <cell r="E207" t="str">
            <v>DE-SEA WATCH</v>
          </cell>
          <cell r="F207" t="str">
            <v>NEW 4 INCH SERV</v>
          </cell>
          <cell r="H207" t="str">
            <v xml:space="preserve">625' 4" Service to Sea Watch </v>
          </cell>
          <cell r="K207">
            <v>880</v>
          </cell>
          <cell r="M207">
            <v>8203.84</v>
          </cell>
          <cell r="N207">
            <v>11474</v>
          </cell>
          <cell r="O207">
            <v>3270.16</v>
          </cell>
          <cell r="P207">
            <v>1428.8400000000001</v>
          </cell>
          <cell r="R207">
            <v>6775</v>
          </cell>
        </row>
        <row r="208">
          <cell r="H208" t="str">
            <v>Subtotal Group 15</v>
          </cell>
          <cell r="M208">
            <v>8203.84</v>
          </cell>
          <cell r="N208">
            <v>12182</v>
          </cell>
          <cell r="O208">
            <v>3978.16</v>
          </cell>
        </row>
        <row r="210">
          <cell r="A210" t="str">
            <v>16</v>
          </cell>
          <cell r="B210" t="str">
            <v>381</v>
          </cell>
          <cell r="G210" t="str">
            <v>Meters 275 and Under</v>
          </cell>
        </row>
        <row r="211">
          <cell r="A211" t="str">
            <v>16</v>
          </cell>
          <cell r="B211" t="str">
            <v>381</v>
          </cell>
          <cell r="C211">
            <v>36892</v>
          </cell>
          <cell r="E211" t="str">
            <v>DE-MTR</v>
          </cell>
          <cell r="F211" t="str">
            <v>UNDER 275</v>
          </cell>
          <cell r="H211" t="str">
            <v>BLANKET - ADD- Purchase 400 Rockwell 275s</v>
          </cell>
          <cell r="M211">
            <v>86590.98000000001</v>
          </cell>
          <cell r="N211">
            <v>93000</v>
          </cell>
          <cell r="O211">
            <v>6409.0199999999895</v>
          </cell>
          <cell r="P211">
            <v>86590.98000000001</v>
          </cell>
        </row>
        <row r="212">
          <cell r="H212" t="str">
            <v>Subtotal Group 16</v>
          </cell>
          <cell r="M212">
            <v>86590.98000000001</v>
          </cell>
          <cell r="N212">
            <v>93000</v>
          </cell>
          <cell r="O212">
            <v>6409.0199999999895</v>
          </cell>
        </row>
        <row r="214">
          <cell r="A214" t="str">
            <v>16S</v>
          </cell>
          <cell r="B214" t="str">
            <v>381</v>
          </cell>
          <cell r="G214" t="str">
            <v>Meters 275 and Under</v>
          </cell>
        </row>
        <row r="215">
          <cell r="A215" t="str">
            <v>16S</v>
          </cell>
          <cell r="B215" t="str">
            <v>381</v>
          </cell>
          <cell r="C215">
            <v>37064</v>
          </cell>
          <cell r="D215">
            <v>37225</v>
          </cell>
          <cell r="E215" t="str">
            <v>DE-MTR</v>
          </cell>
          <cell r="F215" t="str">
            <v>UNDER 275 SUS</v>
          </cell>
          <cell r="H215" t="str">
            <v>Purchase (125) 275 Meters</v>
          </cell>
          <cell r="M215">
            <v>5254.37</v>
          </cell>
          <cell r="N215">
            <v>6250</v>
          </cell>
          <cell r="O215">
            <v>995.63000000000011</v>
          </cell>
          <cell r="P215">
            <v>5254.37</v>
          </cell>
        </row>
        <row r="216">
          <cell r="A216" t="str">
            <v>16S</v>
          </cell>
          <cell r="B216" t="str">
            <v>381</v>
          </cell>
          <cell r="E216" t="str">
            <v>DE-MTR</v>
          </cell>
          <cell r="H216" t="str">
            <v>BLANKET</v>
          </cell>
          <cell r="M216">
            <v>5245.89</v>
          </cell>
          <cell r="N216">
            <v>15000</v>
          </cell>
          <cell r="O216">
            <v>9754.11</v>
          </cell>
          <cell r="P216">
            <v>5245.89</v>
          </cell>
        </row>
        <row r="217">
          <cell r="H217" t="str">
            <v>Subtotal Group 16S</v>
          </cell>
          <cell r="M217">
            <v>10500.26</v>
          </cell>
          <cell r="N217">
            <v>21250</v>
          </cell>
          <cell r="O217">
            <v>10749.740000000002</v>
          </cell>
        </row>
        <row r="220">
          <cell r="A220" t="str">
            <v>17</v>
          </cell>
          <cell r="B220" t="str">
            <v>381</v>
          </cell>
          <cell r="G220" t="str">
            <v>Meters - Over 275</v>
          </cell>
        </row>
        <row r="221">
          <cell r="A221" t="str">
            <v>17</v>
          </cell>
          <cell r="B221" t="str">
            <v>381</v>
          </cell>
          <cell r="H221" t="str">
            <v>Milford Project</v>
          </cell>
          <cell r="M221">
            <v>0</v>
          </cell>
          <cell r="N221">
            <v>17950</v>
          </cell>
          <cell r="O221">
            <v>17950</v>
          </cell>
        </row>
        <row r="222">
          <cell r="A222">
            <v>17</v>
          </cell>
          <cell r="B222">
            <v>381</v>
          </cell>
          <cell r="C222">
            <v>37130</v>
          </cell>
          <cell r="D222">
            <v>37195</v>
          </cell>
          <cell r="E222" t="str">
            <v>DE-MTR</v>
          </cell>
          <cell r="F222" t="str">
            <v>ROTARY MTRS -DOV</v>
          </cell>
          <cell r="H222" t="str">
            <v>ADD - Purchase 13 Rotary Meters</v>
          </cell>
          <cell r="M222">
            <v>11900.619999999999</v>
          </cell>
          <cell r="N222">
            <v>18000</v>
          </cell>
          <cell r="O222">
            <v>6099.380000000001</v>
          </cell>
          <cell r="P222">
            <v>11900.619999999999</v>
          </cell>
        </row>
        <row r="223">
          <cell r="A223" t="str">
            <v>17</v>
          </cell>
          <cell r="B223" t="str">
            <v>381</v>
          </cell>
          <cell r="H223" t="str">
            <v>BLANKET</v>
          </cell>
          <cell r="M223">
            <v>55853.75</v>
          </cell>
          <cell r="N223">
            <v>33200</v>
          </cell>
          <cell r="O223">
            <v>-22653.75</v>
          </cell>
          <cell r="P223">
            <v>55853.75</v>
          </cell>
        </row>
        <row r="224">
          <cell r="H224" t="str">
            <v>Subtotal Group 17</v>
          </cell>
          <cell r="M224">
            <v>67754.37</v>
          </cell>
          <cell r="N224">
            <v>69150</v>
          </cell>
          <cell r="O224">
            <v>1395.630000000001</v>
          </cell>
        </row>
        <row r="226">
          <cell r="A226" t="str">
            <v>17S</v>
          </cell>
          <cell r="B226" t="str">
            <v>381</v>
          </cell>
          <cell r="G226" t="str">
            <v>Meters - Over 275</v>
          </cell>
        </row>
        <row r="227">
          <cell r="A227" t="str">
            <v>17S</v>
          </cell>
          <cell r="B227" t="str">
            <v>381</v>
          </cell>
          <cell r="C227">
            <v>37202</v>
          </cell>
          <cell r="E227" t="str">
            <v>DE-MTR</v>
          </cell>
          <cell r="F227" t="str">
            <v>425 MTRS-SUS</v>
          </cell>
          <cell r="H227" t="str">
            <v>Purchase 425 Meters (10)</v>
          </cell>
          <cell r="M227">
            <v>0</v>
          </cell>
          <cell r="N227">
            <v>2000</v>
          </cell>
          <cell r="O227">
            <v>2000</v>
          </cell>
        </row>
        <row r="228">
          <cell r="A228" t="str">
            <v>17S</v>
          </cell>
          <cell r="B228" t="str">
            <v>381</v>
          </cell>
          <cell r="C228">
            <v>37202</v>
          </cell>
          <cell r="E228" t="str">
            <v>DE-MTR</v>
          </cell>
          <cell r="F228" t="str">
            <v>750 MTRS-SUS</v>
          </cell>
          <cell r="H228" t="str">
            <v>Purchase 750 Meters (5)</v>
          </cell>
          <cell r="M228">
            <v>0</v>
          </cell>
          <cell r="N228">
            <v>2875</v>
          </cell>
          <cell r="O228">
            <v>2875</v>
          </cell>
        </row>
        <row r="229">
          <cell r="A229" t="str">
            <v>17S</v>
          </cell>
          <cell r="B229" t="str">
            <v>381</v>
          </cell>
          <cell r="C229">
            <v>36976</v>
          </cell>
          <cell r="D229">
            <v>37195</v>
          </cell>
          <cell r="E229" t="str">
            <v>DE-MTR</v>
          </cell>
          <cell r="F229" t="str">
            <v>ROTARY MTRS-SUS</v>
          </cell>
          <cell r="H229" t="str">
            <v>Purchase - (5) 15c Dresser Roots, (1) 5m Dresser Roots</v>
          </cell>
          <cell r="L229">
            <v>22</v>
          </cell>
          <cell r="M229">
            <v>5024</v>
          </cell>
          <cell r="N229">
            <v>5024</v>
          </cell>
          <cell r="O229">
            <v>0</v>
          </cell>
          <cell r="P229">
            <v>5024</v>
          </cell>
        </row>
        <row r="230">
          <cell r="A230" t="str">
            <v>17S</v>
          </cell>
          <cell r="B230" t="str">
            <v>381</v>
          </cell>
          <cell r="C230">
            <v>37202</v>
          </cell>
          <cell r="E230" t="str">
            <v>DE-MTR</v>
          </cell>
          <cell r="F230" t="str">
            <v>ROTARY MTRS-SUS</v>
          </cell>
          <cell r="H230" t="str">
            <v>Purchase - (1)15C,(1)3M,(1)5M,(1)7M</v>
          </cell>
          <cell r="M230">
            <v>0</v>
          </cell>
          <cell r="N230">
            <v>4476</v>
          </cell>
          <cell r="O230">
            <v>4476</v>
          </cell>
        </row>
        <row r="231">
          <cell r="A231" t="str">
            <v>17S</v>
          </cell>
          <cell r="B231" t="str">
            <v>381</v>
          </cell>
          <cell r="H231" t="str">
            <v>BLANKET (Rotary)</v>
          </cell>
          <cell r="M231">
            <v>0</v>
          </cell>
          <cell r="N231">
            <v>0</v>
          </cell>
          <cell r="O231">
            <v>0</v>
          </cell>
        </row>
        <row r="232">
          <cell r="H232" t="str">
            <v>Subtotal Group 17S</v>
          </cell>
          <cell r="M232">
            <v>5024</v>
          </cell>
          <cell r="N232">
            <v>14375</v>
          </cell>
          <cell r="O232">
            <v>9351</v>
          </cell>
        </row>
        <row r="234">
          <cell r="A234" t="str">
            <v>18</v>
          </cell>
          <cell r="B234" t="str">
            <v>381</v>
          </cell>
          <cell r="G234" t="str">
            <v>Other Meter Devices</v>
          </cell>
        </row>
        <row r="235">
          <cell r="A235" t="str">
            <v>18</v>
          </cell>
          <cell r="B235" t="str">
            <v>381</v>
          </cell>
          <cell r="H235" t="str">
            <v>Milford Project</v>
          </cell>
          <cell r="M235">
            <v>0</v>
          </cell>
          <cell r="N235">
            <v>26000</v>
          </cell>
          <cell r="O235">
            <v>26000</v>
          </cell>
        </row>
        <row r="236">
          <cell r="A236" t="str">
            <v>18</v>
          </cell>
          <cell r="B236" t="str">
            <v>381</v>
          </cell>
          <cell r="H236" t="str">
            <v>Purchase Itron Interrogation software</v>
          </cell>
          <cell r="M236">
            <v>0</v>
          </cell>
          <cell r="N236">
            <v>0</v>
          </cell>
          <cell r="O236">
            <v>0</v>
          </cell>
        </row>
        <row r="237">
          <cell r="A237" t="str">
            <v>18</v>
          </cell>
          <cell r="B237" t="str">
            <v>381</v>
          </cell>
          <cell r="H237" t="str">
            <v>Install low pressure alarm system(cell phones and paging system)</v>
          </cell>
          <cell r="M237">
            <v>0</v>
          </cell>
          <cell r="N237">
            <v>18100</v>
          </cell>
          <cell r="O237">
            <v>18100</v>
          </cell>
        </row>
        <row r="238">
          <cell r="A238" t="str">
            <v>18</v>
          </cell>
          <cell r="B238" t="str">
            <v>381</v>
          </cell>
          <cell r="C238">
            <v>37033</v>
          </cell>
          <cell r="D238">
            <v>37225</v>
          </cell>
          <cell r="E238" t="str">
            <v>DE-OTH MTR DEV</v>
          </cell>
          <cell r="F238" t="str">
            <v>ERTS</v>
          </cell>
          <cell r="H238" t="str">
            <v>Purchase 120 ERT'S</v>
          </cell>
          <cell r="M238">
            <v>4063.56</v>
          </cell>
          <cell r="N238">
            <v>6960</v>
          </cell>
          <cell r="O238">
            <v>2896.44</v>
          </cell>
          <cell r="P238">
            <v>483.07</v>
          </cell>
          <cell r="Q238">
            <v>84.11</v>
          </cell>
          <cell r="R238">
            <v>3496.38</v>
          </cell>
        </row>
        <row r="239">
          <cell r="A239" t="str">
            <v>18</v>
          </cell>
          <cell r="B239" t="str">
            <v>381</v>
          </cell>
          <cell r="C239">
            <v>36994</v>
          </cell>
          <cell r="D239">
            <v>37164</v>
          </cell>
          <cell r="E239" t="str">
            <v>DE-OTH MTR DEV</v>
          </cell>
          <cell r="F239" t="str">
            <v>MINI AT</v>
          </cell>
          <cell r="H239" t="str">
            <v>Purchase (5) Mercury Mini AT'S-(Needed for new mtr ins and replacements</v>
          </cell>
          <cell r="M239">
            <v>7723.65</v>
          </cell>
          <cell r="N239">
            <v>8720</v>
          </cell>
          <cell r="O239">
            <v>996.35000000000036</v>
          </cell>
          <cell r="P239">
            <v>7723.65</v>
          </cell>
        </row>
        <row r="240">
          <cell r="A240" t="str">
            <v>18</v>
          </cell>
          <cell r="B240" t="str">
            <v>381</v>
          </cell>
          <cell r="C240">
            <v>36994</v>
          </cell>
          <cell r="D240">
            <v>37164</v>
          </cell>
          <cell r="E240" t="str">
            <v>DE-OTH MTR DEV</v>
          </cell>
          <cell r="F240" t="str">
            <v>MINI MAX</v>
          </cell>
          <cell r="H240" t="str">
            <v>Purchase (5) Mercury Mini Max-(Needed for new mtr ins and replacements</v>
          </cell>
          <cell r="M240">
            <v>4528.0200000000004</v>
          </cell>
          <cell r="N240">
            <v>5370</v>
          </cell>
          <cell r="O240">
            <v>841.97999999999956</v>
          </cell>
          <cell r="P240">
            <v>4528.0200000000004</v>
          </cell>
        </row>
        <row r="241">
          <cell r="A241" t="str">
            <v>18</v>
          </cell>
          <cell r="B241" t="str">
            <v>381</v>
          </cell>
          <cell r="H241" t="str">
            <v>BLANKET</v>
          </cell>
          <cell r="M241">
            <v>0</v>
          </cell>
          <cell r="N241">
            <v>400</v>
          </cell>
          <cell r="O241">
            <v>400</v>
          </cell>
        </row>
        <row r="242">
          <cell r="H242" t="str">
            <v>Subtotal Group 18</v>
          </cell>
          <cell r="M242">
            <v>16315.23</v>
          </cell>
          <cell r="N242">
            <v>65550</v>
          </cell>
          <cell r="O242">
            <v>49234.770000000004</v>
          </cell>
        </row>
        <row r="244">
          <cell r="A244" t="str">
            <v>18S</v>
          </cell>
          <cell r="B244" t="str">
            <v>381</v>
          </cell>
          <cell r="G244" t="str">
            <v>Other Meter Devices</v>
          </cell>
        </row>
        <row r="245">
          <cell r="A245" t="str">
            <v>18S</v>
          </cell>
          <cell r="B245" t="str">
            <v>381</v>
          </cell>
          <cell r="C245">
            <v>37202</v>
          </cell>
          <cell r="E245" t="str">
            <v>DE-OTH MTR DEV</v>
          </cell>
          <cell r="F245" t="str">
            <v>MERC ER-SUS</v>
          </cell>
          <cell r="H245" t="str">
            <v>Purchase Mercury ER's (3)</v>
          </cell>
          <cell r="M245">
            <v>0</v>
          </cell>
          <cell r="N245">
            <v>5601</v>
          </cell>
          <cell r="O245">
            <v>5601</v>
          </cell>
        </row>
        <row r="246">
          <cell r="A246" t="str">
            <v>18S</v>
          </cell>
          <cell r="B246" t="str">
            <v>381</v>
          </cell>
          <cell r="C246">
            <v>37202</v>
          </cell>
          <cell r="E246" t="str">
            <v>DE-OTH MTR DEV</v>
          </cell>
          <cell r="F246" t="str">
            <v>MINI AT-SUS</v>
          </cell>
          <cell r="H246" t="str">
            <v>Purchase Mercury Mini-AT's (2)</v>
          </cell>
          <cell r="M246">
            <v>0</v>
          </cell>
          <cell r="N246">
            <v>3120</v>
          </cell>
          <cell r="O246">
            <v>3120</v>
          </cell>
        </row>
        <row r="247">
          <cell r="A247" t="str">
            <v>18S</v>
          </cell>
          <cell r="B247" t="str">
            <v>381</v>
          </cell>
          <cell r="C247">
            <v>37202</v>
          </cell>
          <cell r="E247" t="str">
            <v>DE-OTH MTR DEV</v>
          </cell>
          <cell r="F247" t="str">
            <v>MINI MAX-SUS</v>
          </cell>
          <cell r="H247" t="str">
            <v>Purchase Mercury Mini-Max (3)</v>
          </cell>
          <cell r="M247">
            <v>0</v>
          </cell>
          <cell r="N247">
            <v>3000</v>
          </cell>
          <cell r="O247">
            <v>3000</v>
          </cell>
        </row>
        <row r="248">
          <cell r="A248" t="str">
            <v>18S</v>
          </cell>
          <cell r="B248" t="str">
            <v>381</v>
          </cell>
          <cell r="H248" t="str">
            <v>Install Modem Telephone service (3)</v>
          </cell>
          <cell r="M248">
            <v>0</v>
          </cell>
          <cell r="N248">
            <v>0</v>
          </cell>
          <cell r="O248">
            <v>0</v>
          </cell>
        </row>
        <row r="249">
          <cell r="H249" t="str">
            <v>Subtotal Group 18S</v>
          </cell>
          <cell r="M249">
            <v>0</v>
          </cell>
          <cell r="N249">
            <v>11721</v>
          </cell>
          <cell r="O249">
            <v>11721</v>
          </cell>
        </row>
        <row r="251">
          <cell r="A251" t="str">
            <v>19</v>
          </cell>
          <cell r="B251" t="str">
            <v>382</v>
          </cell>
          <cell r="G251" t="str">
            <v>Meter Installations</v>
          </cell>
        </row>
        <row r="252">
          <cell r="A252" t="str">
            <v>19</v>
          </cell>
          <cell r="B252" t="str">
            <v>382</v>
          </cell>
          <cell r="C252">
            <v>36892</v>
          </cell>
          <cell r="E252" t="str">
            <v>DE-MTR INS</v>
          </cell>
          <cell r="F252" t="str">
            <v>MTR INS-DOV</v>
          </cell>
          <cell r="H252" t="str">
            <v>BLANKET-Meter Installs</v>
          </cell>
          <cell r="M252">
            <v>125668.52</v>
          </cell>
          <cell r="N252">
            <v>147880</v>
          </cell>
          <cell r="O252">
            <v>22211.479999999996</v>
          </cell>
          <cell r="P252">
            <v>14027.130000000001</v>
          </cell>
          <cell r="Q252">
            <v>38469.210000000006</v>
          </cell>
          <cell r="R252">
            <v>-2984.03</v>
          </cell>
          <cell r="T252">
            <v>76156.209999999992</v>
          </cell>
        </row>
        <row r="253">
          <cell r="H253" t="str">
            <v>Subtotal Group 19</v>
          </cell>
          <cell r="M253">
            <v>125668.52</v>
          </cell>
          <cell r="N253">
            <v>147880</v>
          </cell>
          <cell r="O253">
            <v>22211.479999999996</v>
          </cell>
        </row>
        <row r="255">
          <cell r="A255" t="str">
            <v>19S</v>
          </cell>
          <cell r="B255" t="str">
            <v>382</v>
          </cell>
          <cell r="G255" t="str">
            <v>Meter Installations</v>
          </cell>
        </row>
        <row r="256">
          <cell r="A256" t="str">
            <v>19S</v>
          </cell>
          <cell r="B256" t="str">
            <v>382</v>
          </cell>
          <cell r="C256">
            <v>36892</v>
          </cell>
          <cell r="E256" t="str">
            <v>DE-MTR INS</v>
          </cell>
          <cell r="F256" t="str">
            <v>MTR INS SUS</v>
          </cell>
          <cell r="H256" t="str">
            <v>BLANKET-Meter Installs</v>
          </cell>
          <cell r="M256">
            <v>49051.25</v>
          </cell>
          <cell r="N256">
            <v>42000</v>
          </cell>
          <cell r="O256">
            <v>-7051.25</v>
          </cell>
          <cell r="P256">
            <v>3127.87</v>
          </cell>
          <cell r="Q256">
            <v>3166.5</v>
          </cell>
          <cell r="R256">
            <v>1478.75</v>
          </cell>
          <cell r="T256">
            <v>41278.129999999997</v>
          </cell>
        </row>
        <row r="257">
          <cell r="H257" t="str">
            <v>Subtotal Group 19S</v>
          </cell>
          <cell r="M257">
            <v>49051.25</v>
          </cell>
          <cell r="N257">
            <v>42000</v>
          </cell>
          <cell r="O257">
            <v>-7051.25</v>
          </cell>
        </row>
        <row r="259">
          <cell r="A259" t="str">
            <v>20</v>
          </cell>
          <cell r="B259" t="str">
            <v>383</v>
          </cell>
          <cell r="G259" t="str">
            <v>Regulators - 1" &amp; Smaller</v>
          </cell>
        </row>
        <row r="260">
          <cell r="A260" t="str">
            <v>20</v>
          </cell>
          <cell r="B260" t="str">
            <v>383</v>
          </cell>
          <cell r="E260" t="str">
            <v>DE-REG</v>
          </cell>
          <cell r="F260" t="str">
            <v>UNDER 1 INCH</v>
          </cell>
          <cell r="H260" t="str">
            <v>Natural Gas Regulators (1200)</v>
          </cell>
          <cell r="M260">
            <v>14786.85</v>
          </cell>
          <cell r="N260">
            <v>18000</v>
          </cell>
          <cell r="O260">
            <v>3213.1499999999996</v>
          </cell>
          <cell r="P260">
            <v>14786.85</v>
          </cell>
        </row>
        <row r="261">
          <cell r="H261" t="str">
            <v>Subtotal Group 20</v>
          </cell>
          <cell r="M261">
            <v>14786.85</v>
          </cell>
          <cell r="N261">
            <v>18000</v>
          </cell>
          <cell r="O261">
            <v>3213.1499999999996</v>
          </cell>
        </row>
        <row r="263">
          <cell r="A263" t="str">
            <v>20S</v>
          </cell>
          <cell r="B263" t="str">
            <v>383</v>
          </cell>
          <cell r="G263" t="str">
            <v>Regulators - 1" &amp; Smaller</v>
          </cell>
        </row>
        <row r="264">
          <cell r="A264" t="str">
            <v>20S</v>
          </cell>
          <cell r="B264" t="str">
            <v>383</v>
          </cell>
          <cell r="E264" t="str">
            <v>DE-REG</v>
          </cell>
          <cell r="F264" t="str">
            <v>FISHER S402-SUS</v>
          </cell>
          <cell r="H264" t="str">
            <v>Purchase 402 Regulators (150)</v>
          </cell>
          <cell r="M264">
            <v>0</v>
          </cell>
          <cell r="N264">
            <v>5250</v>
          </cell>
          <cell r="O264">
            <v>5250</v>
          </cell>
        </row>
        <row r="265">
          <cell r="A265" t="str">
            <v>20S</v>
          </cell>
          <cell r="B265" t="str">
            <v>383</v>
          </cell>
          <cell r="H265" t="str">
            <v>BLANKET</v>
          </cell>
          <cell r="M265">
            <v>0</v>
          </cell>
          <cell r="N265">
            <v>400</v>
          </cell>
          <cell r="O265">
            <v>400</v>
          </cell>
        </row>
        <row r="266">
          <cell r="H266" t="str">
            <v>Subtotal Group 20S</v>
          </cell>
          <cell r="M266">
            <v>0</v>
          </cell>
          <cell r="N266">
            <v>5650</v>
          </cell>
          <cell r="O266">
            <v>5650</v>
          </cell>
        </row>
        <row r="268">
          <cell r="A268" t="str">
            <v>21</v>
          </cell>
          <cell r="B268" t="str">
            <v>383</v>
          </cell>
          <cell r="G268" t="str">
            <v>Regulators - Over 1"</v>
          </cell>
        </row>
        <row r="269">
          <cell r="A269" t="str">
            <v>21</v>
          </cell>
          <cell r="B269" t="str">
            <v>383</v>
          </cell>
          <cell r="H269" t="str">
            <v xml:space="preserve">Milford Project </v>
          </cell>
          <cell r="M269">
            <v>0</v>
          </cell>
          <cell r="N269">
            <v>2750</v>
          </cell>
          <cell r="O269">
            <v>2750</v>
          </cell>
        </row>
        <row r="270">
          <cell r="A270" t="str">
            <v>21</v>
          </cell>
          <cell r="B270" t="str">
            <v>383</v>
          </cell>
          <cell r="H270" t="str">
            <v>BLANKET</v>
          </cell>
          <cell r="M270">
            <v>3614.25</v>
          </cell>
          <cell r="N270">
            <v>27500</v>
          </cell>
          <cell r="O270">
            <v>23885.75</v>
          </cell>
          <cell r="P270">
            <v>3614.25</v>
          </cell>
        </row>
        <row r="271">
          <cell r="A271" t="str">
            <v>21</v>
          </cell>
          <cell r="B271" t="str">
            <v>383</v>
          </cell>
          <cell r="C271">
            <v>37226</v>
          </cell>
          <cell r="E271" t="str">
            <v>DE-REG</v>
          </cell>
          <cell r="F271" t="str">
            <v>MOONEYS</v>
          </cell>
          <cell r="H271" t="str">
            <v>Purchase (2) Mooney Regulators - Over 1" - Milford Project</v>
          </cell>
          <cell r="M271">
            <v>0</v>
          </cell>
          <cell r="N271">
            <v>3450</v>
          </cell>
          <cell r="O271">
            <v>3450</v>
          </cell>
        </row>
        <row r="272">
          <cell r="H272" t="str">
            <v>Subtotal Group 21</v>
          </cell>
          <cell r="M272">
            <v>3614.25</v>
          </cell>
          <cell r="N272">
            <v>33700</v>
          </cell>
          <cell r="O272">
            <v>30085.75</v>
          </cell>
        </row>
        <row r="274">
          <cell r="A274" t="str">
            <v>21S</v>
          </cell>
          <cell r="B274" t="str">
            <v>383</v>
          </cell>
          <cell r="G274" t="str">
            <v>Regulators - Over 1"</v>
          </cell>
        </row>
        <row r="275">
          <cell r="A275" t="str">
            <v>21S</v>
          </cell>
          <cell r="B275" t="str">
            <v>383</v>
          </cell>
          <cell r="C275">
            <v>36892</v>
          </cell>
          <cell r="E275" t="str">
            <v>DE-REG</v>
          </cell>
          <cell r="F275" t="str">
            <v>AMER 1813C SUS</v>
          </cell>
          <cell r="H275" t="str">
            <v>Purchase 1813C Regulators (25)</v>
          </cell>
          <cell r="M275">
            <v>38.47</v>
          </cell>
          <cell r="N275">
            <v>1000</v>
          </cell>
          <cell r="O275">
            <v>961.53</v>
          </cell>
          <cell r="P275">
            <v>38.47</v>
          </cell>
        </row>
        <row r="276">
          <cell r="A276" t="str">
            <v>21S</v>
          </cell>
          <cell r="B276" t="str">
            <v>383</v>
          </cell>
          <cell r="H276" t="str">
            <v>BLANKET</v>
          </cell>
          <cell r="M276">
            <v>0</v>
          </cell>
          <cell r="N276">
            <v>3800</v>
          </cell>
          <cell r="O276">
            <v>3800</v>
          </cell>
        </row>
        <row r="277">
          <cell r="H277" t="str">
            <v>Subtotal Group 21S</v>
          </cell>
          <cell r="M277">
            <v>38.47</v>
          </cell>
          <cell r="N277">
            <v>4800</v>
          </cell>
          <cell r="O277">
            <v>4761.53</v>
          </cell>
        </row>
        <row r="279">
          <cell r="A279" t="str">
            <v>22</v>
          </cell>
          <cell r="B279" t="str">
            <v>385</v>
          </cell>
          <cell r="G279" t="str">
            <v>M &amp; R Stations - Industrial</v>
          </cell>
        </row>
        <row r="280">
          <cell r="A280" t="str">
            <v>22</v>
          </cell>
          <cell r="B280" t="str">
            <v>385</v>
          </cell>
          <cell r="H280" t="str">
            <v>BLANKET</v>
          </cell>
          <cell r="M280">
            <v>0</v>
          </cell>
          <cell r="N280">
            <v>1031</v>
          </cell>
          <cell r="O280">
            <v>1031</v>
          </cell>
        </row>
        <row r="281">
          <cell r="A281" t="str">
            <v>22</v>
          </cell>
          <cell r="B281" t="str">
            <v>385</v>
          </cell>
          <cell r="H281" t="str">
            <v>Carryover-Schiff Grain</v>
          </cell>
          <cell r="M281">
            <v>0</v>
          </cell>
          <cell r="N281">
            <v>0</v>
          </cell>
          <cell r="O281">
            <v>0</v>
          </cell>
        </row>
        <row r="282">
          <cell r="A282" t="str">
            <v>22</v>
          </cell>
          <cell r="B282" t="str">
            <v>385</v>
          </cell>
          <cell r="H282" t="str">
            <v>Milford Project</v>
          </cell>
          <cell r="M282">
            <v>0</v>
          </cell>
          <cell r="N282">
            <v>0</v>
          </cell>
          <cell r="O282">
            <v>0</v>
          </cell>
        </row>
        <row r="283">
          <cell r="A283">
            <v>22</v>
          </cell>
          <cell r="B283">
            <v>385</v>
          </cell>
          <cell r="C283">
            <v>37202</v>
          </cell>
          <cell r="D283">
            <v>37225</v>
          </cell>
          <cell r="E283" t="str">
            <v>DE-ACME</v>
          </cell>
          <cell r="F283" t="str">
            <v>MR IND</v>
          </cell>
          <cell r="H283" t="str">
            <v>Install Meter Set @ ACME Market in Smyrna</v>
          </cell>
          <cell r="L283">
            <v>54</v>
          </cell>
          <cell r="M283">
            <v>1497.26</v>
          </cell>
          <cell r="N283">
            <v>1925</v>
          </cell>
          <cell r="O283">
            <v>427.74</v>
          </cell>
          <cell r="P283">
            <v>122.26</v>
          </cell>
          <cell r="R283">
            <v>1375</v>
          </cell>
        </row>
        <row r="284">
          <cell r="A284">
            <v>22</v>
          </cell>
          <cell r="B284">
            <v>385</v>
          </cell>
          <cell r="C284">
            <v>37202</v>
          </cell>
          <cell r="D284">
            <v>37225</v>
          </cell>
          <cell r="E284" t="str">
            <v>DE-DELDOT DASH</v>
          </cell>
          <cell r="F284" t="str">
            <v>MR IND</v>
          </cell>
          <cell r="H284" t="str">
            <v xml:space="preserve">Install Meter Set @ DELDOT DASH facilities </v>
          </cell>
          <cell r="L284">
            <v>60</v>
          </cell>
          <cell r="M284">
            <v>975</v>
          </cell>
          <cell r="N284">
            <v>1200</v>
          </cell>
          <cell r="O284">
            <v>225</v>
          </cell>
          <cell r="R284">
            <v>975</v>
          </cell>
        </row>
        <row r="285">
          <cell r="A285">
            <v>22</v>
          </cell>
          <cell r="B285">
            <v>385</v>
          </cell>
          <cell r="C285">
            <v>37202</v>
          </cell>
          <cell r="D285">
            <v>37225</v>
          </cell>
          <cell r="E285" t="str">
            <v>DE-DELDOT LAB</v>
          </cell>
          <cell r="F285" t="str">
            <v>MR IND</v>
          </cell>
          <cell r="H285" t="str">
            <v>Install Meter Set @ DELDOT Materials Lab</v>
          </cell>
          <cell r="L285">
            <v>60</v>
          </cell>
          <cell r="M285">
            <v>1282.75</v>
          </cell>
          <cell r="N285">
            <v>1835</v>
          </cell>
          <cell r="O285">
            <v>552.25</v>
          </cell>
          <cell r="R285">
            <v>1282.75</v>
          </cell>
        </row>
        <row r="286">
          <cell r="A286">
            <v>22</v>
          </cell>
          <cell r="B286">
            <v>385</v>
          </cell>
          <cell r="C286">
            <v>36678</v>
          </cell>
          <cell r="D286">
            <v>36769</v>
          </cell>
          <cell r="E286" t="str">
            <v>DE-HOLY CROSS SCHOOL</v>
          </cell>
          <cell r="F286" t="str">
            <v>MR IND</v>
          </cell>
          <cell r="H286" t="str">
            <v>2000 Holy Cross School</v>
          </cell>
          <cell r="L286">
            <v>60</v>
          </cell>
          <cell r="M286">
            <v>135.59</v>
          </cell>
          <cell r="N286">
            <v>136</v>
          </cell>
          <cell r="O286">
            <v>0.40999999999999659</v>
          </cell>
          <cell r="P286">
            <v>135.59</v>
          </cell>
        </row>
        <row r="287">
          <cell r="A287">
            <v>22</v>
          </cell>
          <cell r="B287">
            <v>385</v>
          </cell>
          <cell r="C287">
            <v>37202</v>
          </cell>
          <cell r="D287">
            <v>37198</v>
          </cell>
          <cell r="E287" t="str">
            <v>DE-KFC</v>
          </cell>
          <cell r="F287" t="str">
            <v>MR IND</v>
          </cell>
          <cell r="H287" t="str">
            <v>Install Meter Set @ KFC and A&amp;W, Dover</v>
          </cell>
          <cell r="L287">
            <v>60</v>
          </cell>
          <cell r="M287">
            <v>1100.1100000000001</v>
          </cell>
          <cell r="N287">
            <v>1165</v>
          </cell>
          <cell r="O287">
            <v>64.889999999999873</v>
          </cell>
          <cell r="P287">
            <v>158.11000000000001</v>
          </cell>
          <cell r="R287">
            <v>942</v>
          </cell>
        </row>
        <row r="288">
          <cell r="A288" t="str">
            <v>22</v>
          </cell>
          <cell r="B288" t="str">
            <v>385</v>
          </cell>
          <cell r="C288">
            <v>37202</v>
          </cell>
          <cell r="E288" t="str">
            <v>DE-LAKE FOREST ELEM</v>
          </cell>
          <cell r="F288" t="str">
            <v>MR IND</v>
          </cell>
          <cell r="H288" t="str">
            <v>Install Meter Set @ Lake Forest Central Elem School</v>
          </cell>
          <cell r="L288">
            <v>69</v>
          </cell>
          <cell r="M288">
            <v>0</v>
          </cell>
          <cell r="N288">
            <v>1565</v>
          </cell>
          <cell r="O288">
            <v>1565</v>
          </cell>
        </row>
        <row r="289">
          <cell r="A289" t="str">
            <v>22</v>
          </cell>
          <cell r="B289" t="str">
            <v>385</v>
          </cell>
          <cell r="C289">
            <v>37237</v>
          </cell>
          <cell r="E289" t="str">
            <v>DE-LOWES</v>
          </cell>
          <cell r="F289" t="str">
            <v>MR IND</v>
          </cell>
          <cell r="H289" t="str">
            <v>ADD-Install Meter Set @ Lowes in the Middletown Commons</v>
          </cell>
          <cell r="L289">
            <v>45</v>
          </cell>
          <cell r="M289">
            <v>0</v>
          </cell>
          <cell r="N289">
            <v>1750</v>
          </cell>
          <cell r="O289">
            <v>1750</v>
          </cell>
        </row>
        <row r="290">
          <cell r="A290" t="str">
            <v>22</v>
          </cell>
          <cell r="B290" t="str">
            <v>385</v>
          </cell>
          <cell r="C290">
            <v>37236</v>
          </cell>
          <cell r="E290" t="str">
            <v>DE-MIDDLETOWN H.S.</v>
          </cell>
          <cell r="F290" t="str">
            <v>MR IND</v>
          </cell>
          <cell r="H290" t="str">
            <v>Install Meter Set @ Middletown H.S.</v>
          </cell>
          <cell r="L290">
            <v>45</v>
          </cell>
          <cell r="M290">
            <v>0</v>
          </cell>
          <cell r="N290">
            <v>1800</v>
          </cell>
          <cell r="O290">
            <v>1800</v>
          </cell>
        </row>
        <row r="291">
          <cell r="A291" t="str">
            <v>22</v>
          </cell>
          <cell r="B291" t="str">
            <v>385</v>
          </cell>
          <cell r="C291">
            <v>37202</v>
          </cell>
          <cell r="D291">
            <v>37225</v>
          </cell>
          <cell r="E291" t="str">
            <v>DE-MIDDLETOWN SCHOOL</v>
          </cell>
          <cell r="F291" t="str">
            <v>MR IND</v>
          </cell>
          <cell r="H291" t="str">
            <v>Install Meter Set @ Middletown Middle School Gym</v>
          </cell>
          <cell r="L291">
            <v>45</v>
          </cell>
          <cell r="M291">
            <v>1236.8899999999999</v>
          </cell>
          <cell r="N291">
            <v>1248</v>
          </cell>
          <cell r="O291">
            <v>11.110000000000127</v>
          </cell>
          <cell r="P291">
            <v>229.39</v>
          </cell>
          <cell r="R291">
            <v>1007.5</v>
          </cell>
        </row>
        <row r="292">
          <cell r="A292" t="str">
            <v>22</v>
          </cell>
          <cell r="B292" t="str">
            <v>385</v>
          </cell>
          <cell r="C292">
            <v>37202</v>
          </cell>
          <cell r="E292" t="str">
            <v>DE-MILFORD H.S.</v>
          </cell>
          <cell r="F292" t="str">
            <v>MR IND</v>
          </cell>
          <cell r="H292" t="str">
            <v>Install Meter Set @ Milford HS</v>
          </cell>
          <cell r="L292">
            <v>75</v>
          </cell>
          <cell r="M292">
            <v>1038.25</v>
          </cell>
          <cell r="N292">
            <v>2785</v>
          </cell>
          <cell r="O292">
            <v>1746.75</v>
          </cell>
          <cell r="R292">
            <v>1038.25</v>
          </cell>
        </row>
        <row r="293">
          <cell r="A293" t="str">
            <v>22</v>
          </cell>
          <cell r="B293" t="str">
            <v>385</v>
          </cell>
          <cell r="C293">
            <v>37202</v>
          </cell>
          <cell r="D293">
            <v>37225</v>
          </cell>
          <cell r="E293" t="str">
            <v>DE-MOOSE LODGE</v>
          </cell>
          <cell r="F293" t="str">
            <v>MR IND</v>
          </cell>
          <cell r="H293" t="str">
            <v>Install Meter Set @ Moose Lodge in Dover</v>
          </cell>
          <cell r="L293">
            <v>64</v>
          </cell>
          <cell r="M293">
            <v>235.5</v>
          </cell>
          <cell r="N293">
            <v>725</v>
          </cell>
          <cell r="O293">
            <v>489.5</v>
          </cell>
          <cell r="R293">
            <v>235.5</v>
          </cell>
        </row>
        <row r="294">
          <cell r="A294" t="str">
            <v>22</v>
          </cell>
          <cell r="B294" t="str">
            <v>385</v>
          </cell>
          <cell r="C294">
            <v>37202</v>
          </cell>
          <cell r="D294">
            <v>37225</v>
          </cell>
          <cell r="E294" t="str">
            <v>DE-SAFEWAY MAIN</v>
          </cell>
          <cell r="F294" t="str">
            <v>MR IND</v>
          </cell>
          <cell r="H294" t="str">
            <v>Install Meter Set @ Safeway in Dover</v>
          </cell>
          <cell r="L294">
            <v>60</v>
          </cell>
          <cell r="M294">
            <v>1102</v>
          </cell>
          <cell r="N294">
            <v>1327</v>
          </cell>
          <cell r="O294">
            <v>225</v>
          </cell>
          <cell r="R294">
            <v>1102</v>
          </cell>
        </row>
        <row r="295">
          <cell r="A295">
            <v>22</v>
          </cell>
          <cell r="B295">
            <v>385</v>
          </cell>
          <cell r="C295">
            <v>37214</v>
          </cell>
          <cell r="E295" t="str">
            <v>DE-SEA WATCH</v>
          </cell>
          <cell r="F295" t="str">
            <v>MR IND</v>
          </cell>
          <cell r="H295" t="str">
            <v>Install Meter Set @ Sea Watch</v>
          </cell>
          <cell r="M295">
            <v>0</v>
          </cell>
          <cell r="N295">
            <v>6040</v>
          </cell>
          <cell r="O295">
            <v>6040</v>
          </cell>
        </row>
        <row r="296">
          <cell r="A296">
            <v>22</v>
          </cell>
          <cell r="B296">
            <v>385</v>
          </cell>
          <cell r="C296">
            <v>36678</v>
          </cell>
          <cell r="D296">
            <v>36891</v>
          </cell>
          <cell r="E296" t="str">
            <v>DE-VIOLATION CTR</v>
          </cell>
          <cell r="F296" t="str">
            <v>MR IND</v>
          </cell>
          <cell r="H296" t="str">
            <v>2000 Violation Center-Smyrna</v>
          </cell>
          <cell r="M296">
            <v>328.62</v>
          </cell>
          <cell r="N296">
            <v>329</v>
          </cell>
          <cell r="O296">
            <v>0.37999999999999545</v>
          </cell>
          <cell r="P296">
            <v>328.62</v>
          </cell>
        </row>
        <row r="297">
          <cell r="H297" t="str">
            <v>Subtotal Group 22</v>
          </cell>
          <cell r="M297">
            <v>8931.9700000000012</v>
          </cell>
          <cell r="N297">
            <v>24861</v>
          </cell>
          <cell r="O297">
            <v>15929.029999999999</v>
          </cell>
        </row>
        <row r="299">
          <cell r="A299" t="str">
            <v>22S</v>
          </cell>
          <cell r="B299">
            <v>385</v>
          </cell>
          <cell r="G299" t="str">
            <v>M &amp; R Stations - Industrial</v>
          </cell>
        </row>
        <row r="300">
          <cell r="A300" t="str">
            <v>22S</v>
          </cell>
          <cell r="B300">
            <v>385</v>
          </cell>
          <cell r="H300" t="str">
            <v>BLANKET</v>
          </cell>
          <cell r="M300">
            <v>0</v>
          </cell>
          <cell r="N300">
            <v>8650</v>
          </cell>
          <cell r="O300">
            <v>8650</v>
          </cell>
        </row>
        <row r="301">
          <cell r="H301" t="str">
            <v>Subtotal Group 22S</v>
          </cell>
          <cell r="M301">
            <v>0</v>
          </cell>
          <cell r="N301">
            <v>8650</v>
          </cell>
          <cell r="O301">
            <v>8650</v>
          </cell>
        </row>
        <row r="303">
          <cell r="A303" t="str">
            <v>23</v>
          </cell>
          <cell r="B303" t="str">
            <v>387</v>
          </cell>
          <cell r="G303" t="str">
            <v>Other Equipment</v>
          </cell>
        </row>
        <row r="304">
          <cell r="A304" t="str">
            <v>23</v>
          </cell>
          <cell r="B304" t="str">
            <v>387</v>
          </cell>
          <cell r="C304">
            <v>36990</v>
          </cell>
          <cell r="D304">
            <v>37026</v>
          </cell>
          <cell r="E304" t="str">
            <v>DE-OTH EQUIP</v>
          </cell>
          <cell r="F304" t="str">
            <v>CGI</v>
          </cell>
          <cell r="H304" t="str">
            <v>Purchase 2 CGI'S for Construction</v>
          </cell>
          <cell r="M304">
            <v>3073.86</v>
          </cell>
          <cell r="N304">
            <v>3000</v>
          </cell>
          <cell r="O304">
            <v>-73.860000000000127</v>
          </cell>
          <cell r="P304">
            <v>3073.86</v>
          </cell>
        </row>
        <row r="305">
          <cell r="A305" t="str">
            <v>23</v>
          </cell>
          <cell r="B305" t="str">
            <v>387</v>
          </cell>
          <cell r="C305">
            <v>36949</v>
          </cell>
          <cell r="D305">
            <v>37000</v>
          </cell>
          <cell r="E305" t="str">
            <v>DE-OTH EQUIP</v>
          </cell>
          <cell r="F305" t="str">
            <v>PIPE LOCATOR TRK 5</v>
          </cell>
          <cell r="H305" t="str">
            <v>Purchase Pipe locator for New Construction Truck #5 (Model 500 Pipe Horn)</v>
          </cell>
          <cell r="L305">
            <v>61</v>
          </cell>
          <cell r="M305">
            <v>1009.5</v>
          </cell>
          <cell r="N305">
            <v>1000</v>
          </cell>
          <cell r="O305">
            <v>-9.5</v>
          </cell>
          <cell r="P305">
            <v>1009.5</v>
          </cell>
        </row>
        <row r="306">
          <cell r="A306" t="str">
            <v>23</v>
          </cell>
          <cell r="B306" t="str">
            <v>387</v>
          </cell>
          <cell r="C306">
            <v>37033</v>
          </cell>
          <cell r="E306" t="str">
            <v>DE-OTH EQUIP</v>
          </cell>
          <cell r="F306" t="str">
            <v>HOT TAP MACH</v>
          </cell>
          <cell r="H306" t="str">
            <v>1 McElroy Hot Tapping Machine for putting branch saddles on Pl pipe, Trk #5</v>
          </cell>
          <cell r="L306">
            <v>60</v>
          </cell>
          <cell r="M306">
            <v>0</v>
          </cell>
          <cell r="N306">
            <v>2000</v>
          </cell>
          <cell r="O306">
            <v>2000</v>
          </cell>
        </row>
        <row r="307">
          <cell r="A307" t="str">
            <v>23</v>
          </cell>
          <cell r="B307" t="str">
            <v>387</v>
          </cell>
          <cell r="H307" t="str">
            <v>BLANKET</v>
          </cell>
          <cell r="M307">
            <v>0</v>
          </cell>
          <cell r="N307">
            <v>0</v>
          </cell>
          <cell r="O307">
            <v>0</v>
          </cell>
        </row>
        <row r="308">
          <cell r="H308" t="str">
            <v>Subtotal Group 23</v>
          </cell>
          <cell r="M308">
            <v>4083.36</v>
          </cell>
          <cell r="N308">
            <v>6000</v>
          </cell>
          <cell r="O308">
            <v>1916.6399999999999</v>
          </cell>
        </row>
        <row r="311">
          <cell r="A311" t="str">
            <v>23S</v>
          </cell>
          <cell r="B311" t="str">
            <v>387</v>
          </cell>
          <cell r="G311" t="str">
            <v>Other Equipment</v>
          </cell>
        </row>
        <row r="314">
          <cell r="A314" t="str">
            <v>30</v>
          </cell>
          <cell r="B314" t="str">
            <v>390</v>
          </cell>
          <cell r="G314" t="str">
            <v>Structures and Improvements</v>
          </cell>
        </row>
        <row r="315">
          <cell r="A315" t="str">
            <v>30</v>
          </cell>
          <cell r="B315" t="str">
            <v>390</v>
          </cell>
          <cell r="H315" t="str">
            <v>Maintenance / Building repair -QS</v>
          </cell>
          <cell r="M315">
            <v>0</v>
          </cell>
          <cell r="N315">
            <v>10000</v>
          </cell>
          <cell r="O315">
            <v>10000</v>
          </cell>
        </row>
        <row r="316">
          <cell r="H316" t="str">
            <v>Subtotal Group 30</v>
          </cell>
          <cell r="M316">
            <v>0</v>
          </cell>
          <cell r="N316">
            <v>10000</v>
          </cell>
          <cell r="O316">
            <v>10000</v>
          </cell>
        </row>
        <row r="318">
          <cell r="A318" t="str">
            <v>24</v>
          </cell>
          <cell r="B318" t="str">
            <v>391</v>
          </cell>
          <cell r="G318" t="str">
            <v>Office Equipment</v>
          </cell>
        </row>
        <row r="319">
          <cell r="A319" t="str">
            <v>24</v>
          </cell>
          <cell r="B319" t="str">
            <v>391</v>
          </cell>
          <cell r="H319" t="str">
            <v>Update system flow model  Middletown/Odessa and Harrington</v>
          </cell>
          <cell r="M319">
            <v>0</v>
          </cell>
          <cell r="N319">
            <v>20000</v>
          </cell>
          <cell r="O319">
            <v>20000</v>
          </cell>
        </row>
        <row r="321">
          <cell r="H321" t="str">
            <v>Subtotal Group 24</v>
          </cell>
          <cell r="M321">
            <v>0</v>
          </cell>
          <cell r="N321">
            <v>20000</v>
          </cell>
          <cell r="O321">
            <v>20000</v>
          </cell>
        </row>
        <row r="323">
          <cell r="A323" t="str">
            <v>24S</v>
          </cell>
          <cell r="B323" t="str">
            <v>391</v>
          </cell>
          <cell r="G323" t="str">
            <v>Office Equipment</v>
          </cell>
        </row>
        <row r="325">
          <cell r="A325" t="str">
            <v>25</v>
          </cell>
          <cell r="B325" t="str">
            <v>392</v>
          </cell>
          <cell r="G325" t="str">
            <v>Transportation Equipment</v>
          </cell>
        </row>
        <row r="326">
          <cell r="A326" t="str">
            <v>25</v>
          </cell>
          <cell r="B326" t="str">
            <v>392</v>
          </cell>
          <cell r="H326" t="str">
            <v>Boom Truck Chassis -Cab</v>
          </cell>
          <cell r="M326">
            <v>0</v>
          </cell>
          <cell r="N326">
            <v>0</v>
          </cell>
          <cell r="O326">
            <v>0</v>
          </cell>
        </row>
        <row r="327">
          <cell r="A327" t="str">
            <v>25</v>
          </cell>
          <cell r="B327" t="str">
            <v>392</v>
          </cell>
          <cell r="C327">
            <v>37207</v>
          </cell>
          <cell r="D327">
            <v>37225</v>
          </cell>
          <cell r="E327" t="str">
            <v>DE-TRANS</v>
          </cell>
          <cell r="F327" t="str">
            <v>TR-0105</v>
          </cell>
          <cell r="H327" t="str">
            <v>Emergency Trailer</v>
          </cell>
          <cell r="L327">
            <v>60</v>
          </cell>
          <cell r="M327">
            <v>4509.57</v>
          </cell>
          <cell r="N327">
            <v>3500</v>
          </cell>
          <cell r="O327">
            <v>-1009.5699999999997</v>
          </cell>
          <cell r="P327">
            <v>4509.57</v>
          </cell>
        </row>
        <row r="328">
          <cell r="A328" t="str">
            <v>25</v>
          </cell>
          <cell r="B328" t="str">
            <v>392</v>
          </cell>
          <cell r="C328">
            <v>36892</v>
          </cell>
          <cell r="D328">
            <v>37225</v>
          </cell>
          <cell r="E328" t="str">
            <v>DE-TRANS</v>
          </cell>
          <cell r="F328" t="str">
            <v>OT-0103</v>
          </cell>
          <cell r="H328" t="str">
            <v>Replace Unit 43</v>
          </cell>
          <cell r="L328">
            <v>60</v>
          </cell>
          <cell r="M328">
            <v>22667.55</v>
          </cell>
          <cell r="N328">
            <v>23500</v>
          </cell>
          <cell r="O328">
            <v>832.45000000000073</v>
          </cell>
          <cell r="P328">
            <v>22667.55</v>
          </cell>
        </row>
        <row r="329">
          <cell r="A329" t="str">
            <v>25</v>
          </cell>
          <cell r="B329" t="str">
            <v>392</v>
          </cell>
          <cell r="C329">
            <v>36935</v>
          </cell>
          <cell r="D329">
            <v>37195</v>
          </cell>
          <cell r="E329" t="str">
            <v>DE-TRANS</v>
          </cell>
          <cell r="F329" t="str">
            <v>OT-0104</v>
          </cell>
          <cell r="H329" t="str">
            <v>Replace Unit 58</v>
          </cell>
          <cell r="L329">
            <v>60</v>
          </cell>
          <cell r="M329">
            <v>17599</v>
          </cell>
          <cell r="N329">
            <v>17000</v>
          </cell>
          <cell r="O329">
            <v>-599</v>
          </cell>
          <cell r="Q329">
            <v>17599</v>
          </cell>
        </row>
        <row r="330">
          <cell r="H330" t="str">
            <v>Subtotal Group 25</v>
          </cell>
          <cell r="M330">
            <v>44776.119999999995</v>
          </cell>
          <cell r="N330">
            <v>44000</v>
          </cell>
          <cell r="O330">
            <v>-776.11999999999898</v>
          </cell>
        </row>
        <row r="332">
          <cell r="A332" t="str">
            <v>26</v>
          </cell>
          <cell r="B332" t="str">
            <v>394</v>
          </cell>
          <cell r="G332" t="str">
            <v>Tools, Shop and Garage Equip</v>
          </cell>
        </row>
        <row r="333">
          <cell r="A333" t="str">
            <v>26</v>
          </cell>
          <cell r="B333" t="str">
            <v>394</v>
          </cell>
          <cell r="C333">
            <v>36949</v>
          </cell>
          <cell r="D333">
            <v>37035</v>
          </cell>
          <cell r="E333" t="str">
            <v xml:space="preserve">DE-TOOLS </v>
          </cell>
          <cell r="F333" t="str">
            <v>FORK EXPANDER</v>
          </cell>
          <cell r="H333" t="str">
            <v>Purchase of Fork Expanders for Forklift truck</v>
          </cell>
          <cell r="L333">
            <v>60</v>
          </cell>
          <cell r="M333">
            <v>1400</v>
          </cell>
          <cell r="N333">
            <v>1400</v>
          </cell>
          <cell r="O333">
            <v>0</v>
          </cell>
          <cell r="P333">
            <v>1400</v>
          </cell>
        </row>
        <row r="334">
          <cell r="A334" t="str">
            <v>26</v>
          </cell>
          <cell r="B334" t="str">
            <v>394</v>
          </cell>
          <cell r="C334">
            <v>37033</v>
          </cell>
          <cell r="D334">
            <v>37225</v>
          </cell>
          <cell r="E334" t="str">
            <v xml:space="preserve">DE-TOOLS </v>
          </cell>
          <cell r="F334" t="str">
            <v>TOOLS TRUCK 5</v>
          </cell>
          <cell r="H334" t="str">
            <v>Purchase tools for new construction truck (Truck #5)</v>
          </cell>
          <cell r="L334">
            <v>60</v>
          </cell>
          <cell r="M334">
            <v>4934.6499999999996</v>
          </cell>
          <cell r="N334">
            <v>5182</v>
          </cell>
          <cell r="O334">
            <v>247.35000000000036</v>
          </cell>
          <cell r="P334">
            <v>4934.6499999999996</v>
          </cell>
        </row>
        <row r="335">
          <cell r="A335" t="str">
            <v>26</v>
          </cell>
          <cell r="B335" t="str">
            <v>394</v>
          </cell>
          <cell r="C335">
            <v>37033</v>
          </cell>
          <cell r="E335" t="str">
            <v xml:space="preserve">DE-TOOLS </v>
          </cell>
          <cell r="F335" t="str">
            <v>ROTARY HAMMER</v>
          </cell>
          <cell r="H335" t="str">
            <v>Purchase 1 hammer drill and drill bit, Truck #5</v>
          </cell>
          <cell r="L335">
            <v>60</v>
          </cell>
          <cell r="M335">
            <v>0</v>
          </cell>
          <cell r="N335">
            <v>670</v>
          </cell>
          <cell r="O335">
            <v>670</v>
          </cell>
        </row>
        <row r="336">
          <cell r="A336" t="str">
            <v>26</v>
          </cell>
          <cell r="B336" t="str">
            <v>394</v>
          </cell>
          <cell r="H336" t="str">
            <v>BLANKET</v>
          </cell>
          <cell r="M336">
            <v>0</v>
          </cell>
          <cell r="N336">
            <v>448</v>
          </cell>
          <cell r="O336">
            <v>448</v>
          </cell>
        </row>
        <row r="337">
          <cell r="H337" t="str">
            <v>Subtotal Group 26</v>
          </cell>
          <cell r="M337">
            <v>6334.65</v>
          </cell>
          <cell r="N337">
            <v>7700</v>
          </cell>
          <cell r="O337">
            <v>1365.3500000000004</v>
          </cell>
        </row>
        <row r="339">
          <cell r="A339" t="str">
            <v>26S</v>
          </cell>
          <cell r="B339" t="str">
            <v>394</v>
          </cell>
          <cell r="G339" t="str">
            <v>Tools, Shop and Garage Equip</v>
          </cell>
        </row>
        <row r="340">
          <cell r="A340" t="str">
            <v>26S</v>
          </cell>
          <cell r="B340" t="str">
            <v>394</v>
          </cell>
          <cell r="C340">
            <v>37144</v>
          </cell>
          <cell r="D340">
            <v>37164</v>
          </cell>
          <cell r="E340" t="str">
            <v>DE-TOOLS</v>
          </cell>
          <cell r="F340" t="str">
            <v>ELECTROFUSION-SUS</v>
          </cell>
          <cell r="H340" t="str">
            <v>Purchase Electrofusion Equip</v>
          </cell>
          <cell r="M340">
            <v>3462.5</v>
          </cell>
          <cell r="N340">
            <v>4000</v>
          </cell>
          <cell r="O340">
            <v>537.5</v>
          </cell>
          <cell r="P340">
            <v>3462.5</v>
          </cell>
        </row>
        <row r="341">
          <cell r="A341" t="str">
            <v>26S</v>
          </cell>
          <cell r="B341" t="str">
            <v>394</v>
          </cell>
          <cell r="C341">
            <v>37202</v>
          </cell>
          <cell r="E341" t="str">
            <v>DE-TOOLS</v>
          </cell>
          <cell r="F341" t="str">
            <v>TRAFFIC SIGNS-SUS</v>
          </cell>
          <cell r="H341" t="str">
            <v>Purchase Road Signs</v>
          </cell>
          <cell r="M341">
            <v>0</v>
          </cell>
          <cell r="N341">
            <v>2000</v>
          </cell>
          <cell r="O341">
            <v>2000</v>
          </cell>
        </row>
        <row r="342">
          <cell r="A342" t="str">
            <v>26S</v>
          </cell>
          <cell r="B342" t="str">
            <v>394</v>
          </cell>
          <cell r="H342" t="str">
            <v>Purchase Air Tool</v>
          </cell>
          <cell r="M342">
            <v>0</v>
          </cell>
          <cell r="N342">
            <v>0</v>
          </cell>
          <cell r="O342">
            <v>0</v>
          </cell>
        </row>
        <row r="343">
          <cell r="A343" t="str">
            <v>26S</v>
          </cell>
          <cell r="B343" t="str">
            <v>394</v>
          </cell>
          <cell r="H343" t="str">
            <v>BLANKET</v>
          </cell>
          <cell r="M343">
            <v>0</v>
          </cell>
          <cell r="N343">
            <v>0</v>
          </cell>
          <cell r="O343">
            <v>0</v>
          </cell>
        </row>
        <row r="344">
          <cell r="H344" t="str">
            <v>Subtotal Group 26S</v>
          </cell>
          <cell r="M344">
            <v>3462.5</v>
          </cell>
          <cell r="N344">
            <v>6000</v>
          </cell>
          <cell r="O344">
            <v>2537.5</v>
          </cell>
        </row>
        <row r="346">
          <cell r="A346" t="str">
            <v>27</v>
          </cell>
          <cell r="B346" t="str">
            <v>396</v>
          </cell>
          <cell r="G346" t="str">
            <v>Power Operated Equipment</v>
          </cell>
        </row>
        <row r="347">
          <cell r="A347" t="str">
            <v>27</v>
          </cell>
          <cell r="B347" t="str">
            <v>396</v>
          </cell>
          <cell r="C347">
            <v>36935</v>
          </cell>
          <cell r="D347">
            <v>37035</v>
          </cell>
          <cell r="E347" t="str">
            <v>DE-POWER OP EQUIP</v>
          </cell>
          <cell r="F347" t="str">
            <v>FORKLIFT</v>
          </cell>
          <cell r="H347" t="str">
            <v>Purchase Forklift</v>
          </cell>
          <cell r="L347">
            <v>60</v>
          </cell>
          <cell r="M347">
            <v>10000</v>
          </cell>
          <cell r="N347">
            <v>9500</v>
          </cell>
          <cell r="O347">
            <v>-500</v>
          </cell>
          <cell r="P347">
            <v>10000</v>
          </cell>
        </row>
        <row r="348">
          <cell r="A348" t="str">
            <v>27</v>
          </cell>
          <cell r="B348" t="str">
            <v>396</v>
          </cell>
          <cell r="C348">
            <v>37119</v>
          </cell>
          <cell r="D348">
            <v>37164</v>
          </cell>
          <cell r="E348" t="str">
            <v>DE-POWER OP EQUIP</v>
          </cell>
          <cell r="F348" t="str">
            <v>GAS TAMP</v>
          </cell>
          <cell r="H348" t="str">
            <v>Purchase Gasolinge Tamp</v>
          </cell>
          <cell r="L348">
            <v>60</v>
          </cell>
          <cell r="M348">
            <v>2350</v>
          </cell>
          <cell r="N348">
            <v>2600</v>
          </cell>
          <cell r="O348">
            <v>250</v>
          </cell>
          <cell r="R348">
            <v>2350</v>
          </cell>
        </row>
        <row r="349">
          <cell r="A349" t="str">
            <v>27</v>
          </cell>
          <cell r="B349" t="str">
            <v>396</v>
          </cell>
          <cell r="C349">
            <v>36949</v>
          </cell>
          <cell r="D349">
            <v>36966</v>
          </cell>
          <cell r="E349" t="str">
            <v xml:space="preserve">DE-POWER OP EQUIP </v>
          </cell>
          <cell r="F349" t="str">
            <v>GENERATOR</v>
          </cell>
          <cell r="H349" t="str">
            <v>Purchase Generator</v>
          </cell>
          <cell r="L349">
            <v>60</v>
          </cell>
          <cell r="M349">
            <v>1999</v>
          </cell>
          <cell r="N349">
            <v>2500</v>
          </cell>
          <cell r="O349">
            <v>501</v>
          </cell>
          <cell r="P349">
            <v>1999</v>
          </cell>
        </row>
        <row r="350">
          <cell r="A350" t="str">
            <v>27</v>
          </cell>
          <cell r="B350" t="str">
            <v>396</v>
          </cell>
          <cell r="C350">
            <v>37165</v>
          </cell>
          <cell r="D350">
            <v>37225</v>
          </cell>
          <cell r="E350" t="str">
            <v xml:space="preserve">DE-POWER OP EQUIP </v>
          </cell>
          <cell r="F350" t="str">
            <v>GENERATOR 01</v>
          </cell>
          <cell r="H350" t="str">
            <v>ADD - Purchase Generator</v>
          </cell>
          <cell r="L350">
            <v>60</v>
          </cell>
          <cell r="M350">
            <v>1995</v>
          </cell>
          <cell r="N350">
            <v>2000</v>
          </cell>
          <cell r="O350">
            <v>5</v>
          </cell>
          <cell r="R350">
            <v>1995</v>
          </cell>
        </row>
        <row r="351">
          <cell r="H351" t="str">
            <v>Subtotal Group 27</v>
          </cell>
          <cell r="M351">
            <v>16344</v>
          </cell>
          <cell r="N351">
            <v>16600</v>
          </cell>
          <cell r="O351">
            <v>256</v>
          </cell>
        </row>
        <row r="352">
          <cell r="B352" t="str">
            <v xml:space="preserve"> </v>
          </cell>
        </row>
        <row r="353">
          <cell r="A353" t="str">
            <v>28</v>
          </cell>
          <cell r="B353" t="str">
            <v>397</v>
          </cell>
          <cell r="G353" t="str">
            <v>Communication Equipment</v>
          </cell>
        </row>
        <row r="356">
          <cell r="A356" t="str">
            <v>28S</v>
          </cell>
          <cell r="B356" t="str">
            <v>397</v>
          </cell>
          <cell r="G356" t="str">
            <v>Communication Equipment</v>
          </cell>
        </row>
        <row r="360">
          <cell r="A360" t="str">
            <v>29</v>
          </cell>
          <cell r="B360" t="str">
            <v>398</v>
          </cell>
          <cell r="G360" t="str">
            <v>Miscellaneous Equipment</v>
          </cell>
        </row>
        <row r="361">
          <cell r="H361" t="str">
            <v>Subtotal Group 29</v>
          </cell>
          <cell r="N361">
            <v>0</v>
          </cell>
        </row>
        <row r="363">
          <cell r="B363">
            <v>108</v>
          </cell>
          <cell r="G363" t="str">
            <v>Cost of Removal</v>
          </cell>
          <cell r="M363">
            <v>11514.64</v>
          </cell>
          <cell r="O363">
            <v>-11514.64</v>
          </cell>
          <cell r="P363">
            <v>540.24</v>
          </cell>
          <cell r="R363">
            <v>3785.23</v>
          </cell>
          <cell r="S363">
            <v>10344.17</v>
          </cell>
          <cell r="T363">
            <v>-3155</v>
          </cell>
        </row>
        <row r="364">
          <cell r="H364" t="str">
            <v>Blanket</v>
          </cell>
          <cell r="M364">
            <v>0</v>
          </cell>
          <cell r="N364">
            <v>20000</v>
          </cell>
          <cell r="O364">
            <v>20000</v>
          </cell>
        </row>
        <row r="365">
          <cell r="H365" t="str">
            <v>Subtotal</v>
          </cell>
          <cell r="M365">
            <v>11514.64</v>
          </cell>
          <cell r="N365">
            <v>20000</v>
          </cell>
          <cell r="O365">
            <v>8485.36</v>
          </cell>
        </row>
        <row r="367">
          <cell r="H367" t="str">
            <v>OVERHEAD</v>
          </cell>
          <cell r="M367">
            <v>170707.45</v>
          </cell>
          <cell r="N367">
            <v>-24256</v>
          </cell>
          <cell r="O367">
            <v>-194963.45</v>
          </cell>
        </row>
        <row r="368">
          <cell r="H368" t="str">
            <v>PRELIMINARY WORK</v>
          </cell>
          <cell r="M368">
            <v>8683.6</v>
          </cell>
          <cell r="O368">
            <v>-8683.6</v>
          </cell>
          <cell r="R368">
            <v>4448.2800000000007</v>
          </cell>
          <cell r="S368">
            <v>4235.32</v>
          </cell>
        </row>
        <row r="369">
          <cell r="H369" t="str">
            <v>TOTAL</v>
          </cell>
          <cell r="M369">
            <v>2197549.87</v>
          </cell>
          <cell r="N369">
            <v>2862667.9299999997</v>
          </cell>
          <cell r="O369">
            <v>665118.05999999947</v>
          </cell>
        </row>
        <row r="371">
          <cell r="M371">
            <v>0</v>
          </cell>
          <cell r="O371">
            <v>665118.05999999959</v>
          </cell>
        </row>
        <row r="372">
          <cell r="L372" t="str">
            <v>Begin</v>
          </cell>
          <cell r="M372">
            <v>1744465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eratures"/>
      <sheetName val="Monthly"/>
      <sheetName val="Daily"/>
      <sheetName val="Forecast"/>
      <sheetName val="Hourly"/>
    </sheetNames>
    <sheetDataSet>
      <sheetData sheetId="0" refreshError="1">
        <row r="32817">
          <cell r="E32817">
            <v>36</v>
          </cell>
          <cell r="F32817">
            <v>31</v>
          </cell>
          <cell r="G32817">
            <v>34</v>
          </cell>
          <cell r="H32817">
            <v>31</v>
          </cell>
          <cell r="I32817">
            <v>0</v>
          </cell>
          <cell r="J32817">
            <v>15</v>
          </cell>
        </row>
        <row r="32818">
          <cell r="E32818">
            <v>43</v>
          </cell>
          <cell r="F32818">
            <v>28</v>
          </cell>
          <cell r="G32818">
            <v>36</v>
          </cell>
          <cell r="H32818">
            <v>29</v>
          </cell>
          <cell r="I32818">
            <v>0</v>
          </cell>
          <cell r="J32818">
            <v>5.8</v>
          </cell>
        </row>
        <row r="32819">
          <cell r="E32819">
            <v>40</v>
          </cell>
          <cell r="F32819">
            <v>33</v>
          </cell>
          <cell r="G32819">
            <v>37</v>
          </cell>
          <cell r="H32819">
            <v>28</v>
          </cell>
          <cell r="I32819">
            <v>0</v>
          </cell>
          <cell r="J32819">
            <v>8.1999999999999993</v>
          </cell>
        </row>
        <row r="32820">
          <cell r="E32820">
            <v>56</v>
          </cell>
          <cell r="F32820">
            <v>37</v>
          </cell>
          <cell r="G32820">
            <v>47</v>
          </cell>
          <cell r="H32820">
            <v>18</v>
          </cell>
          <cell r="I32820">
            <v>0</v>
          </cell>
          <cell r="J32820">
            <v>10.5</v>
          </cell>
        </row>
        <row r="32821">
          <cell r="E32821">
            <v>65</v>
          </cell>
          <cell r="F32821">
            <v>41</v>
          </cell>
          <cell r="G32821">
            <v>53</v>
          </cell>
          <cell r="H32821">
            <v>12</v>
          </cell>
          <cell r="I32821">
            <v>0</v>
          </cell>
          <cell r="J32821">
            <v>14.2</v>
          </cell>
        </row>
        <row r="32822">
          <cell r="E32822">
            <v>41</v>
          </cell>
          <cell r="F32822">
            <v>31</v>
          </cell>
          <cell r="G32822">
            <v>36</v>
          </cell>
          <cell r="H32822">
            <v>29</v>
          </cell>
          <cell r="I32822">
            <v>0</v>
          </cell>
          <cell r="J32822">
            <v>12</v>
          </cell>
        </row>
        <row r="32823">
          <cell r="E32823">
            <v>36</v>
          </cell>
          <cell r="F32823">
            <v>27</v>
          </cell>
          <cell r="G32823">
            <v>32</v>
          </cell>
          <cell r="H32823">
            <v>33</v>
          </cell>
          <cell r="I32823">
            <v>0</v>
          </cell>
          <cell r="J32823">
            <v>10.7</v>
          </cell>
        </row>
        <row r="32824">
          <cell r="E32824">
            <v>48</v>
          </cell>
          <cell r="F32824">
            <v>22</v>
          </cell>
          <cell r="G32824">
            <v>35</v>
          </cell>
          <cell r="H32824">
            <v>30</v>
          </cell>
          <cell r="I32824">
            <v>0</v>
          </cell>
          <cell r="J32824">
            <v>7.7</v>
          </cell>
        </row>
        <row r="32825">
          <cell r="E32825">
            <v>51</v>
          </cell>
          <cell r="F32825">
            <v>24</v>
          </cell>
          <cell r="G32825">
            <v>38</v>
          </cell>
          <cell r="H32825">
            <v>27</v>
          </cell>
          <cell r="I32825">
            <v>0</v>
          </cell>
          <cell r="J32825">
            <v>3.9</v>
          </cell>
        </row>
        <row r="32826">
          <cell r="E32826">
            <v>54</v>
          </cell>
          <cell r="F32826">
            <v>25</v>
          </cell>
          <cell r="G32826">
            <v>40</v>
          </cell>
          <cell r="H32826">
            <v>25</v>
          </cell>
          <cell r="I32826">
            <v>0</v>
          </cell>
          <cell r="J32826">
            <v>4.9000000000000004</v>
          </cell>
        </row>
        <row r="32827">
          <cell r="E32827">
            <v>57</v>
          </cell>
          <cell r="F32827">
            <v>36</v>
          </cell>
          <cell r="G32827">
            <v>47</v>
          </cell>
          <cell r="H32827">
            <v>18</v>
          </cell>
          <cell r="I32827">
            <v>0</v>
          </cell>
          <cell r="J32827">
            <v>9.5</v>
          </cell>
        </row>
        <row r="32828">
          <cell r="E32828">
            <v>56</v>
          </cell>
          <cell r="F32828">
            <v>48</v>
          </cell>
          <cell r="G32828">
            <v>52</v>
          </cell>
          <cell r="H32828">
            <v>13</v>
          </cell>
          <cell r="I32828">
            <v>0</v>
          </cell>
          <cell r="J32828">
            <v>9.1999999999999993</v>
          </cell>
        </row>
        <row r="32829">
          <cell r="E32829">
            <v>60</v>
          </cell>
          <cell r="F32829">
            <v>47</v>
          </cell>
          <cell r="G32829">
            <v>54</v>
          </cell>
          <cell r="H32829">
            <v>11</v>
          </cell>
          <cell r="I32829">
            <v>0</v>
          </cell>
          <cell r="J32829">
            <v>11.1</v>
          </cell>
        </row>
        <row r="32830">
          <cell r="E32830">
            <v>73</v>
          </cell>
          <cell r="F32830">
            <v>58</v>
          </cell>
          <cell r="G32830">
            <v>66</v>
          </cell>
          <cell r="H32830">
            <v>0</v>
          </cell>
          <cell r="I32830">
            <v>1</v>
          </cell>
          <cell r="J32830">
            <v>12</v>
          </cell>
        </row>
        <row r="32831">
          <cell r="E32831">
            <v>65</v>
          </cell>
          <cell r="F32831">
            <v>47</v>
          </cell>
          <cell r="G32831">
            <v>56</v>
          </cell>
          <cell r="H32831">
            <v>9</v>
          </cell>
          <cell r="I32831">
            <v>0</v>
          </cell>
          <cell r="J32831">
            <v>14.4</v>
          </cell>
        </row>
        <row r="32832">
          <cell r="E32832">
            <v>55</v>
          </cell>
          <cell r="F32832">
            <v>41</v>
          </cell>
          <cell r="G32832">
            <v>48</v>
          </cell>
          <cell r="H32832">
            <v>17</v>
          </cell>
          <cell r="I32832">
            <v>0</v>
          </cell>
          <cell r="J32832">
            <v>5.5</v>
          </cell>
        </row>
        <row r="32833">
          <cell r="E32833">
            <v>69</v>
          </cell>
          <cell r="F32833">
            <v>40</v>
          </cell>
          <cell r="G32833">
            <v>55</v>
          </cell>
          <cell r="H32833">
            <v>10</v>
          </cell>
          <cell r="I32833">
            <v>0</v>
          </cell>
          <cell r="J32833">
            <v>10.1</v>
          </cell>
        </row>
        <row r="32834">
          <cell r="E32834">
            <v>50</v>
          </cell>
          <cell r="F32834">
            <v>38</v>
          </cell>
          <cell r="G32834">
            <v>44</v>
          </cell>
          <cell r="H32834">
            <v>21</v>
          </cell>
          <cell r="I32834">
            <v>0</v>
          </cell>
          <cell r="J32834">
            <v>9</v>
          </cell>
        </row>
        <row r="32835">
          <cell r="E32835">
            <v>50</v>
          </cell>
          <cell r="F32835">
            <v>41</v>
          </cell>
          <cell r="G32835">
            <v>46</v>
          </cell>
          <cell r="H32835">
            <v>19</v>
          </cell>
          <cell r="I32835">
            <v>0</v>
          </cell>
          <cell r="J32835">
            <v>12.2</v>
          </cell>
        </row>
        <row r="32836">
          <cell r="E32836">
            <v>44</v>
          </cell>
          <cell r="F32836">
            <v>26</v>
          </cell>
          <cell r="G32836">
            <v>35</v>
          </cell>
          <cell r="H32836">
            <v>30</v>
          </cell>
          <cell r="I32836">
            <v>0</v>
          </cell>
          <cell r="J32836">
            <v>14.9</v>
          </cell>
        </row>
        <row r="32837">
          <cell r="E32837">
            <v>48</v>
          </cell>
          <cell r="F32837">
            <v>26</v>
          </cell>
          <cell r="G32837">
            <v>37</v>
          </cell>
          <cell r="H32837">
            <v>28</v>
          </cell>
          <cell r="I32837">
            <v>0</v>
          </cell>
          <cell r="J32837">
            <v>9.6999999999999993</v>
          </cell>
        </row>
        <row r="32838">
          <cell r="E32838">
            <v>56</v>
          </cell>
          <cell r="F32838">
            <v>35</v>
          </cell>
          <cell r="G32838">
            <v>46</v>
          </cell>
          <cell r="H32838">
            <v>19</v>
          </cell>
          <cell r="I32838">
            <v>0</v>
          </cell>
          <cell r="J32838">
            <v>8.5</v>
          </cell>
        </row>
        <row r="32839">
          <cell r="E32839">
            <v>59</v>
          </cell>
          <cell r="F32839">
            <v>30</v>
          </cell>
          <cell r="G32839">
            <v>45</v>
          </cell>
          <cell r="H32839">
            <v>20</v>
          </cell>
          <cell r="I32839">
            <v>0</v>
          </cell>
          <cell r="J32839">
            <v>3.6</v>
          </cell>
        </row>
        <row r="32840">
          <cell r="E32840">
            <v>53</v>
          </cell>
          <cell r="F32840">
            <v>38</v>
          </cell>
          <cell r="G32840">
            <v>46</v>
          </cell>
          <cell r="H32840">
            <v>19</v>
          </cell>
          <cell r="I32840">
            <v>0</v>
          </cell>
          <cell r="J32840">
            <v>5.7</v>
          </cell>
        </row>
        <row r="32841">
          <cell r="E32841">
            <v>49</v>
          </cell>
          <cell r="F32841">
            <v>35</v>
          </cell>
          <cell r="G32841">
            <v>42</v>
          </cell>
          <cell r="H32841">
            <v>23</v>
          </cell>
          <cell r="I32841">
            <v>0</v>
          </cell>
          <cell r="J32841">
            <v>11.8</v>
          </cell>
        </row>
        <row r="32842">
          <cell r="E32842">
            <v>55</v>
          </cell>
          <cell r="F32842">
            <v>35</v>
          </cell>
          <cell r="G32842">
            <v>45</v>
          </cell>
          <cell r="H32842">
            <v>20</v>
          </cell>
          <cell r="I32842">
            <v>0</v>
          </cell>
          <cell r="J32842">
            <v>10.7</v>
          </cell>
        </row>
        <row r="32843">
          <cell r="E32843">
            <v>47</v>
          </cell>
          <cell r="F32843">
            <v>35</v>
          </cell>
          <cell r="G32843">
            <v>41</v>
          </cell>
          <cell r="H32843">
            <v>24</v>
          </cell>
          <cell r="I32843">
            <v>0</v>
          </cell>
          <cell r="J32843">
            <v>10.8</v>
          </cell>
        </row>
        <row r="32844">
          <cell r="E32844">
            <v>41</v>
          </cell>
          <cell r="F32844">
            <v>32</v>
          </cell>
          <cell r="G32844">
            <v>37</v>
          </cell>
          <cell r="H32844">
            <v>28</v>
          </cell>
          <cell r="I32844">
            <v>0</v>
          </cell>
          <cell r="J32844">
            <v>11.9</v>
          </cell>
        </row>
        <row r="32845">
          <cell r="E32845">
            <v>34</v>
          </cell>
          <cell r="F32845">
            <v>30</v>
          </cell>
          <cell r="G32845">
            <v>32</v>
          </cell>
          <cell r="H32845">
            <v>33</v>
          </cell>
          <cell r="I32845">
            <v>0</v>
          </cell>
          <cell r="J32845">
            <v>10.8</v>
          </cell>
        </row>
        <row r="32846">
          <cell r="E32846">
            <v>41</v>
          </cell>
          <cell r="F32846">
            <v>29</v>
          </cell>
          <cell r="G32846">
            <v>35</v>
          </cell>
          <cell r="H32846">
            <v>30</v>
          </cell>
          <cell r="I32846">
            <v>0</v>
          </cell>
          <cell r="J32846">
            <v>6.7</v>
          </cell>
        </row>
        <row r="32847">
          <cell r="E32847">
            <v>50</v>
          </cell>
          <cell r="F32847">
            <v>26</v>
          </cell>
          <cell r="G32847">
            <v>38</v>
          </cell>
          <cell r="H32847">
            <v>27</v>
          </cell>
          <cell r="I32847">
            <v>0</v>
          </cell>
          <cell r="J32847">
            <v>8.3000000000000007</v>
          </cell>
        </row>
        <row r="32848">
          <cell r="E32848">
            <v>54</v>
          </cell>
          <cell r="F32848">
            <v>29</v>
          </cell>
          <cell r="G32848">
            <v>42</v>
          </cell>
          <cell r="H32848">
            <v>23</v>
          </cell>
          <cell r="I32848">
            <v>0</v>
          </cell>
          <cell r="J32848">
            <v>8.9</v>
          </cell>
        </row>
        <row r="32849">
          <cell r="E32849">
            <v>49</v>
          </cell>
          <cell r="F32849">
            <v>41</v>
          </cell>
          <cell r="G32849">
            <v>45</v>
          </cell>
          <cell r="H32849">
            <v>20</v>
          </cell>
          <cell r="I32849">
            <v>0</v>
          </cell>
          <cell r="J32849">
            <v>6</v>
          </cell>
        </row>
        <row r="32850">
          <cell r="E32850">
            <v>54</v>
          </cell>
          <cell r="F32850">
            <v>42</v>
          </cell>
          <cell r="G32850">
            <v>48</v>
          </cell>
          <cell r="H32850">
            <v>17</v>
          </cell>
          <cell r="I32850">
            <v>0</v>
          </cell>
          <cell r="J32850">
            <v>7.4</v>
          </cell>
        </row>
        <row r="32851">
          <cell r="E32851">
            <v>51</v>
          </cell>
          <cell r="F32851">
            <v>37</v>
          </cell>
          <cell r="G32851">
            <v>44</v>
          </cell>
          <cell r="H32851">
            <v>21</v>
          </cell>
          <cell r="I32851">
            <v>0</v>
          </cell>
          <cell r="J32851">
            <v>12.7</v>
          </cell>
        </row>
        <row r="32852">
          <cell r="E32852">
            <v>44</v>
          </cell>
          <cell r="F32852">
            <v>36</v>
          </cell>
          <cell r="G32852">
            <v>40</v>
          </cell>
          <cell r="H32852">
            <v>25</v>
          </cell>
          <cell r="I32852">
            <v>0</v>
          </cell>
          <cell r="J32852">
            <v>13.4</v>
          </cell>
        </row>
        <row r="32853">
          <cell r="E32853">
            <v>39</v>
          </cell>
          <cell r="F32853">
            <v>31</v>
          </cell>
          <cell r="G32853">
            <v>35</v>
          </cell>
          <cell r="H32853">
            <v>30</v>
          </cell>
          <cell r="I32853">
            <v>0</v>
          </cell>
          <cell r="J32853">
            <v>10</v>
          </cell>
        </row>
        <row r="32854">
          <cell r="E32854">
            <v>45</v>
          </cell>
          <cell r="F32854">
            <v>28</v>
          </cell>
          <cell r="G32854">
            <v>37</v>
          </cell>
          <cell r="H32854">
            <v>28</v>
          </cell>
          <cell r="I32854">
            <v>0</v>
          </cell>
          <cell r="J32854">
            <v>5.9</v>
          </cell>
        </row>
        <row r="32855">
          <cell r="E32855">
            <v>49</v>
          </cell>
          <cell r="F32855">
            <v>29</v>
          </cell>
          <cell r="G32855">
            <v>39</v>
          </cell>
          <cell r="H32855">
            <v>26</v>
          </cell>
          <cell r="I32855">
            <v>0</v>
          </cell>
          <cell r="J32855">
            <v>7.5</v>
          </cell>
        </row>
        <row r="32856">
          <cell r="E32856">
            <v>52</v>
          </cell>
          <cell r="F32856">
            <v>38</v>
          </cell>
          <cell r="G32856">
            <v>45</v>
          </cell>
          <cell r="H32856">
            <v>20</v>
          </cell>
          <cell r="I32856">
            <v>0</v>
          </cell>
          <cell r="J32856">
            <v>13.6</v>
          </cell>
        </row>
        <row r="32857">
          <cell r="E32857">
            <v>38</v>
          </cell>
          <cell r="F32857">
            <v>19</v>
          </cell>
          <cell r="G32857">
            <v>29</v>
          </cell>
          <cell r="H32857">
            <v>36</v>
          </cell>
          <cell r="I32857">
            <v>0</v>
          </cell>
          <cell r="J32857">
            <v>17.899999999999999</v>
          </cell>
        </row>
        <row r="32858">
          <cell r="E32858">
            <v>34</v>
          </cell>
          <cell r="F32858">
            <v>20</v>
          </cell>
          <cell r="G32858">
            <v>27</v>
          </cell>
          <cell r="H32858">
            <v>38</v>
          </cell>
          <cell r="I32858">
            <v>0</v>
          </cell>
          <cell r="J32858">
            <v>9.9</v>
          </cell>
        </row>
        <row r="32859">
          <cell r="E32859">
            <v>41</v>
          </cell>
          <cell r="F32859">
            <v>20</v>
          </cell>
          <cell r="G32859">
            <v>31</v>
          </cell>
          <cell r="H32859">
            <v>34</v>
          </cell>
          <cell r="I32859">
            <v>0</v>
          </cell>
          <cell r="J32859">
            <v>4.5</v>
          </cell>
        </row>
        <row r="32860">
          <cell r="E32860">
            <v>45</v>
          </cell>
          <cell r="F32860">
            <v>33</v>
          </cell>
          <cell r="G32860">
            <v>39</v>
          </cell>
          <cell r="H32860">
            <v>26</v>
          </cell>
          <cell r="I32860">
            <v>0</v>
          </cell>
          <cell r="J32860">
            <v>7.3</v>
          </cell>
        </row>
        <row r="32861">
          <cell r="E32861">
            <v>47</v>
          </cell>
          <cell r="F32861">
            <v>38</v>
          </cell>
          <cell r="G32861">
            <v>43</v>
          </cell>
          <cell r="H32861">
            <v>22</v>
          </cell>
          <cell r="I32861">
            <v>0</v>
          </cell>
          <cell r="J32861">
            <v>9.1999999999999993</v>
          </cell>
        </row>
        <row r="32862">
          <cell r="E32862">
            <v>42</v>
          </cell>
          <cell r="F32862">
            <v>35</v>
          </cell>
          <cell r="G32862">
            <v>39</v>
          </cell>
          <cell r="H32862">
            <v>26</v>
          </cell>
          <cell r="I32862">
            <v>0</v>
          </cell>
          <cell r="J32862">
            <v>8.4</v>
          </cell>
        </row>
        <row r="32863">
          <cell r="E32863">
            <v>44</v>
          </cell>
          <cell r="F32863">
            <v>32</v>
          </cell>
          <cell r="G32863">
            <v>38</v>
          </cell>
          <cell r="H32863">
            <v>27</v>
          </cell>
          <cell r="I32863">
            <v>0</v>
          </cell>
          <cell r="J32863">
            <v>5.8</v>
          </cell>
        </row>
        <row r="32864">
          <cell r="E32864">
            <v>43</v>
          </cell>
          <cell r="F32864">
            <v>35</v>
          </cell>
          <cell r="G32864">
            <v>39</v>
          </cell>
          <cell r="H32864">
            <v>26</v>
          </cell>
          <cell r="I32864">
            <v>0</v>
          </cell>
          <cell r="J32864">
            <v>8.1999999999999993</v>
          </cell>
        </row>
        <row r="32865">
          <cell r="E32865">
            <v>38</v>
          </cell>
          <cell r="F32865">
            <v>34</v>
          </cell>
          <cell r="G32865">
            <v>36</v>
          </cell>
          <cell r="H32865">
            <v>29</v>
          </cell>
          <cell r="I32865">
            <v>0</v>
          </cell>
          <cell r="J32865">
            <v>9.9</v>
          </cell>
        </row>
        <row r="32866">
          <cell r="E32866">
            <v>38</v>
          </cell>
          <cell r="F32866">
            <v>33</v>
          </cell>
          <cell r="G32866">
            <v>36</v>
          </cell>
          <cell r="H32866">
            <v>29</v>
          </cell>
          <cell r="I32866">
            <v>0</v>
          </cell>
          <cell r="J32866">
            <v>7.4</v>
          </cell>
        </row>
        <row r="32867">
          <cell r="E32867">
            <v>34</v>
          </cell>
          <cell r="F32867">
            <v>26</v>
          </cell>
          <cell r="G32867">
            <v>30</v>
          </cell>
          <cell r="H32867">
            <v>35</v>
          </cell>
          <cell r="I32867">
            <v>0</v>
          </cell>
          <cell r="J32867">
            <v>14.3</v>
          </cell>
        </row>
        <row r="32868">
          <cell r="E32868">
            <v>31</v>
          </cell>
          <cell r="F32868">
            <v>25</v>
          </cell>
          <cell r="G32868">
            <v>28</v>
          </cell>
          <cell r="H32868">
            <v>37</v>
          </cell>
          <cell r="I32868">
            <v>0</v>
          </cell>
          <cell r="J32868">
            <v>11.6</v>
          </cell>
        </row>
        <row r="32869">
          <cell r="E32869">
            <v>31</v>
          </cell>
          <cell r="F32869">
            <v>21</v>
          </cell>
          <cell r="G32869">
            <v>26</v>
          </cell>
          <cell r="H32869">
            <v>39</v>
          </cell>
          <cell r="I32869">
            <v>0</v>
          </cell>
          <cell r="J32869">
            <v>5.9</v>
          </cell>
        </row>
        <row r="32870">
          <cell r="E32870">
            <v>26</v>
          </cell>
          <cell r="F32870">
            <v>19</v>
          </cell>
          <cell r="G32870">
            <v>23</v>
          </cell>
          <cell r="H32870">
            <v>42</v>
          </cell>
          <cell r="I32870">
            <v>0</v>
          </cell>
          <cell r="J32870">
            <v>9.9</v>
          </cell>
        </row>
        <row r="32871">
          <cell r="E32871">
            <v>27</v>
          </cell>
          <cell r="F32871">
            <v>13</v>
          </cell>
          <cell r="G32871">
            <v>20</v>
          </cell>
          <cell r="H32871">
            <v>45</v>
          </cell>
          <cell r="I32871">
            <v>0</v>
          </cell>
          <cell r="J32871">
            <v>11.5</v>
          </cell>
        </row>
        <row r="32872">
          <cell r="E32872">
            <v>13</v>
          </cell>
          <cell r="F32872">
            <v>7</v>
          </cell>
          <cell r="G32872">
            <v>10</v>
          </cell>
          <cell r="H32872">
            <v>55</v>
          </cell>
          <cell r="I32872">
            <v>0</v>
          </cell>
          <cell r="J32872">
            <v>14.4</v>
          </cell>
        </row>
        <row r="32873">
          <cell r="E32873">
            <v>21</v>
          </cell>
          <cell r="F32873">
            <v>11</v>
          </cell>
          <cell r="G32873">
            <v>16</v>
          </cell>
          <cell r="H32873">
            <v>49</v>
          </cell>
          <cell r="I32873">
            <v>0</v>
          </cell>
          <cell r="J32873">
            <v>5.0999999999999996</v>
          </cell>
        </row>
        <row r="32874">
          <cell r="E32874">
            <v>21</v>
          </cell>
          <cell r="F32874">
            <v>10</v>
          </cell>
          <cell r="G32874">
            <v>16</v>
          </cell>
          <cell r="H32874">
            <v>49</v>
          </cell>
          <cell r="I32874">
            <v>0</v>
          </cell>
          <cell r="J32874">
            <v>6.3</v>
          </cell>
        </row>
        <row r="32875">
          <cell r="E32875">
            <v>25</v>
          </cell>
          <cell r="F32875">
            <v>4</v>
          </cell>
          <cell r="G32875">
            <v>15</v>
          </cell>
          <cell r="H32875">
            <v>50</v>
          </cell>
          <cell r="I32875">
            <v>0</v>
          </cell>
          <cell r="J32875">
            <v>10.8</v>
          </cell>
        </row>
        <row r="32876">
          <cell r="E32876">
            <v>20</v>
          </cell>
          <cell r="F32876">
            <v>8</v>
          </cell>
          <cell r="G32876">
            <v>14</v>
          </cell>
          <cell r="H32876">
            <v>51</v>
          </cell>
          <cell r="I32876">
            <v>0</v>
          </cell>
          <cell r="J32876">
            <v>14.7</v>
          </cell>
        </row>
        <row r="32877">
          <cell r="E32877">
            <v>27</v>
          </cell>
          <cell r="F32877">
            <v>11</v>
          </cell>
          <cell r="G32877">
            <v>19</v>
          </cell>
          <cell r="H32877">
            <v>46</v>
          </cell>
          <cell r="I32877">
            <v>0</v>
          </cell>
          <cell r="J32877">
            <v>10.7</v>
          </cell>
        </row>
        <row r="32878">
          <cell r="E32878">
            <v>44</v>
          </cell>
          <cell r="F32878">
            <v>19</v>
          </cell>
          <cell r="G32878">
            <v>32</v>
          </cell>
          <cell r="H32878">
            <v>33</v>
          </cell>
          <cell r="I32878">
            <v>0</v>
          </cell>
          <cell r="J32878">
            <v>11.9</v>
          </cell>
        </row>
        <row r="32879">
          <cell r="E32879">
            <v>36</v>
          </cell>
          <cell r="F32879">
            <v>29</v>
          </cell>
          <cell r="G32879">
            <v>33</v>
          </cell>
          <cell r="H32879">
            <v>32</v>
          </cell>
          <cell r="I32879">
            <v>0</v>
          </cell>
          <cell r="J32879">
            <v>9.1</v>
          </cell>
        </row>
        <row r="32880">
          <cell r="E32880">
            <v>35</v>
          </cell>
          <cell r="F32880">
            <v>28</v>
          </cell>
          <cell r="G32880">
            <v>32</v>
          </cell>
          <cell r="H32880">
            <v>33</v>
          </cell>
          <cell r="I32880">
            <v>0</v>
          </cell>
          <cell r="J32880">
            <v>9.1999999999999993</v>
          </cell>
        </row>
        <row r="32881">
          <cell r="E32881">
            <v>29</v>
          </cell>
          <cell r="F32881">
            <v>20</v>
          </cell>
          <cell r="G32881">
            <v>25</v>
          </cell>
          <cell r="H32881">
            <v>40</v>
          </cell>
          <cell r="I32881">
            <v>0</v>
          </cell>
          <cell r="J32881">
            <v>14.1</v>
          </cell>
        </row>
        <row r="32882">
          <cell r="E32882">
            <v>23</v>
          </cell>
          <cell r="F32882">
            <v>11</v>
          </cell>
          <cell r="G32882">
            <v>17</v>
          </cell>
          <cell r="H32882">
            <v>48</v>
          </cell>
          <cell r="I32882">
            <v>0</v>
          </cell>
          <cell r="J32882">
            <v>13.4</v>
          </cell>
        </row>
        <row r="32883">
          <cell r="E32883">
            <v>36</v>
          </cell>
          <cell r="F32883">
            <v>14</v>
          </cell>
          <cell r="G32883">
            <v>25</v>
          </cell>
          <cell r="H32883">
            <v>40</v>
          </cell>
          <cell r="I32883">
            <v>0</v>
          </cell>
          <cell r="J32883">
            <v>7.2</v>
          </cell>
        </row>
        <row r="32884">
          <cell r="E32884">
            <v>37</v>
          </cell>
          <cell r="F32884">
            <v>24</v>
          </cell>
          <cell r="G32884">
            <v>31</v>
          </cell>
          <cell r="H32884">
            <v>34</v>
          </cell>
          <cell r="I32884">
            <v>0</v>
          </cell>
          <cell r="J32884">
            <v>6.7</v>
          </cell>
        </row>
        <row r="32885">
          <cell r="E32885">
            <v>24</v>
          </cell>
          <cell r="F32885">
            <v>8</v>
          </cell>
          <cell r="G32885">
            <v>16</v>
          </cell>
          <cell r="H32885">
            <v>49</v>
          </cell>
          <cell r="I32885">
            <v>0</v>
          </cell>
          <cell r="J32885">
            <v>15.9</v>
          </cell>
        </row>
        <row r="32886">
          <cell r="E32886">
            <v>22</v>
          </cell>
          <cell r="F32886">
            <v>5</v>
          </cell>
          <cell r="G32886">
            <v>14</v>
          </cell>
          <cell r="H32886">
            <v>51</v>
          </cell>
          <cell r="I32886">
            <v>0</v>
          </cell>
          <cell r="J32886">
            <v>9.5</v>
          </cell>
        </row>
        <row r="32887">
          <cell r="E32887">
            <v>27</v>
          </cell>
          <cell r="F32887">
            <v>-1</v>
          </cell>
          <cell r="G32887">
            <v>13</v>
          </cell>
          <cell r="H32887">
            <v>52</v>
          </cell>
          <cell r="I32887">
            <v>0</v>
          </cell>
          <cell r="J32887">
            <v>4.9000000000000004</v>
          </cell>
        </row>
        <row r="32888">
          <cell r="E32888">
            <v>36</v>
          </cell>
          <cell r="F32888">
            <v>16</v>
          </cell>
          <cell r="G32888">
            <v>26</v>
          </cell>
          <cell r="H32888">
            <v>39</v>
          </cell>
          <cell r="I32888">
            <v>0</v>
          </cell>
          <cell r="J32888">
            <v>7.5</v>
          </cell>
        </row>
        <row r="32889">
          <cell r="E32889">
            <v>37</v>
          </cell>
          <cell r="F32889">
            <v>33</v>
          </cell>
          <cell r="G32889">
            <v>35</v>
          </cell>
          <cell r="H32889">
            <v>30</v>
          </cell>
          <cell r="I32889">
            <v>0</v>
          </cell>
          <cell r="J32889">
            <v>6</v>
          </cell>
        </row>
        <row r="32890">
          <cell r="E32890">
            <v>35</v>
          </cell>
          <cell r="F32890">
            <v>31</v>
          </cell>
          <cell r="G32890">
            <v>33</v>
          </cell>
          <cell r="H32890">
            <v>32</v>
          </cell>
          <cell r="I32890">
            <v>0</v>
          </cell>
          <cell r="J32890">
            <v>8.4</v>
          </cell>
        </row>
        <row r="32891">
          <cell r="E32891">
            <v>31</v>
          </cell>
          <cell r="F32891">
            <v>0</v>
          </cell>
          <cell r="G32891">
            <v>16</v>
          </cell>
          <cell r="H32891">
            <v>49</v>
          </cell>
          <cell r="I32891">
            <v>0</v>
          </cell>
          <cell r="J32891">
            <v>13.7</v>
          </cell>
        </row>
        <row r="32892">
          <cell r="E32892">
            <v>3</v>
          </cell>
          <cell r="F32892">
            <v>-5</v>
          </cell>
          <cell r="G32892">
            <v>-1</v>
          </cell>
          <cell r="H32892">
            <v>66</v>
          </cell>
          <cell r="I32892">
            <v>0</v>
          </cell>
          <cell r="J32892">
            <v>16.399999999999999</v>
          </cell>
        </row>
        <row r="32893">
          <cell r="E32893">
            <v>16</v>
          </cell>
          <cell r="F32893">
            <v>-10</v>
          </cell>
          <cell r="G32893">
            <v>3</v>
          </cell>
          <cell r="H32893">
            <v>62</v>
          </cell>
          <cell r="I32893">
            <v>0</v>
          </cell>
          <cell r="J32893">
            <v>9.8000000000000007</v>
          </cell>
        </row>
        <row r="32894">
          <cell r="E32894">
            <v>32</v>
          </cell>
          <cell r="F32894">
            <v>11</v>
          </cell>
          <cell r="G32894">
            <v>22</v>
          </cell>
          <cell r="H32894">
            <v>43</v>
          </cell>
          <cell r="I32894">
            <v>0</v>
          </cell>
          <cell r="J32894">
            <v>12.9</v>
          </cell>
        </row>
        <row r="32895">
          <cell r="E32895">
            <v>11</v>
          </cell>
          <cell r="F32895">
            <v>-16</v>
          </cell>
          <cell r="G32895">
            <v>-3</v>
          </cell>
          <cell r="H32895">
            <v>68</v>
          </cell>
          <cell r="I32895">
            <v>0</v>
          </cell>
          <cell r="J32895">
            <v>16.2</v>
          </cell>
        </row>
        <row r="32896">
          <cell r="E32896">
            <v>-3</v>
          </cell>
          <cell r="F32896">
            <v>-22</v>
          </cell>
          <cell r="G32896">
            <v>-13</v>
          </cell>
          <cell r="H32896">
            <v>78</v>
          </cell>
          <cell r="I32896">
            <v>0</v>
          </cell>
          <cell r="J32896">
            <v>10</v>
          </cell>
        </row>
        <row r="32897">
          <cell r="E32897">
            <v>15</v>
          </cell>
          <cell r="F32897">
            <v>-6</v>
          </cell>
          <cell r="G32897">
            <v>5</v>
          </cell>
          <cell r="H32897">
            <v>60</v>
          </cell>
          <cell r="I32897">
            <v>0</v>
          </cell>
          <cell r="J32897">
            <v>3.9</v>
          </cell>
        </row>
        <row r="32898">
          <cell r="E32898">
            <v>16</v>
          </cell>
          <cell r="F32898">
            <v>-12</v>
          </cell>
          <cell r="G32898">
            <v>2</v>
          </cell>
          <cell r="H32898">
            <v>63</v>
          </cell>
          <cell r="I32898">
            <v>0</v>
          </cell>
          <cell r="J32898">
            <v>9</v>
          </cell>
        </row>
        <row r="32899">
          <cell r="E32899">
            <v>25</v>
          </cell>
          <cell r="F32899">
            <v>14</v>
          </cell>
          <cell r="G32899">
            <v>20</v>
          </cell>
          <cell r="H32899">
            <v>45</v>
          </cell>
          <cell r="I32899">
            <v>0</v>
          </cell>
          <cell r="J32899">
            <v>10.8</v>
          </cell>
        </row>
        <row r="32900">
          <cell r="E32900">
            <v>39</v>
          </cell>
          <cell r="F32900">
            <v>15</v>
          </cell>
          <cell r="G32900">
            <v>27</v>
          </cell>
          <cell r="H32900">
            <v>38</v>
          </cell>
          <cell r="I32900">
            <v>0</v>
          </cell>
          <cell r="J32900">
            <v>12.5</v>
          </cell>
        </row>
        <row r="32901">
          <cell r="E32901">
            <v>38</v>
          </cell>
          <cell r="F32901">
            <v>35</v>
          </cell>
          <cell r="G32901">
            <v>37</v>
          </cell>
          <cell r="H32901">
            <v>28</v>
          </cell>
          <cell r="I32901">
            <v>0</v>
          </cell>
          <cell r="J32901">
            <v>12.7</v>
          </cell>
        </row>
        <row r="32902">
          <cell r="E32902">
            <v>37</v>
          </cell>
          <cell r="F32902">
            <v>34</v>
          </cell>
          <cell r="G32902">
            <v>36</v>
          </cell>
          <cell r="H32902">
            <v>29</v>
          </cell>
          <cell r="I32902">
            <v>0</v>
          </cell>
          <cell r="J32902">
            <v>5.8</v>
          </cell>
        </row>
        <row r="32903">
          <cell r="E32903">
            <v>34</v>
          </cell>
          <cell r="F32903">
            <v>24</v>
          </cell>
          <cell r="G32903">
            <v>29</v>
          </cell>
          <cell r="H32903">
            <v>36</v>
          </cell>
          <cell r="I32903">
            <v>0</v>
          </cell>
          <cell r="J32903">
            <v>10.199999999999999</v>
          </cell>
        </row>
        <row r="32904">
          <cell r="E32904">
            <v>36</v>
          </cell>
          <cell r="F32904">
            <v>26</v>
          </cell>
          <cell r="G32904">
            <v>31</v>
          </cell>
          <cell r="H32904">
            <v>34</v>
          </cell>
          <cell r="I32904">
            <v>0</v>
          </cell>
          <cell r="J32904">
            <v>13.3</v>
          </cell>
        </row>
        <row r="32905">
          <cell r="E32905">
            <v>51</v>
          </cell>
          <cell r="F32905">
            <v>34</v>
          </cell>
          <cell r="G32905">
            <v>43</v>
          </cell>
          <cell r="H32905">
            <v>22</v>
          </cell>
          <cell r="I32905">
            <v>0</v>
          </cell>
          <cell r="J32905">
            <v>16.600000000000001</v>
          </cell>
        </row>
        <row r="32906">
          <cell r="E32906">
            <v>34</v>
          </cell>
          <cell r="F32906">
            <v>23</v>
          </cell>
          <cell r="G32906">
            <v>29</v>
          </cell>
          <cell r="H32906">
            <v>36</v>
          </cell>
          <cell r="I32906">
            <v>0</v>
          </cell>
          <cell r="J32906">
            <v>11.8</v>
          </cell>
        </row>
        <row r="32907">
          <cell r="E32907">
            <v>29</v>
          </cell>
          <cell r="F32907">
            <v>17</v>
          </cell>
          <cell r="G32907">
            <v>23</v>
          </cell>
          <cell r="H32907">
            <v>42</v>
          </cell>
          <cell r="I32907">
            <v>0</v>
          </cell>
          <cell r="J32907">
            <v>7.9</v>
          </cell>
        </row>
        <row r="32908">
          <cell r="E32908">
            <v>28</v>
          </cell>
          <cell r="F32908">
            <v>12</v>
          </cell>
          <cell r="G32908">
            <v>20</v>
          </cell>
          <cell r="H32908">
            <v>45</v>
          </cell>
          <cell r="I32908">
            <v>0</v>
          </cell>
          <cell r="J32908">
            <v>5.7</v>
          </cell>
        </row>
        <row r="32909">
          <cell r="E32909">
            <v>18</v>
          </cell>
          <cell r="F32909">
            <v>6</v>
          </cell>
          <cell r="G32909">
            <v>12</v>
          </cell>
          <cell r="H32909">
            <v>53</v>
          </cell>
          <cell r="I32909">
            <v>0</v>
          </cell>
          <cell r="J32909">
            <v>11.9</v>
          </cell>
        </row>
        <row r="32910">
          <cell r="E32910">
            <v>26</v>
          </cell>
          <cell r="F32910">
            <v>3</v>
          </cell>
          <cell r="G32910">
            <v>15</v>
          </cell>
          <cell r="H32910">
            <v>50</v>
          </cell>
          <cell r="I32910">
            <v>0</v>
          </cell>
          <cell r="J32910">
            <v>9.9</v>
          </cell>
        </row>
        <row r="32911">
          <cell r="E32911">
            <v>30</v>
          </cell>
          <cell r="F32911">
            <v>11</v>
          </cell>
          <cell r="G32911">
            <v>21</v>
          </cell>
          <cell r="H32911">
            <v>44</v>
          </cell>
          <cell r="I32911">
            <v>0</v>
          </cell>
          <cell r="J32911">
            <v>14.4</v>
          </cell>
        </row>
        <row r="32912">
          <cell r="E32912">
            <v>44</v>
          </cell>
          <cell r="F32912">
            <v>11</v>
          </cell>
          <cell r="G32912">
            <v>28</v>
          </cell>
          <cell r="H32912">
            <v>37</v>
          </cell>
          <cell r="I32912">
            <v>0</v>
          </cell>
          <cell r="J32912">
            <v>9.1</v>
          </cell>
        </row>
        <row r="32913">
          <cell r="E32913">
            <v>36</v>
          </cell>
          <cell r="F32913">
            <v>24</v>
          </cell>
          <cell r="G32913">
            <v>30</v>
          </cell>
          <cell r="H32913">
            <v>35</v>
          </cell>
          <cell r="I32913">
            <v>0</v>
          </cell>
          <cell r="J32913">
            <v>8.5</v>
          </cell>
        </row>
        <row r="32914">
          <cell r="E32914">
            <v>42</v>
          </cell>
          <cell r="F32914">
            <v>19</v>
          </cell>
          <cell r="G32914">
            <v>31</v>
          </cell>
          <cell r="H32914">
            <v>34</v>
          </cell>
          <cell r="I32914">
            <v>0</v>
          </cell>
          <cell r="J32914">
            <v>9.1</v>
          </cell>
        </row>
        <row r="32915">
          <cell r="E32915">
            <v>32</v>
          </cell>
          <cell r="F32915">
            <v>22</v>
          </cell>
          <cell r="G32915">
            <v>27</v>
          </cell>
          <cell r="H32915">
            <v>38</v>
          </cell>
          <cell r="I32915">
            <v>0</v>
          </cell>
          <cell r="J32915">
            <v>7.2</v>
          </cell>
        </row>
        <row r="32916">
          <cell r="E32916">
            <v>30</v>
          </cell>
          <cell r="F32916">
            <v>18</v>
          </cell>
          <cell r="G32916">
            <v>24</v>
          </cell>
          <cell r="H32916">
            <v>41</v>
          </cell>
          <cell r="I32916">
            <v>0</v>
          </cell>
          <cell r="J32916">
            <v>8.9</v>
          </cell>
        </row>
        <row r="32917">
          <cell r="E32917">
            <v>29</v>
          </cell>
          <cell r="F32917">
            <v>8</v>
          </cell>
          <cell r="G32917">
            <v>19</v>
          </cell>
          <cell r="H32917">
            <v>46</v>
          </cell>
          <cell r="I32917">
            <v>0</v>
          </cell>
          <cell r="J32917">
            <v>9.8000000000000007</v>
          </cell>
        </row>
        <row r="32918">
          <cell r="E32918">
            <v>19</v>
          </cell>
          <cell r="F32918">
            <v>4</v>
          </cell>
          <cell r="G32918">
            <v>12</v>
          </cell>
          <cell r="H32918">
            <v>53</v>
          </cell>
          <cell r="I32918">
            <v>0</v>
          </cell>
          <cell r="J32918">
            <v>8.1</v>
          </cell>
        </row>
        <row r="32919">
          <cell r="E32919">
            <v>26</v>
          </cell>
          <cell r="F32919">
            <v>18</v>
          </cell>
          <cell r="G32919">
            <v>22</v>
          </cell>
          <cell r="H32919">
            <v>43</v>
          </cell>
          <cell r="I32919">
            <v>0</v>
          </cell>
          <cell r="J32919">
            <v>8.1999999999999993</v>
          </cell>
        </row>
        <row r="32920">
          <cell r="E32920">
            <v>39</v>
          </cell>
          <cell r="F32920">
            <v>21</v>
          </cell>
          <cell r="G32920">
            <v>30</v>
          </cell>
          <cell r="H32920">
            <v>35</v>
          </cell>
          <cell r="I32920">
            <v>0</v>
          </cell>
          <cell r="J32920">
            <v>9.1999999999999993</v>
          </cell>
        </row>
        <row r="32921">
          <cell r="E32921">
            <v>39</v>
          </cell>
          <cell r="F32921">
            <v>25</v>
          </cell>
          <cell r="G32921">
            <v>32</v>
          </cell>
          <cell r="H32921">
            <v>33</v>
          </cell>
          <cell r="I32921">
            <v>0</v>
          </cell>
          <cell r="J32921">
            <v>15.9</v>
          </cell>
        </row>
        <row r="32922">
          <cell r="E32922">
            <v>38</v>
          </cell>
          <cell r="F32922">
            <v>23</v>
          </cell>
          <cell r="G32922">
            <v>31</v>
          </cell>
          <cell r="H32922">
            <v>34</v>
          </cell>
          <cell r="I32922">
            <v>0</v>
          </cell>
          <cell r="J32922">
            <v>12.3</v>
          </cell>
        </row>
        <row r="32923">
          <cell r="E32923">
            <v>47</v>
          </cell>
          <cell r="F32923">
            <v>32</v>
          </cell>
          <cell r="G32923">
            <v>40</v>
          </cell>
          <cell r="H32923">
            <v>25</v>
          </cell>
          <cell r="I32923">
            <v>0</v>
          </cell>
          <cell r="J32923">
            <v>16.2</v>
          </cell>
        </row>
        <row r="32924">
          <cell r="E32924">
            <v>43</v>
          </cell>
          <cell r="F32924">
            <v>30</v>
          </cell>
          <cell r="G32924">
            <v>37</v>
          </cell>
          <cell r="H32924">
            <v>28</v>
          </cell>
          <cell r="I32924">
            <v>0</v>
          </cell>
          <cell r="J32924">
            <v>8.8000000000000007</v>
          </cell>
        </row>
        <row r="32925">
          <cell r="E32925">
            <v>53</v>
          </cell>
          <cell r="F32925">
            <v>25</v>
          </cell>
          <cell r="G32925">
            <v>39</v>
          </cell>
          <cell r="H32925">
            <v>26</v>
          </cell>
          <cell r="I32925">
            <v>0</v>
          </cell>
          <cell r="J32925">
            <v>4.9000000000000004</v>
          </cell>
        </row>
        <row r="32926">
          <cell r="E32926">
            <v>63</v>
          </cell>
          <cell r="F32926">
            <v>27</v>
          </cell>
          <cell r="G32926">
            <v>45</v>
          </cell>
          <cell r="H32926">
            <v>20</v>
          </cell>
          <cell r="I32926">
            <v>0</v>
          </cell>
          <cell r="J32926">
            <v>5.0999999999999996</v>
          </cell>
        </row>
        <row r="32927">
          <cell r="E32927">
            <v>68</v>
          </cell>
          <cell r="F32927">
            <v>38</v>
          </cell>
          <cell r="G32927">
            <v>53</v>
          </cell>
          <cell r="H32927">
            <v>12</v>
          </cell>
          <cell r="I32927">
            <v>0</v>
          </cell>
          <cell r="J32927">
            <v>7.5</v>
          </cell>
        </row>
        <row r="32928">
          <cell r="E32928">
            <v>64</v>
          </cell>
          <cell r="F32928">
            <v>44</v>
          </cell>
          <cell r="G32928">
            <v>54</v>
          </cell>
          <cell r="H32928">
            <v>11</v>
          </cell>
          <cell r="I32928">
            <v>0</v>
          </cell>
          <cell r="J32928">
            <v>10.8</v>
          </cell>
        </row>
        <row r="32929">
          <cell r="E32929">
            <v>53</v>
          </cell>
          <cell r="F32929">
            <v>34</v>
          </cell>
          <cell r="G32929">
            <v>44</v>
          </cell>
          <cell r="H32929">
            <v>21</v>
          </cell>
          <cell r="I32929">
            <v>0</v>
          </cell>
          <cell r="J32929">
            <v>8.8000000000000007</v>
          </cell>
        </row>
        <row r="32930">
          <cell r="E32930">
            <v>38</v>
          </cell>
          <cell r="F32930">
            <v>29</v>
          </cell>
          <cell r="G32930">
            <v>34</v>
          </cell>
          <cell r="H32930">
            <v>31</v>
          </cell>
          <cell r="I32930">
            <v>0</v>
          </cell>
          <cell r="J32930">
            <v>10.5</v>
          </cell>
        </row>
        <row r="32931">
          <cell r="E32931">
            <v>47</v>
          </cell>
          <cell r="F32931">
            <v>33</v>
          </cell>
          <cell r="G32931">
            <v>40</v>
          </cell>
          <cell r="H32931">
            <v>25</v>
          </cell>
          <cell r="I32931">
            <v>0</v>
          </cell>
          <cell r="J32931">
            <v>13.4</v>
          </cell>
        </row>
        <row r="32932">
          <cell r="E32932">
            <v>41</v>
          </cell>
          <cell r="F32932">
            <v>21</v>
          </cell>
          <cell r="G32932">
            <v>31</v>
          </cell>
          <cell r="H32932">
            <v>34</v>
          </cell>
          <cell r="I32932">
            <v>0</v>
          </cell>
          <cell r="J32932">
            <v>17</v>
          </cell>
        </row>
        <row r="32933">
          <cell r="E32933">
            <v>33</v>
          </cell>
          <cell r="F32933">
            <v>17</v>
          </cell>
          <cell r="G32933">
            <v>25</v>
          </cell>
          <cell r="H32933">
            <v>40</v>
          </cell>
          <cell r="I32933">
            <v>0</v>
          </cell>
          <cell r="J32933">
            <v>11.2</v>
          </cell>
        </row>
        <row r="32934">
          <cell r="E32934">
            <v>30</v>
          </cell>
          <cell r="F32934">
            <v>9</v>
          </cell>
          <cell r="G32934">
            <v>20</v>
          </cell>
          <cell r="H32934">
            <v>45</v>
          </cell>
          <cell r="I32934">
            <v>0</v>
          </cell>
          <cell r="J32934">
            <v>17</v>
          </cell>
        </row>
        <row r="32935">
          <cell r="E32935">
            <v>24</v>
          </cell>
          <cell r="F32935">
            <v>5</v>
          </cell>
          <cell r="G32935">
            <v>15</v>
          </cell>
          <cell r="H32935">
            <v>50</v>
          </cell>
          <cell r="I32935">
            <v>0</v>
          </cell>
          <cell r="J32935">
            <v>9</v>
          </cell>
        </row>
        <row r="32936">
          <cell r="E32936">
            <v>32</v>
          </cell>
          <cell r="F32936">
            <v>9</v>
          </cell>
          <cell r="G32936">
            <v>21</v>
          </cell>
          <cell r="H32936">
            <v>44</v>
          </cell>
          <cell r="I32936">
            <v>0</v>
          </cell>
          <cell r="J32936">
            <v>4.5999999999999996</v>
          </cell>
        </row>
        <row r="32937">
          <cell r="E32937">
            <v>37</v>
          </cell>
          <cell r="F32937">
            <v>25</v>
          </cell>
          <cell r="G32937">
            <v>31</v>
          </cell>
          <cell r="H32937">
            <v>34</v>
          </cell>
          <cell r="I32937">
            <v>0</v>
          </cell>
          <cell r="J32937">
            <v>7.8</v>
          </cell>
        </row>
        <row r="32938">
          <cell r="E32938">
            <v>32</v>
          </cell>
          <cell r="F32938">
            <v>25</v>
          </cell>
          <cell r="G32938">
            <v>29</v>
          </cell>
          <cell r="H32938">
            <v>36</v>
          </cell>
          <cell r="I32938">
            <v>0</v>
          </cell>
          <cell r="J32938">
            <v>13.6</v>
          </cell>
        </row>
        <row r="32939">
          <cell r="E32939">
            <v>37</v>
          </cell>
          <cell r="F32939">
            <v>29</v>
          </cell>
          <cell r="G32939">
            <v>33</v>
          </cell>
          <cell r="H32939">
            <v>32</v>
          </cell>
          <cell r="I32939">
            <v>0</v>
          </cell>
          <cell r="J32939">
            <v>13.8</v>
          </cell>
        </row>
        <row r="32940">
          <cell r="E32940">
            <v>39</v>
          </cell>
          <cell r="F32940">
            <v>34</v>
          </cell>
          <cell r="G32940">
            <v>37</v>
          </cell>
          <cell r="H32940">
            <v>28</v>
          </cell>
          <cell r="I32940">
            <v>0</v>
          </cell>
          <cell r="J32940">
            <v>11.4</v>
          </cell>
        </row>
        <row r="32941">
          <cell r="E32941">
            <v>39</v>
          </cell>
          <cell r="F32941">
            <v>28</v>
          </cell>
          <cell r="G32941">
            <v>34</v>
          </cell>
          <cell r="H32941">
            <v>31</v>
          </cell>
          <cell r="I32941">
            <v>0</v>
          </cell>
          <cell r="J32941">
            <v>9.8000000000000007</v>
          </cell>
        </row>
        <row r="32942">
          <cell r="E32942">
            <v>56</v>
          </cell>
          <cell r="F32942">
            <v>26</v>
          </cell>
          <cell r="G32942">
            <v>41</v>
          </cell>
          <cell r="H32942">
            <v>24</v>
          </cell>
          <cell r="I32942">
            <v>0</v>
          </cell>
          <cell r="J32942">
            <v>6.3</v>
          </cell>
        </row>
        <row r="32943">
          <cell r="E32943">
            <v>52</v>
          </cell>
          <cell r="F32943">
            <v>33</v>
          </cell>
          <cell r="G32943">
            <v>43</v>
          </cell>
          <cell r="H32943">
            <v>22</v>
          </cell>
          <cell r="I32943">
            <v>0</v>
          </cell>
          <cell r="J32943">
            <v>4.4000000000000004</v>
          </cell>
        </row>
        <row r="32944">
          <cell r="E32944">
            <v>40</v>
          </cell>
          <cell r="F32944">
            <v>30</v>
          </cell>
          <cell r="G32944">
            <v>35</v>
          </cell>
          <cell r="H32944">
            <v>30</v>
          </cell>
          <cell r="I32944">
            <v>0</v>
          </cell>
          <cell r="J32944">
            <v>10.6</v>
          </cell>
        </row>
        <row r="32945">
          <cell r="E32945">
            <v>34</v>
          </cell>
          <cell r="F32945">
            <v>26</v>
          </cell>
          <cell r="G32945">
            <v>30</v>
          </cell>
          <cell r="H32945">
            <v>35</v>
          </cell>
          <cell r="I32945">
            <v>0</v>
          </cell>
          <cell r="J32945">
            <v>9.4</v>
          </cell>
        </row>
        <row r="32946">
          <cell r="E32946">
            <v>34</v>
          </cell>
          <cell r="F32946">
            <v>23</v>
          </cell>
          <cell r="G32946">
            <v>29</v>
          </cell>
          <cell r="H32946">
            <v>36</v>
          </cell>
          <cell r="I32946">
            <v>0</v>
          </cell>
          <cell r="J32946">
            <v>11.3</v>
          </cell>
        </row>
        <row r="32947">
          <cell r="E32947">
            <v>37</v>
          </cell>
          <cell r="F32947">
            <v>19</v>
          </cell>
          <cell r="G32947">
            <v>28</v>
          </cell>
          <cell r="H32947">
            <v>37</v>
          </cell>
          <cell r="I32947">
            <v>0</v>
          </cell>
          <cell r="J32947">
            <v>8</v>
          </cell>
        </row>
        <row r="32948">
          <cell r="E32948">
            <v>47</v>
          </cell>
          <cell r="F32948">
            <v>21</v>
          </cell>
          <cell r="G32948">
            <v>34</v>
          </cell>
          <cell r="H32948">
            <v>31</v>
          </cell>
          <cell r="I32948">
            <v>0</v>
          </cell>
          <cell r="J32948">
            <v>6.3</v>
          </cell>
        </row>
        <row r="32949">
          <cell r="E32949">
            <v>52</v>
          </cell>
          <cell r="F32949">
            <v>33</v>
          </cell>
          <cell r="G32949">
            <v>43</v>
          </cell>
          <cell r="H32949">
            <v>22</v>
          </cell>
          <cell r="I32949">
            <v>0</v>
          </cell>
          <cell r="J32949">
            <v>10.5</v>
          </cell>
        </row>
        <row r="32950">
          <cell r="E32950">
            <v>48</v>
          </cell>
          <cell r="F32950">
            <v>32</v>
          </cell>
          <cell r="G32950">
            <v>40</v>
          </cell>
          <cell r="H32950">
            <v>25</v>
          </cell>
          <cell r="I32950">
            <v>0</v>
          </cell>
          <cell r="J32950">
            <v>8.9</v>
          </cell>
        </row>
        <row r="32951">
          <cell r="E32951">
            <v>54</v>
          </cell>
          <cell r="F32951">
            <v>34</v>
          </cell>
          <cell r="G32951">
            <v>44</v>
          </cell>
          <cell r="H32951">
            <v>21</v>
          </cell>
          <cell r="I32951">
            <v>0</v>
          </cell>
          <cell r="J32951">
            <v>15</v>
          </cell>
        </row>
        <row r="32952">
          <cell r="E32952">
            <v>34</v>
          </cell>
          <cell r="F32952">
            <v>19</v>
          </cell>
          <cell r="G32952">
            <v>27</v>
          </cell>
          <cell r="H32952">
            <v>38</v>
          </cell>
          <cell r="I32952">
            <v>0</v>
          </cell>
          <cell r="J32952">
            <v>16.899999999999999</v>
          </cell>
        </row>
        <row r="32953">
          <cell r="E32953">
            <v>36</v>
          </cell>
          <cell r="F32953">
            <v>14</v>
          </cell>
          <cell r="G32953">
            <v>25</v>
          </cell>
          <cell r="H32953">
            <v>40</v>
          </cell>
          <cell r="I32953">
            <v>0</v>
          </cell>
          <cell r="J32953">
            <v>9.6</v>
          </cell>
        </row>
        <row r="32954">
          <cell r="E32954">
            <v>39</v>
          </cell>
          <cell r="F32954">
            <v>28</v>
          </cell>
          <cell r="G32954">
            <v>34</v>
          </cell>
          <cell r="H32954">
            <v>31</v>
          </cell>
          <cell r="I32954">
            <v>0</v>
          </cell>
          <cell r="J32954">
            <v>12.2</v>
          </cell>
        </row>
        <row r="32955">
          <cell r="E32955">
            <v>42</v>
          </cell>
          <cell r="F32955">
            <v>25</v>
          </cell>
          <cell r="G32955">
            <v>34</v>
          </cell>
          <cell r="H32955">
            <v>31</v>
          </cell>
          <cell r="I32955">
            <v>0</v>
          </cell>
          <cell r="J32955">
            <v>13</v>
          </cell>
        </row>
        <row r="32956">
          <cell r="E32956">
            <v>56</v>
          </cell>
          <cell r="F32956">
            <v>26</v>
          </cell>
          <cell r="G32956">
            <v>41</v>
          </cell>
          <cell r="H32956">
            <v>24</v>
          </cell>
          <cell r="I32956">
            <v>0</v>
          </cell>
          <cell r="J32956">
            <v>6.5</v>
          </cell>
        </row>
        <row r="32957">
          <cell r="E32957">
            <v>58</v>
          </cell>
          <cell r="F32957">
            <v>37</v>
          </cell>
          <cell r="G32957">
            <v>48</v>
          </cell>
          <cell r="H32957">
            <v>17</v>
          </cell>
          <cell r="I32957">
            <v>0</v>
          </cell>
          <cell r="J32957">
            <v>11.9</v>
          </cell>
        </row>
        <row r="32958">
          <cell r="E32958">
            <v>59</v>
          </cell>
          <cell r="F32958">
            <v>32</v>
          </cell>
          <cell r="G32958">
            <v>46</v>
          </cell>
          <cell r="H32958">
            <v>19</v>
          </cell>
          <cell r="I32958">
            <v>0</v>
          </cell>
          <cell r="J32958">
            <v>12.6</v>
          </cell>
        </row>
        <row r="32959">
          <cell r="E32959">
            <v>73</v>
          </cell>
          <cell r="F32959">
            <v>43</v>
          </cell>
          <cell r="G32959">
            <v>58</v>
          </cell>
          <cell r="H32959">
            <v>7</v>
          </cell>
          <cell r="I32959">
            <v>0</v>
          </cell>
          <cell r="J32959">
            <v>11</v>
          </cell>
        </row>
        <row r="32960">
          <cell r="E32960">
            <v>75</v>
          </cell>
          <cell r="F32960">
            <v>45</v>
          </cell>
          <cell r="G32960">
            <v>60</v>
          </cell>
          <cell r="H32960">
            <v>5</v>
          </cell>
          <cell r="I32960">
            <v>0</v>
          </cell>
          <cell r="J32960">
            <v>13.7</v>
          </cell>
        </row>
        <row r="32961">
          <cell r="E32961">
            <v>45</v>
          </cell>
          <cell r="F32961">
            <v>28</v>
          </cell>
          <cell r="G32961">
            <v>37</v>
          </cell>
          <cell r="H32961">
            <v>28</v>
          </cell>
          <cell r="I32961">
            <v>0</v>
          </cell>
          <cell r="J32961">
            <v>12.2</v>
          </cell>
        </row>
        <row r="32962">
          <cell r="E32962">
            <v>46</v>
          </cell>
          <cell r="F32962">
            <v>23</v>
          </cell>
          <cell r="G32962">
            <v>35</v>
          </cell>
          <cell r="H32962">
            <v>30</v>
          </cell>
          <cell r="I32962">
            <v>0</v>
          </cell>
          <cell r="J32962">
            <v>7</v>
          </cell>
        </row>
        <row r="32963">
          <cell r="E32963">
            <v>53</v>
          </cell>
          <cell r="F32963">
            <v>39</v>
          </cell>
          <cell r="G32963">
            <v>46</v>
          </cell>
          <cell r="H32963">
            <v>19</v>
          </cell>
          <cell r="I32963">
            <v>0</v>
          </cell>
          <cell r="J32963">
            <v>10.199999999999999</v>
          </cell>
        </row>
        <row r="32964">
          <cell r="E32964">
            <v>47</v>
          </cell>
          <cell r="F32964">
            <v>35</v>
          </cell>
          <cell r="G32964">
            <v>41</v>
          </cell>
          <cell r="H32964">
            <v>24</v>
          </cell>
          <cell r="I32964">
            <v>0</v>
          </cell>
          <cell r="J32964">
            <v>7</v>
          </cell>
        </row>
        <row r="32965">
          <cell r="E32965">
            <v>46</v>
          </cell>
          <cell r="F32965">
            <v>33</v>
          </cell>
          <cell r="G32965">
            <v>40</v>
          </cell>
          <cell r="H32965">
            <v>25</v>
          </cell>
          <cell r="I32965">
            <v>0</v>
          </cell>
          <cell r="J32965">
            <v>10.6</v>
          </cell>
        </row>
        <row r="32966">
          <cell r="E32966">
            <v>45</v>
          </cell>
          <cell r="F32966">
            <v>28</v>
          </cell>
          <cell r="G32966">
            <v>37</v>
          </cell>
          <cell r="H32966">
            <v>28</v>
          </cell>
          <cell r="I32966">
            <v>0</v>
          </cell>
          <cell r="J32966">
            <v>9.4</v>
          </cell>
        </row>
        <row r="32967">
          <cell r="E32967">
            <v>48</v>
          </cell>
          <cell r="F32967">
            <v>29</v>
          </cell>
          <cell r="G32967">
            <v>39</v>
          </cell>
          <cell r="H32967">
            <v>26</v>
          </cell>
          <cell r="I32967">
            <v>0</v>
          </cell>
          <cell r="J32967">
            <v>4.4000000000000004</v>
          </cell>
        </row>
      </sheetData>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atility"/>
      <sheetName val="Dividend Yield"/>
      <sheetName val="Dribble (2)"/>
      <sheetName val="Dribble"/>
      <sheetName val="Block Size %"/>
      <sheetName val="Block Size Shares"/>
      <sheetName val="Block Size $"/>
      <sheetName va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6">
          <cell r="A6">
            <v>33309</v>
          </cell>
        </row>
      </sheetData>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uation Summary"/>
      <sheetName val="-----&gt; BASE"/>
      <sheetName val="Deal"/>
      <sheetName val="IRR Sensitivity (2)"/>
      <sheetName val="IRR Sensitivity"/>
      <sheetName val="Purchase Price"/>
      <sheetName val="Management "/>
      <sheetName val="Trans Assump"/>
    </sheetNames>
    <sheetDataSet>
      <sheetData sheetId="0" refreshError="1"/>
      <sheetData sheetId="1" refreshError="1"/>
      <sheetData sheetId="2"/>
      <sheetData sheetId="3" refreshError="1"/>
      <sheetData sheetId="4" refreshError="1"/>
      <sheetData sheetId="5" refreshError="1"/>
      <sheetData sheetId="6" refreshError="1"/>
      <sheetData sheetId="7"/>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Contents"/>
      <sheetName val="1"/>
      <sheetName val="2"/>
      <sheetName val="3"/>
      <sheetName val="4"/>
      <sheetName val="5"/>
      <sheetName val="6"/>
      <sheetName val="Sheet1"/>
      <sheetName val="Units Sold Summary"/>
      <sheetName val="Units Sold Data"/>
    </sheetNames>
    <sheetDataSet>
      <sheetData sheetId="0"/>
      <sheetData sheetId="1"/>
      <sheetData sheetId="2"/>
      <sheetData sheetId="3"/>
      <sheetData sheetId="4"/>
      <sheetData sheetId="5"/>
      <sheetData sheetId="6"/>
      <sheetData sheetId="7"/>
      <sheetData sheetId="8"/>
      <sheetData sheetId="9"/>
      <sheetData sheetId="10">
        <row r="33">
          <cell r="B33">
            <v>553</v>
          </cell>
          <cell r="C33">
            <v>596</v>
          </cell>
          <cell r="D33">
            <v>680</v>
          </cell>
          <cell r="E33">
            <v>729</v>
          </cell>
          <cell r="F33">
            <v>722</v>
          </cell>
          <cell r="G33">
            <v>90</v>
          </cell>
          <cell r="H33">
            <v>0</v>
          </cell>
          <cell r="I33">
            <v>0</v>
          </cell>
          <cell r="J33">
            <v>0</v>
          </cell>
        </row>
        <row r="51">
          <cell r="B51">
            <v>88</v>
          </cell>
          <cell r="C51">
            <v>63</v>
          </cell>
          <cell r="D51">
            <v>67</v>
          </cell>
          <cell r="E51">
            <v>66</v>
          </cell>
          <cell r="F51">
            <v>67</v>
          </cell>
          <cell r="G51">
            <v>7</v>
          </cell>
          <cell r="H51">
            <v>0</v>
          </cell>
          <cell r="I51">
            <v>0</v>
          </cell>
          <cell r="J51">
            <v>0</v>
          </cell>
        </row>
        <row r="69">
          <cell r="B69">
            <v>0</v>
          </cell>
          <cell r="C69">
            <v>8</v>
          </cell>
          <cell r="D69">
            <v>45</v>
          </cell>
          <cell r="E69">
            <v>39</v>
          </cell>
          <cell r="F69">
            <v>18</v>
          </cell>
          <cell r="G69">
            <v>0</v>
          </cell>
          <cell r="H69">
            <v>0</v>
          </cell>
          <cell r="I69">
            <v>0</v>
          </cell>
          <cell r="J69">
            <v>0</v>
          </cell>
        </row>
        <row r="87">
          <cell r="B87">
            <v>35</v>
          </cell>
          <cell r="C87">
            <v>51</v>
          </cell>
          <cell r="D87">
            <v>47</v>
          </cell>
          <cell r="E87">
            <v>56</v>
          </cell>
          <cell r="F87">
            <v>39</v>
          </cell>
          <cell r="G87">
            <v>11</v>
          </cell>
          <cell r="H87">
            <v>0</v>
          </cell>
          <cell r="I87">
            <v>0</v>
          </cell>
          <cell r="J87">
            <v>0</v>
          </cell>
        </row>
        <row r="105">
          <cell r="B105">
            <v>34</v>
          </cell>
          <cell r="C105">
            <v>101</v>
          </cell>
          <cell r="D105">
            <v>61</v>
          </cell>
          <cell r="E105">
            <v>15</v>
          </cell>
          <cell r="F105">
            <v>4</v>
          </cell>
          <cell r="G105">
            <v>0</v>
          </cell>
          <cell r="H105">
            <v>0</v>
          </cell>
          <cell r="I105">
            <v>0</v>
          </cell>
          <cell r="J105">
            <v>0</v>
          </cell>
        </row>
        <row r="123">
          <cell r="B123">
            <v>19</v>
          </cell>
          <cell r="C123">
            <v>155</v>
          </cell>
          <cell r="D123">
            <v>71</v>
          </cell>
          <cell r="E123">
            <v>27</v>
          </cell>
          <cell r="F123">
            <v>2</v>
          </cell>
          <cell r="G123">
            <v>0</v>
          </cell>
          <cell r="H123">
            <v>0</v>
          </cell>
          <cell r="I123">
            <v>0</v>
          </cell>
          <cell r="J123">
            <v>0</v>
          </cell>
        </row>
      </sheetData>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
      <sheetName val="Monthly Comparison"/>
      <sheetName val="Contracts"/>
      <sheetName val="gross"/>
      <sheetName val="Gross Margin"/>
      <sheetName val="Sales"/>
      <sheetName val="Demos Leads"/>
      <sheetName val="Adjustments"/>
      <sheetName val="Shipped"/>
      <sheetName val="Total Products"/>
      <sheetName val="Total Products - FM"/>
      <sheetName val="Marketplace"/>
      <sheetName val="Leads"/>
      <sheetName val="Demonstrations"/>
      <sheetName val="Demo Pivot"/>
      <sheetName val="Demodata"/>
    </sheetNames>
    <sheetDataSet>
      <sheetData sheetId="0"/>
      <sheetData sheetId="1"/>
      <sheetData sheetId="2"/>
      <sheetData sheetId="3"/>
      <sheetData sheetId="4"/>
      <sheetData sheetId="5"/>
      <sheetData sheetId="6"/>
      <sheetData sheetId="7"/>
      <sheetData sheetId="8"/>
      <sheetData sheetId="9"/>
      <sheetData sheetId="10">
        <row r="17">
          <cell r="B17">
            <v>0</v>
          </cell>
          <cell r="C17">
            <v>0</v>
          </cell>
          <cell r="D17">
            <v>643</v>
          </cell>
          <cell r="E17">
            <v>1039</v>
          </cell>
          <cell r="F17">
            <v>800</v>
          </cell>
          <cell r="G17">
            <v>0</v>
          </cell>
          <cell r="H17">
            <v>0</v>
          </cell>
          <cell r="I17">
            <v>0</v>
          </cell>
          <cell r="J17">
            <v>0</v>
          </cell>
        </row>
      </sheetData>
      <sheetData sheetId="11"/>
      <sheetData sheetId="12"/>
      <sheetData sheetId="13"/>
      <sheetData sheetId="14"/>
      <sheetData sheetId="15"/>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t Macro"/>
      <sheetName val="Financial Summary"/>
      <sheetName val="2009 inc "/>
      <sheetName val="First Energy"/>
      <sheetName val="var 09"/>
      <sheetName val="var 09-pg 2"/>
      <sheetName val="backlog"/>
      <sheetName val="2010 bklog"/>
      <sheetName val="var 10 11"/>
      <sheetName val="var 10 11-pg 2"/>
      <sheetName val="Risk and Opportunities"/>
      <sheetName val="Prop Stat"/>
      <sheetName val="(9a) SG&amp;A DOE Summary"/>
      <sheetName val="Contracts&gt;$100M"/>
      <sheetName val="Forecast Assum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hyperlink" Target="file:///C:\Users\kawelch\AppData\Local\Microsoft\Windows\INetCache\PrelimWork\Pyrl_FLByAcct_FINAL.xlsx"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82"/>
  <sheetViews>
    <sheetView tabSelected="1" zoomScaleNormal="100" workbookViewId="0">
      <pane xSplit="3" ySplit="3" topLeftCell="D4" activePane="bottomRight" state="frozen"/>
      <selection activeCell="G11" sqref="G11"/>
      <selection pane="topRight" activeCell="G11" sqref="G11"/>
      <selection pane="bottomLeft" activeCell="G11" sqref="G11"/>
      <selection pane="bottomRight" activeCell="D4" sqref="D4"/>
    </sheetView>
  </sheetViews>
  <sheetFormatPr defaultRowHeight="15" x14ac:dyDescent="0.2"/>
  <cols>
    <col min="1" max="1" width="7.6640625" bestFit="1" customWidth="1"/>
    <col min="2" max="2" width="7" bestFit="1" customWidth="1"/>
    <col min="3" max="3" width="17" bestFit="1" customWidth="1"/>
    <col min="4" max="6" width="10.44140625" customWidth="1"/>
    <col min="7" max="7" width="11.88671875" customWidth="1"/>
    <col min="8" max="16" width="10.44140625" customWidth="1"/>
  </cols>
  <sheetData>
    <row r="1" spans="1:16" ht="18" x14ac:dyDescent="0.25">
      <c r="A1" s="223" t="s">
        <v>357</v>
      </c>
      <c r="B1" s="222"/>
      <c r="C1" s="222"/>
    </row>
    <row r="3" spans="1:16" ht="15.75" x14ac:dyDescent="0.25">
      <c r="A3" s="205" t="s">
        <v>327</v>
      </c>
      <c r="B3" s="205" t="s">
        <v>328</v>
      </c>
      <c r="C3" s="205" t="s">
        <v>329</v>
      </c>
      <c r="D3" s="206" t="s">
        <v>346</v>
      </c>
      <c r="E3" s="206" t="s">
        <v>347</v>
      </c>
      <c r="F3" s="206" t="s">
        <v>348</v>
      </c>
      <c r="G3" s="206" t="s">
        <v>349</v>
      </c>
      <c r="H3" s="206" t="s">
        <v>4</v>
      </c>
      <c r="I3" s="206" t="s">
        <v>350</v>
      </c>
      <c r="J3" s="206" t="s">
        <v>351</v>
      </c>
      <c r="K3" s="206" t="s">
        <v>352</v>
      </c>
      <c r="L3" s="206" t="s">
        <v>353</v>
      </c>
      <c r="M3" s="206" t="s">
        <v>354</v>
      </c>
      <c r="N3" s="206" t="s">
        <v>355</v>
      </c>
      <c r="O3" s="206" t="s">
        <v>356</v>
      </c>
      <c r="P3" s="206" t="s">
        <v>122</v>
      </c>
    </row>
    <row r="4" spans="1:16" ht="15.75" x14ac:dyDescent="0.25">
      <c r="A4" s="207">
        <v>2016</v>
      </c>
      <c r="B4" s="208" t="s">
        <v>330</v>
      </c>
      <c r="C4" s="224" t="s">
        <v>331</v>
      </c>
      <c r="D4" s="225">
        <v>57023</v>
      </c>
      <c r="E4" s="225">
        <v>58003</v>
      </c>
      <c r="F4" s="225">
        <v>65735</v>
      </c>
      <c r="G4" s="225">
        <v>59370</v>
      </c>
      <c r="H4" s="225">
        <v>63059</v>
      </c>
      <c r="I4" s="225">
        <v>61285</v>
      </c>
      <c r="J4" s="225">
        <v>62164</v>
      </c>
      <c r="K4" s="225">
        <v>65554</v>
      </c>
      <c r="L4" s="225">
        <v>61687</v>
      </c>
      <c r="M4" s="225">
        <v>60080</v>
      </c>
      <c r="N4" s="225">
        <v>63620</v>
      </c>
      <c r="O4" s="225">
        <v>63610</v>
      </c>
      <c r="P4" s="225">
        <f>SUM(D4:O4)</f>
        <v>741190</v>
      </c>
    </row>
    <row r="5" spans="1:16" ht="15.75" x14ac:dyDescent="0.25">
      <c r="A5" s="207"/>
      <c r="B5" s="208"/>
      <c r="C5" s="224" t="s">
        <v>332</v>
      </c>
      <c r="D5" s="225">
        <v>752406</v>
      </c>
      <c r="E5" s="225">
        <v>746027</v>
      </c>
      <c r="F5" s="225">
        <v>802366</v>
      </c>
      <c r="G5" s="225">
        <v>760637</v>
      </c>
      <c r="H5" s="225">
        <v>792129</v>
      </c>
      <c r="I5" s="225">
        <v>784402</v>
      </c>
      <c r="J5" s="225">
        <v>773182</v>
      </c>
      <c r="K5" s="225">
        <v>853195</v>
      </c>
      <c r="L5" s="225">
        <v>867393</v>
      </c>
      <c r="M5" s="225">
        <v>848162</v>
      </c>
      <c r="N5" s="225">
        <v>900200</v>
      </c>
      <c r="O5" s="225">
        <v>908881</v>
      </c>
      <c r="P5" s="225">
        <f t="shared" ref="P5:P68" si="0">SUM(D5:O5)</f>
        <v>9788980</v>
      </c>
    </row>
    <row r="6" spans="1:16" ht="15.75" x14ac:dyDescent="0.25">
      <c r="A6" s="207"/>
      <c r="B6" s="209" t="s">
        <v>333</v>
      </c>
      <c r="C6" s="210"/>
      <c r="D6" s="211">
        <f>SUBTOTAL(9,D4:D5)</f>
        <v>809429</v>
      </c>
      <c r="E6" s="212">
        <f t="shared" ref="E6:P6" si="1">SUBTOTAL(9,E4:E5)</f>
        <v>804030</v>
      </c>
      <c r="F6" s="212">
        <f t="shared" si="1"/>
        <v>868101</v>
      </c>
      <c r="G6" s="212">
        <f t="shared" si="1"/>
        <v>820007</v>
      </c>
      <c r="H6" s="212">
        <f t="shared" si="1"/>
        <v>855188</v>
      </c>
      <c r="I6" s="212">
        <f t="shared" si="1"/>
        <v>845687</v>
      </c>
      <c r="J6" s="212">
        <f t="shared" si="1"/>
        <v>835346</v>
      </c>
      <c r="K6" s="212">
        <f t="shared" si="1"/>
        <v>918749</v>
      </c>
      <c r="L6" s="212">
        <f t="shared" si="1"/>
        <v>929080</v>
      </c>
      <c r="M6" s="212">
        <f t="shared" si="1"/>
        <v>908242</v>
      </c>
      <c r="N6" s="212">
        <f t="shared" si="1"/>
        <v>963820</v>
      </c>
      <c r="O6" s="212">
        <f t="shared" si="1"/>
        <v>972491</v>
      </c>
      <c r="P6" s="213">
        <f t="shared" si="1"/>
        <v>10530170</v>
      </c>
    </row>
    <row r="7" spans="1:16" ht="15.75" x14ac:dyDescent="0.25">
      <c r="A7" s="207"/>
      <c r="B7" s="208" t="s">
        <v>334</v>
      </c>
      <c r="C7" s="224" t="s">
        <v>335</v>
      </c>
      <c r="D7" s="225">
        <v>271958</v>
      </c>
      <c r="E7" s="225">
        <v>277446</v>
      </c>
      <c r="F7" s="225">
        <v>310837</v>
      </c>
      <c r="G7" s="225">
        <v>279595</v>
      </c>
      <c r="H7" s="225">
        <v>288219</v>
      </c>
      <c r="I7" s="225">
        <v>292445</v>
      </c>
      <c r="J7" s="225">
        <v>294417</v>
      </c>
      <c r="K7" s="225">
        <v>315084</v>
      </c>
      <c r="L7" s="225">
        <v>287531</v>
      </c>
      <c r="M7" s="225">
        <v>305967</v>
      </c>
      <c r="N7" s="225">
        <v>293446</v>
      </c>
      <c r="O7" s="225">
        <v>266652</v>
      </c>
      <c r="P7" s="225">
        <f t="shared" si="0"/>
        <v>3483597</v>
      </c>
    </row>
    <row r="8" spans="1:16" ht="15.75" x14ac:dyDescent="0.25">
      <c r="A8" s="207"/>
      <c r="B8" s="208"/>
      <c r="C8" s="224" t="s">
        <v>336</v>
      </c>
      <c r="D8" s="225">
        <v>-196</v>
      </c>
      <c r="E8" s="225">
        <v>65</v>
      </c>
      <c r="F8" s="225">
        <v>291</v>
      </c>
      <c r="G8" s="225">
        <v>23</v>
      </c>
      <c r="H8" s="225">
        <v>451</v>
      </c>
      <c r="I8" s="225">
        <v>1247</v>
      </c>
      <c r="J8" s="225">
        <v>849</v>
      </c>
      <c r="K8" s="225">
        <v>205</v>
      </c>
      <c r="L8" s="225">
        <v>455</v>
      </c>
      <c r="M8" s="225">
        <v>2000</v>
      </c>
      <c r="N8" s="225">
        <v>623</v>
      </c>
      <c r="O8" s="225">
        <v>546</v>
      </c>
      <c r="P8" s="225">
        <f t="shared" si="0"/>
        <v>6559</v>
      </c>
    </row>
    <row r="9" spans="1:16" ht="16.5" thickBot="1" x14ac:dyDescent="0.3">
      <c r="A9" s="214"/>
      <c r="B9" s="209" t="s">
        <v>337</v>
      </c>
      <c r="C9" s="210"/>
      <c r="D9" s="211">
        <f>SUBTOTAL(9,D7:D8)</f>
        <v>271762</v>
      </c>
      <c r="E9" s="212">
        <f t="shared" ref="E9:P9" si="2">SUBTOTAL(9,E7:E8)</f>
        <v>277511</v>
      </c>
      <c r="F9" s="212">
        <f t="shared" si="2"/>
        <v>311128</v>
      </c>
      <c r="G9" s="212">
        <f t="shared" si="2"/>
        <v>279618</v>
      </c>
      <c r="H9" s="212">
        <f t="shared" si="2"/>
        <v>288670</v>
      </c>
      <c r="I9" s="212">
        <f t="shared" si="2"/>
        <v>293692</v>
      </c>
      <c r="J9" s="212">
        <f t="shared" si="2"/>
        <v>295266</v>
      </c>
      <c r="K9" s="212">
        <f t="shared" si="2"/>
        <v>315289</v>
      </c>
      <c r="L9" s="212">
        <f t="shared" si="2"/>
        <v>287986</v>
      </c>
      <c r="M9" s="212">
        <f t="shared" si="2"/>
        <v>307967</v>
      </c>
      <c r="N9" s="212">
        <f t="shared" si="2"/>
        <v>294069</v>
      </c>
      <c r="O9" s="212">
        <f t="shared" si="2"/>
        <v>267198</v>
      </c>
      <c r="P9" s="213">
        <f t="shared" si="2"/>
        <v>3490156</v>
      </c>
    </row>
    <row r="10" spans="1:16" ht="16.5" thickBot="1" x14ac:dyDescent="0.3">
      <c r="A10" s="215" t="s">
        <v>338</v>
      </c>
      <c r="B10" s="216"/>
      <c r="C10" s="217"/>
      <c r="D10" s="218">
        <f>SUBTOTAL(9,D4:D9)</f>
        <v>1081191</v>
      </c>
      <c r="E10" s="219">
        <f t="shared" ref="E10:P10" si="3">SUBTOTAL(9,E4:E9)</f>
        <v>1081541</v>
      </c>
      <c r="F10" s="219">
        <f t="shared" si="3"/>
        <v>1179229</v>
      </c>
      <c r="G10" s="219">
        <f t="shared" si="3"/>
        <v>1099625</v>
      </c>
      <c r="H10" s="219">
        <f t="shared" si="3"/>
        <v>1143858</v>
      </c>
      <c r="I10" s="219">
        <f t="shared" si="3"/>
        <v>1139379</v>
      </c>
      <c r="J10" s="219">
        <f t="shared" si="3"/>
        <v>1130612</v>
      </c>
      <c r="K10" s="219">
        <f t="shared" si="3"/>
        <v>1234038</v>
      </c>
      <c r="L10" s="219">
        <f t="shared" si="3"/>
        <v>1217066</v>
      </c>
      <c r="M10" s="219">
        <f t="shared" si="3"/>
        <v>1216209</v>
      </c>
      <c r="N10" s="219">
        <f t="shared" si="3"/>
        <v>1257889</v>
      </c>
      <c r="O10" s="219">
        <f t="shared" si="3"/>
        <v>1239689</v>
      </c>
      <c r="P10" s="220">
        <f t="shared" si="3"/>
        <v>14020326</v>
      </c>
    </row>
    <row r="11" spans="1:16" ht="15.75" x14ac:dyDescent="0.25">
      <c r="A11" s="207">
        <v>2017</v>
      </c>
      <c r="B11" s="208" t="s">
        <v>330</v>
      </c>
      <c r="C11" s="224" t="s">
        <v>331</v>
      </c>
      <c r="D11" s="225">
        <v>62213</v>
      </c>
      <c r="E11" s="225">
        <v>56341</v>
      </c>
      <c r="F11" s="225">
        <v>62543</v>
      </c>
      <c r="G11" s="225">
        <v>57101</v>
      </c>
      <c r="H11" s="225">
        <v>66544</v>
      </c>
      <c r="I11" s="225">
        <v>54387</v>
      </c>
      <c r="J11" s="225">
        <v>47228</v>
      </c>
      <c r="K11" s="225">
        <v>54942</v>
      </c>
      <c r="L11" s="225">
        <v>42186</v>
      </c>
      <c r="M11" s="225">
        <v>50936</v>
      </c>
      <c r="N11" s="225">
        <v>53375</v>
      </c>
      <c r="O11" s="225">
        <v>53013</v>
      </c>
      <c r="P11" s="225">
        <f t="shared" si="0"/>
        <v>660809</v>
      </c>
    </row>
    <row r="12" spans="1:16" ht="15.75" x14ac:dyDescent="0.25">
      <c r="A12" s="207"/>
      <c r="B12" s="208"/>
      <c r="C12" s="224" t="s">
        <v>332</v>
      </c>
      <c r="D12" s="225">
        <v>863169</v>
      </c>
      <c r="E12" s="225">
        <v>808315</v>
      </c>
      <c r="F12" s="225">
        <v>922579</v>
      </c>
      <c r="G12" s="225">
        <v>800568</v>
      </c>
      <c r="H12" s="225">
        <v>882746</v>
      </c>
      <c r="I12" s="225">
        <v>847588</v>
      </c>
      <c r="J12" s="225">
        <v>776443</v>
      </c>
      <c r="K12" s="225">
        <v>888429</v>
      </c>
      <c r="L12" s="225">
        <v>834285</v>
      </c>
      <c r="M12" s="225">
        <v>911607</v>
      </c>
      <c r="N12" s="225">
        <v>887472</v>
      </c>
      <c r="O12" s="225">
        <v>851978</v>
      </c>
      <c r="P12" s="225">
        <f t="shared" si="0"/>
        <v>10275179</v>
      </c>
    </row>
    <row r="13" spans="1:16" ht="15.75" x14ac:dyDescent="0.25">
      <c r="A13" s="207"/>
      <c r="B13" s="209" t="s">
        <v>333</v>
      </c>
      <c r="C13" s="210"/>
      <c r="D13" s="211">
        <f>SUBTOTAL(9,D11:D12)</f>
        <v>925382</v>
      </c>
      <c r="E13" s="212">
        <f t="shared" ref="E13" si="4">SUBTOTAL(9,E11:E12)</f>
        <v>864656</v>
      </c>
      <c r="F13" s="212">
        <f t="shared" ref="F13" si="5">SUBTOTAL(9,F11:F12)</f>
        <v>985122</v>
      </c>
      <c r="G13" s="212">
        <f t="shared" ref="G13" si="6">SUBTOTAL(9,G11:G12)</f>
        <v>857669</v>
      </c>
      <c r="H13" s="212">
        <f t="shared" ref="H13" si="7">SUBTOTAL(9,H11:H12)</f>
        <v>949290</v>
      </c>
      <c r="I13" s="212">
        <f t="shared" ref="I13" si="8">SUBTOTAL(9,I11:I12)</f>
        <v>901975</v>
      </c>
      <c r="J13" s="212">
        <f t="shared" ref="J13" si="9">SUBTOTAL(9,J11:J12)</f>
        <v>823671</v>
      </c>
      <c r="K13" s="212">
        <f t="shared" ref="K13" si="10">SUBTOTAL(9,K11:K12)</f>
        <v>943371</v>
      </c>
      <c r="L13" s="212">
        <f t="shared" ref="L13" si="11">SUBTOTAL(9,L11:L12)</f>
        <v>876471</v>
      </c>
      <c r="M13" s="212">
        <f t="shared" ref="M13" si="12">SUBTOTAL(9,M11:M12)</f>
        <v>962543</v>
      </c>
      <c r="N13" s="212">
        <f t="shared" ref="N13" si="13">SUBTOTAL(9,N11:N12)</f>
        <v>940847</v>
      </c>
      <c r="O13" s="212">
        <f t="shared" ref="O13" si="14">SUBTOTAL(9,O11:O12)</f>
        <v>904991</v>
      </c>
      <c r="P13" s="213">
        <f t="shared" ref="P13" si="15">SUBTOTAL(9,P11:P12)</f>
        <v>10935988</v>
      </c>
    </row>
    <row r="14" spans="1:16" ht="15.75" x14ac:dyDescent="0.25">
      <c r="A14" s="207"/>
      <c r="B14" s="208" t="s">
        <v>334</v>
      </c>
      <c r="C14" s="224" t="s">
        <v>335</v>
      </c>
      <c r="D14" s="225">
        <v>323376</v>
      </c>
      <c r="E14" s="225">
        <v>289691</v>
      </c>
      <c r="F14" s="225">
        <v>323963</v>
      </c>
      <c r="G14" s="225">
        <v>296189</v>
      </c>
      <c r="H14" s="225">
        <v>311386</v>
      </c>
      <c r="I14" s="225">
        <v>280402</v>
      </c>
      <c r="J14" s="225">
        <v>301862</v>
      </c>
      <c r="K14" s="225">
        <v>324572</v>
      </c>
      <c r="L14" s="225">
        <v>291826</v>
      </c>
      <c r="M14" s="225">
        <v>318037</v>
      </c>
      <c r="N14" s="225">
        <v>328742</v>
      </c>
      <c r="O14" s="225">
        <v>319769</v>
      </c>
      <c r="P14" s="225">
        <f t="shared" si="0"/>
        <v>3709815</v>
      </c>
    </row>
    <row r="15" spans="1:16" ht="15.75" x14ac:dyDescent="0.25">
      <c r="A15" s="207"/>
      <c r="B15" s="208"/>
      <c r="C15" s="224" t="s">
        <v>336</v>
      </c>
      <c r="D15" s="225">
        <v>728</v>
      </c>
      <c r="E15" s="225">
        <v>366</v>
      </c>
      <c r="F15" s="225">
        <v>794</v>
      </c>
      <c r="G15" s="225">
        <v>-75</v>
      </c>
      <c r="H15" s="225">
        <v>267</v>
      </c>
      <c r="I15" s="225">
        <v>121</v>
      </c>
      <c r="J15" s="225">
        <v>693</v>
      </c>
      <c r="K15" s="225">
        <v>-211</v>
      </c>
      <c r="L15" s="225">
        <v>-5</v>
      </c>
      <c r="M15" s="225">
        <v>2656</v>
      </c>
      <c r="N15" s="225">
        <v>-847</v>
      </c>
      <c r="O15" s="225"/>
      <c r="P15" s="225">
        <f t="shared" si="0"/>
        <v>4487</v>
      </c>
    </row>
    <row r="16" spans="1:16" ht="16.5" thickBot="1" x14ac:dyDescent="0.3">
      <c r="A16" s="214"/>
      <c r="B16" s="209" t="s">
        <v>337</v>
      </c>
      <c r="C16" s="210"/>
      <c r="D16" s="211">
        <f>SUBTOTAL(9,D14:D15)</f>
        <v>324104</v>
      </c>
      <c r="E16" s="212">
        <f t="shared" ref="E16" si="16">SUBTOTAL(9,E14:E15)</f>
        <v>290057</v>
      </c>
      <c r="F16" s="212">
        <f t="shared" ref="F16" si="17">SUBTOTAL(9,F14:F15)</f>
        <v>324757</v>
      </c>
      <c r="G16" s="212">
        <f t="shared" ref="G16" si="18">SUBTOTAL(9,G14:G15)</f>
        <v>296114</v>
      </c>
      <c r="H16" s="212">
        <f t="shared" ref="H16" si="19">SUBTOTAL(9,H14:H15)</f>
        <v>311653</v>
      </c>
      <c r="I16" s="212">
        <f t="shared" ref="I16" si="20">SUBTOTAL(9,I14:I15)</f>
        <v>280523</v>
      </c>
      <c r="J16" s="212">
        <f t="shared" ref="J16" si="21">SUBTOTAL(9,J14:J15)</f>
        <v>302555</v>
      </c>
      <c r="K16" s="212">
        <f t="shared" ref="K16" si="22">SUBTOTAL(9,K14:K15)</f>
        <v>324361</v>
      </c>
      <c r="L16" s="212">
        <f t="shared" ref="L16" si="23">SUBTOTAL(9,L14:L15)</f>
        <v>291821</v>
      </c>
      <c r="M16" s="212">
        <f t="shared" ref="M16" si="24">SUBTOTAL(9,M14:M15)</f>
        <v>320693</v>
      </c>
      <c r="N16" s="212">
        <f t="shared" ref="N16" si="25">SUBTOTAL(9,N14:N15)</f>
        <v>327895</v>
      </c>
      <c r="O16" s="212">
        <f t="shared" ref="O16" si="26">SUBTOTAL(9,O14:O15)</f>
        <v>319769</v>
      </c>
      <c r="P16" s="213">
        <f t="shared" ref="P16" si="27">SUBTOTAL(9,P14:P15)</f>
        <v>3714302</v>
      </c>
    </row>
    <row r="17" spans="1:16" ht="16.5" thickBot="1" x14ac:dyDescent="0.3">
      <c r="A17" s="215" t="s">
        <v>339</v>
      </c>
      <c r="B17" s="216"/>
      <c r="C17" s="217"/>
      <c r="D17" s="218">
        <f>SUBTOTAL(9,D11:D16)</f>
        <v>1249486</v>
      </c>
      <c r="E17" s="219">
        <f t="shared" ref="E17" si="28">SUBTOTAL(9,E11:E16)</f>
        <v>1154713</v>
      </c>
      <c r="F17" s="219">
        <f t="shared" ref="F17" si="29">SUBTOTAL(9,F11:F16)</f>
        <v>1309879</v>
      </c>
      <c r="G17" s="219">
        <f t="shared" ref="G17" si="30">SUBTOTAL(9,G11:G16)</f>
        <v>1153783</v>
      </c>
      <c r="H17" s="219">
        <f t="shared" ref="H17" si="31">SUBTOTAL(9,H11:H16)</f>
        <v>1260943</v>
      </c>
      <c r="I17" s="219">
        <f t="shared" ref="I17" si="32">SUBTOTAL(9,I11:I16)</f>
        <v>1182498</v>
      </c>
      <c r="J17" s="219">
        <f t="shared" ref="J17" si="33">SUBTOTAL(9,J11:J16)</f>
        <v>1126226</v>
      </c>
      <c r="K17" s="219">
        <f t="shared" ref="K17" si="34">SUBTOTAL(9,K11:K16)</f>
        <v>1267732</v>
      </c>
      <c r="L17" s="219">
        <f t="shared" ref="L17" si="35">SUBTOTAL(9,L11:L16)</f>
        <v>1168292</v>
      </c>
      <c r="M17" s="219">
        <f t="shared" ref="M17" si="36">SUBTOTAL(9,M11:M16)</f>
        <v>1283236</v>
      </c>
      <c r="N17" s="219">
        <f t="shared" ref="N17" si="37">SUBTOTAL(9,N11:N16)</f>
        <v>1268742</v>
      </c>
      <c r="O17" s="219">
        <f t="shared" ref="O17" si="38">SUBTOTAL(9,O11:O16)</f>
        <v>1224760</v>
      </c>
      <c r="P17" s="220">
        <f t="shared" ref="P17" si="39">SUBTOTAL(9,P11:P16)</f>
        <v>14650290</v>
      </c>
    </row>
    <row r="18" spans="1:16" ht="15.75" x14ac:dyDescent="0.25">
      <c r="A18" s="221">
        <v>2018</v>
      </c>
      <c r="B18" s="208" t="s">
        <v>330</v>
      </c>
      <c r="C18" s="224" t="s">
        <v>331</v>
      </c>
      <c r="D18" s="225">
        <v>55321</v>
      </c>
      <c r="E18" s="225">
        <v>48818</v>
      </c>
      <c r="F18" s="225">
        <v>53494</v>
      </c>
      <c r="G18" s="225">
        <v>52243</v>
      </c>
      <c r="H18" s="225">
        <v>57087</v>
      </c>
      <c r="I18" s="225">
        <v>48599</v>
      </c>
      <c r="J18" s="225">
        <v>48238</v>
      </c>
      <c r="K18" s="225">
        <v>53254</v>
      </c>
      <c r="L18" s="225">
        <v>50413</v>
      </c>
      <c r="M18" s="225">
        <v>55712</v>
      </c>
      <c r="N18" s="225">
        <v>55909</v>
      </c>
      <c r="O18" s="225">
        <v>49886</v>
      </c>
      <c r="P18" s="225">
        <f t="shared" si="0"/>
        <v>628974</v>
      </c>
    </row>
    <row r="19" spans="1:16" ht="15.75" x14ac:dyDescent="0.25">
      <c r="A19" s="221"/>
      <c r="B19" s="208"/>
      <c r="C19" s="224" t="s">
        <v>332</v>
      </c>
      <c r="D19" s="225">
        <v>901221</v>
      </c>
      <c r="E19" s="225">
        <v>776970</v>
      </c>
      <c r="F19" s="225">
        <v>857800</v>
      </c>
      <c r="G19" s="225">
        <v>844987</v>
      </c>
      <c r="H19" s="225">
        <v>903380</v>
      </c>
      <c r="I19" s="225">
        <v>855966</v>
      </c>
      <c r="J19" s="225">
        <v>884726</v>
      </c>
      <c r="K19" s="225">
        <v>937256</v>
      </c>
      <c r="L19" s="225">
        <v>820792</v>
      </c>
      <c r="M19" s="225">
        <v>968936</v>
      </c>
      <c r="N19" s="225">
        <v>901418</v>
      </c>
      <c r="O19" s="225">
        <v>882083</v>
      </c>
      <c r="P19" s="225">
        <f t="shared" si="0"/>
        <v>10535535</v>
      </c>
    </row>
    <row r="20" spans="1:16" ht="15.75" x14ac:dyDescent="0.25">
      <c r="A20" s="221"/>
      <c r="B20" s="209" t="s">
        <v>333</v>
      </c>
      <c r="C20" s="210"/>
      <c r="D20" s="211">
        <f>SUBTOTAL(9,D18:D19)</f>
        <v>956542</v>
      </c>
      <c r="E20" s="212">
        <f t="shared" ref="E20" si="40">SUBTOTAL(9,E18:E19)</f>
        <v>825788</v>
      </c>
      <c r="F20" s="212">
        <f t="shared" ref="F20" si="41">SUBTOTAL(9,F18:F19)</f>
        <v>911294</v>
      </c>
      <c r="G20" s="212">
        <f t="shared" ref="G20" si="42">SUBTOTAL(9,G18:G19)</f>
        <v>897230</v>
      </c>
      <c r="H20" s="212">
        <f t="shared" ref="H20" si="43">SUBTOTAL(9,H18:H19)</f>
        <v>960467</v>
      </c>
      <c r="I20" s="212">
        <f t="shared" ref="I20" si="44">SUBTOTAL(9,I18:I19)</f>
        <v>904565</v>
      </c>
      <c r="J20" s="212">
        <f t="shared" ref="J20" si="45">SUBTOTAL(9,J18:J19)</f>
        <v>932964</v>
      </c>
      <c r="K20" s="212">
        <f t="shared" ref="K20" si="46">SUBTOTAL(9,K18:K19)</f>
        <v>990510</v>
      </c>
      <c r="L20" s="212">
        <f t="shared" ref="L20" si="47">SUBTOTAL(9,L18:L19)</f>
        <v>871205</v>
      </c>
      <c r="M20" s="212">
        <f t="shared" ref="M20" si="48">SUBTOTAL(9,M18:M19)</f>
        <v>1024648</v>
      </c>
      <c r="N20" s="212">
        <f t="shared" ref="N20" si="49">SUBTOTAL(9,N18:N19)</f>
        <v>957327</v>
      </c>
      <c r="O20" s="212">
        <f t="shared" ref="O20" si="50">SUBTOTAL(9,O18:O19)</f>
        <v>931969</v>
      </c>
      <c r="P20" s="213">
        <f t="shared" ref="P20" si="51">SUBTOTAL(9,P18:P19)</f>
        <v>11164509</v>
      </c>
    </row>
    <row r="21" spans="1:16" ht="15.75" x14ac:dyDescent="0.25">
      <c r="A21" s="221"/>
      <c r="B21" s="208" t="s">
        <v>334</v>
      </c>
      <c r="C21" s="224" t="s">
        <v>335</v>
      </c>
      <c r="D21" s="225">
        <v>331115</v>
      </c>
      <c r="E21" s="225">
        <v>277624</v>
      </c>
      <c r="F21" s="225">
        <v>287077</v>
      </c>
      <c r="G21" s="225">
        <v>282575</v>
      </c>
      <c r="H21" s="225">
        <v>323844</v>
      </c>
      <c r="I21" s="225">
        <v>295412</v>
      </c>
      <c r="J21" s="225">
        <v>309908</v>
      </c>
      <c r="K21" s="225">
        <v>319255</v>
      </c>
      <c r="L21" s="225">
        <v>272527</v>
      </c>
      <c r="M21" s="225">
        <v>327300</v>
      </c>
      <c r="N21" s="225">
        <v>302638</v>
      </c>
      <c r="O21" s="225">
        <v>294299</v>
      </c>
      <c r="P21" s="225">
        <f t="shared" si="0"/>
        <v>3623574</v>
      </c>
    </row>
    <row r="22" spans="1:16" ht="15.75" x14ac:dyDescent="0.25">
      <c r="A22" s="221"/>
      <c r="B22" s="208"/>
      <c r="C22" s="224" t="s">
        <v>336</v>
      </c>
      <c r="D22" s="225"/>
      <c r="E22" s="225">
        <v>82</v>
      </c>
      <c r="F22" s="225">
        <v>-10</v>
      </c>
      <c r="G22" s="225"/>
      <c r="H22" s="225"/>
      <c r="I22" s="225">
        <v>107</v>
      </c>
      <c r="J22" s="225">
        <v>-33</v>
      </c>
      <c r="K22" s="225"/>
      <c r="L22" s="225">
        <v>595</v>
      </c>
      <c r="M22" s="225">
        <v>16</v>
      </c>
      <c r="N22" s="225">
        <v>150</v>
      </c>
      <c r="O22" s="225">
        <v>66</v>
      </c>
      <c r="P22" s="225">
        <f t="shared" si="0"/>
        <v>973</v>
      </c>
    </row>
    <row r="23" spans="1:16" ht="16.5" thickBot="1" x14ac:dyDescent="0.3">
      <c r="A23" s="214"/>
      <c r="B23" s="209" t="s">
        <v>337</v>
      </c>
      <c r="C23" s="210"/>
      <c r="D23" s="211">
        <f>SUBTOTAL(9,D21:D22)</f>
        <v>331115</v>
      </c>
      <c r="E23" s="212">
        <f t="shared" ref="E23" si="52">SUBTOTAL(9,E21:E22)</f>
        <v>277706</v>
      </c>
      <c r="F23" s="212">
        <f t="shared" ref="F23" si="53">SUBTOTAL(9,F21:F22)</f>
        <v>287067</v>
      </c>
      <c r="G23" s="212">
        <f t="shared" ref="G23" si="54">SUBTOTAL(9,G21:G22)</f>
        <v>282575</v>
      </c>
      <c r="H23" s="212">
        <f t="shared" ref="H23" si="55">SUBTOTAL(9,H21:H22)</f>
        <v>323844</v>
      </c>
      <c r="I23" s="212">
        <f t="shared" ref="I23" si="56">SUBTOTAL(9,I21:I22)</f>
        <v>295519</v>
      </c>
      <c r="J23" s="212">
        <f t="shared" ref="J23" si="57">SUBTOTAL(9,J21:J22)</f>
        <v>309875</v>
      </c>
      <c r="K23" s="212">
        <f t="shared" ref="K23" si="58">SUBTOTAL(9,K21:K22)</f>
        <v>319255</v>
      </c>
      <c r="L23" s="212">
        <f t="shared" ref="L23" si="59">SUBTOTAL(9,L21:L22)</f>
        <v>273122</v>
      </c>
      <c r="M23" s="212">
        <f t="shared" ref="M23" si="60">SUBTOTAL(9,M21:M22)</f>
        <v>327316</v>
      </c>
      <c r="N23" s="212">
        <f t="shared" ref="N23" si="61">SUBTOTAL(9,N21:N22)</f>
        <v>302788</v>
      </c>
      <c r="O23" s="212">
        <f t="shared" ref="O23" si="62">SUBTOTAL(9,O21:O22)</f>
        <v>294365</v>
      </c>
      <c r="P23" s="213">
        <f t="shared" ref="P23" si="63">SUBTOTAL(9,P21:P22)</f>
        <v>3624547</v>
      </c>
    </row>
    <row r="24" spans="1:16" ht="16.5" thickBot="1" x14ac:dyDescent="0.3">
      <c r="A24" s="215" t="s">
        <v>340</v>
      </c>
      <c r="B24" s="216"/>
      <c r="C24" s="217"/>
      <c r="D24" s="218">
        <f>SUBTOTAL(9,D18:D23)</f>
        <v>1287657</v>
      </c>
      <c r="E24" s="219">
        <f t="shared" ref="E24" si="64">SUBTOTAL(9,E18:E23)</f>
        <v>1103494</v>
      </c>
      <c r="F24" s="219">
        <f t="shared" ref="F24" si="65">SUBTOTAL(9,F18:F23)</f>
        <v>1198361</v>
      </c>
      <c r="G24" s="219">
        <f t="shared" ref="G24" si="66">SUBTOTAL(9,G18:G23)</f>
        <v>1179805</v>
      </c>
      <c r="H24" s="219">
        <f t="shared" ref="H24" si="67">SUBTOTAL(9,H18:H23)</f>
        <v>1284311</v>
      </c>
      <c r="I24" s="219">
        <f t="shared" ref="I24" si="68">SUBTOTAL(9,I18:I23)</f>
        <v>1200084</v>
      </c>
      <c r="J24" s="219">
        <f t="shared" ref="J24" si="69">SUBTOTAL(9,J18:J23)</f>
        <v>1242839</v>
      </c>
      <c r="K24" s="219">
        <f t="shared" ref="K24" si="70">SUBTOTAL(9,K18:K23)</f>
        <v>1309765</v>
      </c>
      <c r="L24" s="219">
        <f t="shared" ref="L24" si="71">SUBTOTAL(9,L18:L23)</f>
        <v>1144327</v>
      </c>
      <c r="M24" s="219">
        <f t="shared" ref="M24" si="72">SUBTOTAL(9,M18:M23)</f>
        <v>1351964</v>
      </c>
      <c r="N24" s="219">
        <f t="shared" ref="N24" si="73">SUBTOTAL(9,N18:N23)</f>
        <v>1260115</v>
      </c>
      <c r="O24" s="219">
        <f t="shared" ref="O24" si="74">SUBTOTAL(9,O18:O23)</f>
        <v>1226334</v>
      </c>
      <c r="P24" s="220">
        <f t="shared" ref="P24" si="75">SUBTOTAL(9,P18:P23)</f>
        <v>14789056</v>
      </c>
    </row>
    <row r="25" spans="1:16" ht="15.75" x14ac:dyDescent="0.25">
      <c r="A25" s="221">
        <v>2019</v>
      </c>
      <c r="B25" s="208" t="s">
        <v>330</v>
      </c>
      <c r="C25" s="224" t="s">
        <v>331</v>
      </c>
      <c r="D25" s="225">
        <v>58052</v>
      </c>
      <c r="E25" s="225">
        <v>50222</v>
      </c>
      <c r="F25" s="225">
        <v>41165</v>
      </c>
      <c r="G25" s="225">
        <v>50922</v>
      </c>
      <c r="H25" s="225">
        <v>48055</v>
      </c>
      <c r="I25" s="225">
        <v>43066</v>
      </c>
      <c r="J25" s="225">
        <v>52156</v>
      </c>
      <c r="K25" s="225">
        <v>47321</v>
      </c>
      <c r="L25" s="225">
        <v>46872</v>
      </c>
      <c r="M25" s="225">
        <v>53451</v>
      </c>
      <c r="N25" s="225">
        <v>51426</v>
      </c>
      <c r="O25" s="225">
        <v>52955</v>
      </c>
      <c r="P25" s="225">
        <f t="shared" si="0"/>
        <v>595663</v>
      </c>
    </row>
    <row r="26" spans="1:16" ht="15.75" x14ac:dyDescent="0.25">
      <c r="A26" s="221"/>
      <c r="B26" s="208"/>
      <c r="C26" s="224" t="s">
        <v>332</v>
      </c>
      <c r="D26" s="225">
        <v>918563</v>
      </c>
      <c r="E26" s="225">
        <v>788793</v>
      </c>
      <c r="F26" s="225">
        <v>838265</v>
      </c>
      <c r="G26" s="225">
        <v>873514</v>
      </c>
      <c r="H26" s="225">
        <v>903137</v>
      </c>
      <c r="I26" s="225">
        <v>795185</v>
      </c>
      <c r="J26" s="225">
        <v>882369</v>
      </c>
      <c r="K26" s="225">
        <v>842135</v>
      </c>
      <c r="L26" s="225">
        <v>848056</v>
      </c>
      <c r="M26" s="225">
        <v>1003743</v>
      </c>
      <c r="N26" s="225">
        <v>818636</v>
      </c>
      <c r="O26" s="225">
        <v>899706</v>
      </c>
      <c r="P26" s="225">
        <f t="shared" si="0"/>
        <v>10412102</v>
      </c>
    </row>
    <row r="27" spans="1:16" ht="15.75" x14ac:dyDescent="0.25">
      <c r="A27" s="221"/>
      <c r="B27" s="209" t="s">
        <v>333</v>
      </c>
      <c r="C27" s="210"/>
      <c r="D27" s="211">
        <f>SUBTOTAL(9,D25:D26)</f>
        <v>976615</v>
      </c>
      <c r="E27" s="212">
        <f t="shared" ref="E27" si="76">SUBTOTAL(9,E25:E26)</f>
        <v>839015</v>
      </c>
      <c r="F27" s="212">
        <f t="shared" ref="F27" si="77">SUBTOTAL(9,F25:F26)</f>
        <v>879430</v>
      </c>
      <c r="G27" s="212">
        <f t="shared" ref="G27" si="78">SUBTOTAL(9,G25:G26)</f>
        <v>924436</v>
      </c>
      <c r="H27" s="212">
        <f t="shared" ref="H27" si="79">SUBTOTAL(9,H25:H26)</f>
        <v>951192</v>
      </c>
      <c r="I27" s="212">
        <f t="shared" ref="I27" si="80">SUBTOTAL(9,I25:I26)</f>
        <v>838251</v>
      </c>
      <c r="J27" s="212">
        <f t="shared" ref="J27" si="81">SUBTOTAL(9,J25:J26)</f>
        <v>934525</v>
      </c>
      <c r="K27" s="212">
        <f t="shared" ref="K27" si="82">SUBTOTAL(9,K25:K26)</f>
        <v>889456</v>
      </c>
      <c r="L27" s="212">
        <f t="shared" ref="L27" si="83">SUBTOTAL(9,L25:L26)</f>
        <v>894928</v>
      </c>
      <c r="M27" s="212">
        <f t="shared" ref="M27" si="84">SUBTOTAL(9,M25:M26)</f>
        <v>1057194</v>
      </c>
      <c r="N27" s="212">
        <f t="shared" ref="N27" si="85">SUBTOTAL(9,N25:N26)</f>
        <v>870062</v>
      </c>
      <c r="O27" s="212">
        <f t="shared" ref="O27" si="86">SUBTOTAL(9,O25:O26)</f>
        <v>952661</v>
      </c>
      <c r="P27" s="213">
        <f t="shared" ref="P27" si="87">SUBTOTAL(9,P25:P26)</f>
        <v>11007765</v>
      </c>
    </row>
    <row r="28" spans="1:16" ht="15.75" x14ac:dyDescent="0.25">
      <c r="A28" s="221"/>
      <c r="B28" s="208" t="s">
        <v>334</v>
      </c>
      <c r="C28" s="224" t="s">
        <v>335</v>
      </c>
      <c r="D28" s="225">
        <v>343845</v>
      </c>
      <c r="E28" s="225">
        <v>310162</v>
      </c>
      <c r="F28" s="225">
        <v>322122</v>
      </c>
      <c r="G28" s="225">
        <v>347615</v>
      </c>
      <c r="H28" s="225">
        <v>347685</v>
      </c>
      <c r="I28" s="225">
        <v>294264</v>
      </c>
      <c r="J28" s="225">
        <v>324707</v>
      </c>
      <c r="K28" s="225">
        <v>332888</v>
      </c>
      <c r="L28" s="225">
        <v>300233</v>
      </c>
      <c r="M28" s="225">
        <v>350425</v>
      </c>
      <c r="N28" s="225">
        <v>315203</v>
      </c>
      <c r="O28" s="225">
        <v>314217</v>
      </c>
      <c r="P28" s="225">
        <f t="shared" si="0"/>
        <v>3903366</v>
      </c>
    </row>
    <row r="29" spans="1:16" ht="15.75" x14ac:dyDescent="0.25">
      <c r="A29" s="221"/>
      <c r="B29" s="208"/>
      <c r="C29" s="224" t="s">
        <v>341</v>
      </c>
      <c r="D29" s="225"/>
      <c r="E29" s="225"/>
      <c r="F29" s="225"/>
      <c r="G29" s="225"/>
      <c r="H29" s="225">
        <v>460</v>
      </c>
      <c r="I29" s="225"/>
      <c r="J29" s="225"/>
      <c r="K29" s="225"/>
      <c r="L29" s="225"/>
      <c r="M29" s="225"/>
      <c r="N29" s="225"/>
      <c r="O29" s="225"/>
      <c r="P29" s="225">
        <f t="shared" si="0"/>
        <v>460</v>
      </c>
    </row>
    <row r="30" spans="1:16" ht="15.75" x14ac:dyDescent="0.25">
      <c r="A30" s="221"/>
      <c r="B30" s="208"/>
      <c r="C30" s="224" t="s">
        <v>336</v>
      </c>
      <c r="D30" s="225">
        <v>-5</v>
      </c>
      <c r="E30" s="225"/>
      <c r="F30" s="225"/>
      <c r="G30" s="225"/>
      <c r="H30" s="225"/>
      <c r="I30" s="225"/>
      <c r="J30" s="225">
        <v>191</v>
      </c>
      <c r="K30" s="225">
        <v>867</v>
      </c>
      <c r="L30" s="225">
        <v>-181</v>
      </c>
      <c r="M30" s="225"/>
      <c r="N30" s="225"/>
      <c r="O30" s="225"/>
      <c r="P30" s="225">
        <f t="shared" si="0"/>
        <v>872</v>
      </c>
    </row>
    <row r="31" spans="1:16" ht="16.5" thickBot="1" x14ac:dyDescent="0.3">
      <c r="A31" s="214"/>
      <c r="B31" s="209" t="s">
        <v>337</v>
      </c>
      <c r="C31" s="210"/>
      <c r="D31" s="211">
        <f>SUBTOTAL(9,D28:D30)</f>
        <v>343840</v>
      </c>
      <c r="E31" s="212">
        <f t="shared" ref="E31:P31" si="88">SUBTOTAL(9,E28:E30)</f>
        <v>310162</v>
      </c>
      <c r="F31" s="212">
        <f t="shared" si="88"/>
        <v>322122</v>
      </c>
      <c r="G31" s="212">
        <f t="shared" si="88"/>
        <v>347615</v>
      </c>
      <c r="H31" s="212">
        <f t="shared" si="88"/>
        <v>348145</v>
      </c>
      <c r="I31" s="212">
        <f t="shared" si="88"/>
        <v>294264</v>
      </c>
      <c r="J31" s="212">
        <f t="shared" si="88"/>
        <v>324898</v>
      </c>
      <c r="K31" s="212">
        <f t="shared" si="88"/>
        <v>333755</v>
      </c>
      <c r="L31" s="212">
        <f t="shared" si="88"/>
        <v>300052</v>
      </c>
      <c r="M31" s="212">
        <f t="shared" si="88"/>
        <v>350425</v>
      </c>
      <c r="N31" s="212">
        <f t="shared" si="88"/>
        <v>315203</v>
      </c>
      <c r="O31" s="212">
        <f t="shared" si="88"/>
        <v>314217</v>
      </c>
      <c r="P31" s="213">
        <f t="shared" si="88"/>
        <v>3904698</v>
      </c>
    </row>
    <row r="32" spans="1:16" ht="16.5" thickBot="1" x14ac:dyDescent="0.3">
      <c r="A32" s="215" t="s">
        <v>342</v>
      </c>
      <c r="B32" s="216"/>
      <c r="C32" s="217"/>
      <c r="D32" s="218">
        <f>SUBTOTAL(9,D25:D31)</f>
        <v>1320455</v>
      </c>
      <c r="E32" s="219">
        <f t="shared" ref="E32:P32" si="89">SUBTOTAL(9,E25:E31)</f>
        <v>1149177</v>
      </c>
      <c r="F32" s="219">
        <f t="shared" si="89"/>
        <v>1201552</v>
      </c>
      <c r="G32" s="219">
        <f t="shared" si="89"/>
        <v>1272051</v>
      </c>
      <c r="H32" s="219">
        <f t="shared" si="89"/>
        <v>1299337</v>
      </c>
      <c r="I32" s="219">
        <f t="shared" si="89"/>
        <v>1132515</v>
      </c>
      <c r="J32" s="219">
        <f t="shared" si="89"/>
        <v>1259423</v>
      </c>
      <c r="K32" s="219">
        <f t="shared" si="89"/>
        <v>1223211</v>
      </c>
      <c r="L32" s="219">
        <f t="shared" si="89"/>
        <v>1194980</v>
      </c>
      <c r="M32" s="219">
        <f t="shared" si="89"/>
        <v>1407619</v>
      </c>
      <c r="N32" s="219">
        <f t="shared" si="89"/>
        <v>1185265</v>
      </c>
      <c r="O32" s="219">
        <f t="shared" si="89"/>
        <v>1266878</v>
      </c>
      <c r="P32" s="220">
        <f t="shared" si="89"/>
        <v>14912463</v>
      </c>
    </row>
    <row r="33" spans="1:16" ht="15.75" x14ac:dyDescent="0.25">
      <c r="A33" s="221">
        <v>2020</v>
      </c>
      <c r="B33" s="208" t="s">
        <v>330</v>
      </c>
      <c r="C33" s="224" t="s">
        <v>331</v>
      </c>
      <c r="D33" s="225">
        <v>54451</v>
      </c>
      <c r="E33" s="225">
        <v>48569</v>
      </c>
      <c r="F33" s="225">
        <v>53957</v>
      </c>
      <c r="G33" s="225">
        <v>52974</v>
      </c>
      <c r="H33" s="225">
        <v>50404</v>
      </c>
      <c r="I33" s="225">
        <v>59907</v>
      </c>
      <c r="J33" s="225">
        <v>52669</v>
      </c>
      <c r="K33" s="225">
        <v>50279</v>
      </c>
      <c r="L33" s="225">
        <v>54606</v>
      </c>
      <c r="M33" s="225">
        <v>51029</v>
      </c>
      <c r="N33" s="225">
        <v>48831</v>
      </c>
      <c r="O33" s="225">
        <v>56660</v>
      </c>
      <c r="P33" s="225">
        <f t="shared" si="0"/>
        <v>634336</v>
      </c>
    </row>
    <row r="34" spans="1:16" ht="15.75" x14ac:dyDescent="0.25">
      <c r="A34" s="221"/>
      <c r="B34" s="208"/>
      <c r="C34" s="224" t="s">
        <v>332</v>
      </c>
      <c r="D34" s="225">
        <v>951843</v>
      </c>
      <c r="E34" s="225">
        <v>808825</v>
      </c>
      <c r="F34" s="225">
        <v>919800</v>
      </c>
      <c r="G34" s="225">
        <v>927629</v>
      </c>
      <c r="H34" s="225">
        <v>958771</v>
      </c>
      <c r="I34" s="225">
        <v>926041</v>
      </c>
      <c r="J34" s="225">
        <v>979093</v>
      </c>
      <c r="K34" s="225">
        <v>886909</v>
      </c>
      <c r="L34" s="225">
        <v>899430</v>
      </c>
      <c r="M34" s="225">
        <v>941747</v>
      </c>
      <c r="N34" s="225">
        <v>873700</v>
      </c>
      <c r="O34" s="225">
        <v>1008713</v>
      </c>
      <c r="P34" s="225">
        <f t="shared" si="0"/>
        <v>11082501</v>
      </c>
    </row>
    <row r="35" spans="1:16" ht="15.75" x14ac:dyDescent="0.25">
      <c r="A35" s="221"/>
      <c r="B35" s="209" t="s">
        <v>333</v>
      </c>
      <c r="C35" s="210"/>
      <c r="D35" s="211">
        <f>SUBTOTAL(9,D33:D34)</f>
        <v>1006294</v>
      </c>
      <c r="E35" s="212">
        <f t="shared" ref="E35" si="90">SUBTOTAL(9,E33:E34)</f>
        <v>857394</v>
      </c>
      <c r="F35" s="212">
        <f t="shared" ref="F35" si="91">SUBTOTAL(9,F33:F34)</f>
        <v>973757</v>
      </c>
      <c r="G35" s="212">
        <f t="shared" ref="G35" si="92">SUBTOTAL(9,G33:G34)</f>
        <v>980603</v>
      </c>
      <c r="H35" s="212">
        <f t="shared" ref="H35" si="93">SUBTOTAL(9,H33:H34)</f>
        <v>1009175</v>
      </c>
      <c r="I35" s="212">
        <f t="shared" ref="I35" si="94">SUBTOTAL(9,I33:I34)</f>
        <v>985948</v>
      </c>
      <c r="J35" s="212">
        <f t="shared" ref="J35" si="95">SUBTOTAL(9,J33:J34)</f>
        <v>1031762</v>
      </c>
      <c r="K35" s="212">
        <f t="shared" ref="K35" si="96">SUBTOTAL(9,K33:K34)</f>
        <v>937188</v>
      </c>
      <c r="L35" s="212">
        <f t="shared" ref="L35" si="97">SUBTOTAL(9,L33:L34)</f>
        <v>954036</v>
      </c>
      <c r="M35" s="212">
        <f t="shared" ref="M35" si="98">SUBTOTAL(9,M33:M34)</f>
        <v>992776</v>
      </c>
      <c r="N35" s="212">
        <f t="shared" ref="N35" si="99">SUBTOTAL(9,N33:N34)</f>
        <v>922531</v>
      </c>
      <c r="O35" s="212">
        <f t="shared" ref="O35" si="100">SUBTOTAL(9,O33:O34)</f>
        <v>1065373</v>
      </c>
      <c r="P35" s="213">
        <f t="shared" ref="P35" si="101">SUBTOTAL(9,P33:P34)</f>
        <v>11716837</v>
      </c>
    </row>
    <row r="36" spans="1:16" ht="15.75" x14ac:dyDescent="0.25">
      <c r="A36" s="221"/>
      <c r="B36" s="208" t="s">
        <v>334</v>
      </c>
      <c r="C36" s="224" t="s">
        <v>335</v>
      </c>
      <c r="D36" s="225">
        <v>311945</v>
      </c>
      <c r="E36" s="225">
        <v>301068</v>
      </c>
      <c r="F36" s="225">
        <v>300319</v>
      </c>
      <c r="G36" s="225">
        <v>313032</v>
      </c>
      <c r="H36" s="225">
        <v>318586</v>
      </c>
      <c r="I36" s="225">
        <v>347549</v>
      </c>
      <c r="J36" s="225">
        <v>337642</v>
      </c>
      <c r="K36" s="225">
        <v>298040</v>
      </c>
      <c r="L36" s="225">
        <v>314871</v>
      </c>
      <c r="M36" s="225">
        <v>328012</v>
      </c>
      <c r="N36" s="225">
        <v>305908</v>
      </c>
      <c r="O36" s="225">
        <v>369093</v>
      </c>
      <c r="P36" s="225">
        <f t="shared" si="0"/>
        <v>3846065</v>
      </c>
    </row>
    <row r="37" spans="1:16" ht="15.75" x14ac:dyDescent="0.25">
      <c r="A37" s="221"/>
      <c r="B37" s="208"/>
      <c r="C37" s="224" t="s">
        <v>341</v>
      </c>
      <c r="D37" s="225"/>
      <c r="E37" s="225">
        <v>2326</v>
      </c>
      <c r="F37" s="225">
        <v>1462</v>
      </c>
      <c r="G37" s="225">
        <v>1462</v>
      </c>
      <c r="H37" s="225">
        <v>1395</v>
      </c>
      <c r="I37" s="225">
        <v>1462</v>
      </c>
      <c r="J37" s="225">
        <v>1528</v>
      </c>
      <c r="K37" s="225">
        <v>1395</v>
      </c>
      <c r="L37" s="225">
        <v>1462</v>
      </c>
      <c r="M37" s="225">
        <v>1980</v>
      </c>
      <c r="N37" s="225">
        <v>1395</v>
      </c>
      <c r="O37" s="225">
        <v>1528</v>
      </c>
      <c r="P37" s="225">
        <f t="shared" si="0"/>
        <v>17395</v>
      </c>
    </row>
    <row r="38" spans="1:16" ht="15.75" x14ac:dyDescent="0.25">
      <c r="A38" s="221"/>
      <c r="B38" s="208"/>
      <c r="C38" s="224" t="s">
        <v>336</v>
      </c>
      <c r="D38" s="225"/>
      <c r="E38" s="225">
        <v>279</v>
      </c>
      <c r="F38" s="225">
        <v>-50</v>
      </c>
      <c r="G38" s="225"/>
      <c r="H38" s="225"/>
      <c r="I38" s="225"/>
      <c r="J38" s="225"/>
      <c r="K38" s="225"/>
      <c r="L38" s="225"/>
      <c r="M38" s="225"/>
      <c r="N38" s="225"/>
      <c r="O38" s="225"/>
      <c r="P38" s="225">
        <f t="shared" si="0"/>
        <v>229</v>
      </c>
    </row>
    <row r="39" spans="1:16" ht="16.5" thickBot="1" x14ac:dyDescent="0.3">
      <c r="A39" s="214"/>
      <c r="B39" s="209" t="s">
        <v>337</v>
      </c>
      <c r="C39" s="210"/>
      <c r="D39" s="211">
        <f>SUBTOTAL(9,D36:D38)</f>
        <v>311945</v>
      </c>
      <c r="E39" s="212">
        <f t="shared" ref="E39" si="102">SUBTOTAL(9,E36:E38)</f>
        <v>303673</v>
      </c>
      <c r="F39" s="212">
        <f t="shared" ref="F39" si="103">SUBTOTAL(9,F36:F38)</f>
        <v>301731</v>
      </c>
      <c r="G39" s="212">
        <f t="shared" ref="G39" si="104">SUBTOTAL(9,G36:G38)</f>
        <v>314494</v>
      </c>
      <c r="H39" s="212">
        <f t="shared" ref="H39" si="105">SUBTOTAL(9,H36:H38)</f>
        <v>319981</v>
      </c>
      <c r="I39" s="212">
        <f t="shared" ref="I39" si="106">SUBTOTAL(9,I36:I38)</f>
        <v>349011</v>
      </c>
      <c r="J39" s="212">
        <f t="shared" ref="J39" si="107">SUBTOTAL(9,J36:J38)</f>
        <v>339170</v>
      </c>
      <c r="K39" s="212">
        <f t="shared" ref="K39" si="108">SUBTOTAL(9,K36:K38)</f>
        <v>299435</v>
      </c>
      <c r="L39" s="212">
        <f t="shared" ref="L39" si="109">SUBTOTAL(9,L36:L38)</f>
        <v>316333</v>
      </c>
      <c r="M39" s="212">
        <f t="shared" ref="M39" si="110">SUBTOTAL(9,M36:M38)</f>
        <v>329992</v>
      </c>
      <c r="N39" s="212">
        <f t="shared" ref="N39" si="111">SUBTOTAL(9,N36:N38)</f>
        <v>307303</v>
      </c>
      <c r="O39" s="212">
        <f t="shared" ref="O39" si="112">SUBTOTAL(9,O36:O38)</f>
        <v>370621</v>
      </c>
      <c r="P39" s="213">
        <f t="shared" ref="P39" si="113">SUBTOTAL(9,P36:P38)</f>
        <v>3863689</v>
      </c>
    </row>
    <row r="40" spans="1:16" ht="16.5" thickBot="1" x14ac:dyDescent="0.3">
      <c r="A40" s="215" t="s">
        <v>343</v>
      </c>
      <c r="B40" s="216"/>
      <c r="C40" s="217"/>
      <c r="D40" s="218">
        <f>SUBTOTAL(9,D33:D39)</f>
        <v>1318239</v>
      </c>
      <c r="E40" s="219">
        <f t="shared" ref="E40" si="114">SUBTOTAL(9,E33:E39)</f>
        <v>1161067</v>
      </c>
      <c r="F40" s="219">
        <f t="shared" ref="F40" si="115">SUBTOTAL(9,F33:F39)</f>
        <v>1275488</v>
      </c>
      <c r="G40" s="219">
        <f t="shared" ref="G40" si="116">SUBTOTAL(9,G33:G39)</f>
        <v>1295097</v>
      </c>
      <c r="H40" s="219">
        <f t="shared" ref="H40" si="117">SUBTOTAL(9,H33:H39)</f>
        <v>1329156</v>
      </c>
      <c r="I40" s="219">
        <f t="shared" ref="I40" si="118">SUBTOTAL(9,I33:I39)</f>
        <v>1334959</v>
      </c>
      <c r="J40" s="219">
        <f t="shared" ref="J40" si="119">SUBTOTAL(9,J33:J39)</f>
        <v>1370932</v>
      </c>
      <c r="K40" s="219">
        <f t="shared" ref="K40" si="120">SUBTOTAL(9,K33:K39)</f>
        <v>1236623</v>
      </c>
      <c r="L40" s="219">
        <f t="shared" ref="L40" si="121">SUBTOTAL(9,L33:L39)</f>
        <v>1270369</v>
      </c>
      <c r="M40" s="219">
        <f t="shared" ref="M40" si="122">SUBTOTAL(9,M33:M39)</f>
        <v>1322768</v>
      </c>
      <c r="N40" s="219">
        <f t="shared" ref="N40" si="123">SUBTOTAL(9,N33:N39)</f>
        <v>1229834</v>
      </c>
      <c r="O40" s="219">
        <f t="shared" ref="O40" si="124">SUBTOTAL(9,O33:O39)</f>
        <v>1435994</v>
      </c>
      <c r="P40" s="220">
        <f t="shared" ref="P40" si="125">SUBTOTAL(9,P33:P39)</f>
        <v>15580526</v>
      </c>
    </row>
    <row r="41" spans="1:16" ht="15.75" x14ac:dyDescent="0.25">
      <c r="A41" s="221">
        <v>2021</v>
      </c>
      <c r="B41" s="208" t="s">
        <v>330</v>
      </c>
      <c r="C41" s="224" t="s">
        <v>331</v>
      </c>
      <c r="D41" s="225">
        <v>40405</v>
      </c>
      <c r="E41" s="225">
        <v>39104</v>
      </c>
      <c r="F41" s="225">
        <v>44676</v>
      </c>
      <c r="G41" s="225">
        <v>41542</v>
      </c>
      <c r="H41" s="225">
        <v>38233</v>
      </c>
      <c r="I41" s="225">
        <v>37332</v>
      </c>
      <c r="J41" s="225">
        <v>31821</v>
      </c>
      <c r="K41" s="225">
        <v>28866</v>
      </c>
      <c r="L41" s="225">
        <v>25986</v>
      </c>
      <c r="M41" s="225">
        <v>26183</v>
      </c>
      <c r="N41" s="225">
        <v>34294</v>
      </c>
      <c r="O41" s="225">
        <v>103454</v>
      </c>
      <c r="P41" s="225">
        <f t="shared" si="0"/>
        <v>491896</v>
      </c>
    </row>
    <row r="42" spans="1:16" ht="15.75" x14ac:dyDescent="0.25">
      <c r="A42" s="221"/>
      <c r="B42" s="208"/>
      <c r="C42" s="224" t="s">
        <v>332</v>
      </c>
      <c r="D42" s="225">
        <v>903357</v>
      </c>
      <c r="E42" s="225">
        <v>861256</v>
      </c>
      <c r="F42" s="225">
        <v>997094</v>
      </c>
      <c r="G42" s="225">
        <v>967108</v>
      </c>
      <c r="H42" s="225">
        <v>922204</v>
      </c>
      <c r="I42" s="225">
        <v>943980</v>
      </c>
      <c r="J42" s="225">
        <v>944301</v>
      </c>
      <c r="K42" s="225">
        <v>964048</v>
      </c>
      <c r="L42" s="225">
        <v>951917</v>
      </c>
      <c r="M42" s="225">
        <v>919990</v>
      </c>
      <c r="N42" s="225">
        <v>994448</v>
      </c>
      <c r="O42" s="225">
        <v>1000120</v>
      </c>
      <c r="P42" s="225">
        <f t="shared" si="0"/>
        <v>11369823</v>
      </c>
    </row>
    <row r="43" spans="1:16" ht="15.75" x14ac:dyDescent="0.25">
      <c r="A43" s="221"/>
      <c r="B43" s="209" t="s">
        <v>333</v>
      </c>
      <c r="C43" s="210"/>
      <c r="D43" s="211">
        <f>SUBTOTAL(9,D41:D42)</f>
        <v>943762</v>
      </c>
      <c r="E43" s="212">
        <f t="shared" ref="E43" si="126">SUBTOTAL(9,E41:E42)</f>
        <v>900360</v>
      </c>
      <c r="F43" s="212">
        <f t="shared" ref="F43" si="127">SUBTOTAL(9,F41:F42)</f>
        <v>1041770</v>
      </c>
      <c r="G43" s="212">
        <f t="shared" ref="G43" si="128">SUBTOTAL(9,G41:G42)</f>
        <v>1008650</v>
      </c>
      <c r="H43" s="212">
        <f t="shared" ref="H43" si="129">SUBTOTAL(9,H41:H42)</f>
        <v>960437</v>
      </c>
      <c r="I43" s="212">
        <f t="shared" ref="I43" si="130">SUBTOTAL(9,I41:I42)</f>
        <v>981312</v>
      </c>
      <c r="J43" s="212">
        <f t="shared" ref="J43" si="131">SUBTOTAL(9,J41:J42)</f>
        <v>976122</v>
      </c>
      <c r="K43" s="212">
        <f t="shared" ref="K43" si="132">SUBTOTAL(9,K41:K42)</f>
        <v>992914</v>
      </c>
      <c r="L43" s="212">
        <f t="shared" ref="L43" si="133">SUBTOTAL(9,L41:L42)</f>
        <v>977903</v>
      </c>
      <c r="M43" s="212">
        <f t="shared" ref="M43" si="134">SUBTOTAL(9,M41:M42)</f>
        <v>946173</v>
      </c>
      <c r="N43" s="212">
        <f t="shared" ref="N43" si="135">SUBTOTAL(9,N41:N42)</f>
        <v>1028742</v>
      </c>
      <c r="O43" s="212">
        <f t="shared" ref="O43" si="136">SUBTOTAL(9,O41:O42)</f>
        <v>1103574</v>
      </c>
      <c r="P43" s="213">
        <f t="shared" ref="P43" si="137">SUBTOTAL(9,P41:P42)</f>
        <v>11861719</v>
      </c>
    </row>
    <row r="44" spans="1:16" ht="15.75" x14ac:dyDescent="0.25">
      <c r="A44" s="221"/>
      <c r="B44" s="208" t="s">
        <v>334</v>
      </c>
      <c r="C44" s="224" t="s">
        <v>335</v>
      </c>
      <c r="D44" s="225">
        <v>355030</v>
      </c>
      <c r="E44" s="225">
        <v>334879</v>
      </c>
      <c r="F44" s="225">
        <v>377209</v>
      </c>
      <c r="G44" s="225">
        <v>360761</v>
      </c>
      <c r="H44" s="225">
        <v>372579</v>
      </c>
      <c r="I44" s="225">
        <v>351137</v>
      </c>
      <c r="J44" s="225">
        <v>349605</v>
      </c>
      <c r="K44" s="225">
        <v>368072</v>
      </c>
      <c r="L44" s="225">
        <v>320035</v>
      </c>
      <c r="M44" s="225">
        <v>339253</v>
      </c>
      <c r="N44" s="225">
        <v>334774</v>
      </c>
      <c r="O44" s="225">
        <v>341071</v>
      </c>
      <c r="P44" s="225">
        <f t="shared" si="0"/>
        <v>4204405</v>
      </c>
    </row>
    <row r="45" spans="1:16" ht="15.75" x14ac:dyDescent="0.25">
      <c r="A45" s="221"/>
      <c r="B45" s="208"/>
      <c r="C45" s="224" t="s">
        <v>341</v>
      </c>
      <c r="D45" s="225">
        <v>1306</v>
      </c>
      <c r="E45" s="225">
        <v>1257</v>
      </c>
      <c r="F45" s="225">
        <v>1446</v>
      </c>
      <c r="G45" s="225">
        <v>1402</v>
      </c>
      <c r="H45" s="225">
        <v>1340</v>
      </c>
      <c r="I45" s="225">
        <v>1404</v>
      </c>
      <c r="J45" s="225">
        <v>1404</v>
      </c>
      <c r="K45" s="225">
        <v>1404</v>
      </c>
      <c r="L45" s="225">
        <v>1404</v>
      </c>
      <c r="M45" s="225">
        <v>1340</v>
      </c>
      <c r="N45" s="225">
        <v>1404</v>
      </c>
      <c r="O45" s="225">
        <v>1468</v>
      </c>
      <c r="P45" s="225">
        <f t="shared" si="0"/>
        <v>16579</v>
      </c>
    </row>
    <row r="46" spans="1:16" ht="15.75" x14ac:dyDescent="0.25">
      <c r="A46" s="221"/>
      <c r="B46" s="208"/>
      <c r="C46" s="224" t="s">
        <v>344</v>
      </c>
      <c r="D46" s="225"/>
      <c r="E46" s="225"/>
      <c r="F46" s="225"/>
      <c r="G46" s="225"/>
      <c r="H46" s="225"/>
      <c r="I46" s="225"/>
      <c r="J46" s="225"/>
      <c r="K46" s="225"/>
      <c r="L46" s="225"/>
      <c r="M46" s="225"/>
      <c r="N46" s="225"/>
      <c r="O46" s="225">
        <v>67497</v>
      </c>
      <c r="P46" s="225">
        <f t="shared" si="0"/>
        <v>67497</v>
      </c>
    </row>
    <row r="47" spans="1:16" ht="16.5" thickBot="1" x14ac:dyDescent="0.3">
      <c r="A47" s="214"/>
      <c r="B47" s="209" t="s">
        <v>337</v>
      </c>
      <c r="C47" s="210"/>
      <c r="D47" s="211">
        <f>SUBTOTAL(9,D44:D46)</f>
        <v>356336</v>
      </c>
      <c r="E47" s="212">
        <f t="shared" ref="E47" si="138">SUBTOTAL(9,E44:E46)</f>
        <v>336136</v>
      </c>
      <c r="F47" s="212">
        <f t="shared" ref="F47" si="139">SUBTOTAL(9,F44:F46)</f>
        <v>378655</v>
      </c>
      <c r="G47" s="212">
        <f t="shared" ref="G47" si="140">SUBTOTAL(9,G44:G46)</f>
        <v>362163</v>
      </c>
      <c r="H47" s="212">
        <f t="shared" ref="H47" si="141">SUBTOTAL(9,H44:H46)</f>
        <v>373919</v>
      </c>
      <c r="I47" s="212">
        <f t="shared" ref="I47" si="142">SUBTOTAL(9,I44:I46)</f>
        <v>352541</v>
      </c>
      <c r="J47" s="212">
        <f t="shared" ref="J47" si="143">SUBTOTAL(9,J44:J46)</f>
        <v>351009</v>
      </c>
      <c r="K47" s="212">
        <f t="shared" ref="K47" si="144">SUBTOTAL(9,K44:K46)</f>
        <v>369476</v>
      </c>
      <c r="L47" s="212">
        <f t="shared" ref="L47" si="145">SUBTOTAL(9,L44:L46)</f>
        <v>321439</v>
      </c>
      <c r="M47" s="212">
        <f t="shared" ref="M47" si="146">SUBTOTAL(9,M44:M46)</f>
        <v>340593</v>
      </c>
      <c r="N47" s="212">
        <f t="shared" ref="N47" si="147">SUBTOTAL(9,N44:N46)</f>
        <v>336178</v>
      </c>
      <c r="O47" s="212">
        <f t="shared" ref="O47" si="148">SUBTOTAL(9,O44:O46)</f>
        <v>410036</v>
      </c>
      <c r="P47" s="213">
        <f t="shared" ref="P47" si="149">SUBTOTAL(9,P44:P46)</f>
        <v>4288481</v>
      </c>
    </row>
    <row r="48" spans="1:16" ht="16.5" thickBot="1" x14ac:dyDescent="0.3">
      <c r="A48" s="215" t="s">
        <v>345</v>
      </c>
      <c r="B48" s="216"/>
      <c r="C48" s="217"/>
      <c r="D48" s="218">
        <f>SUBTOTAL(9,D41:D47)</f>
        <v>1300098</v>
      </c>
      <c r="E48" s="219">
        <f t="shared" ref="E48" si="150">SUBTOTAL(9,E41:E47)</f>
        <v>1236496</v>
      </c>
      <c r="F48" s="219">
        <f t="shared" ref="F48" si="151">SUBTOTAL(9,F41:F47)</f>
        <v>1420425</v>
      </c>
      <c r="G48" s="219">
        <f t="shared" ref="G48" si="152">SUBTOTAL(9,G41:G47)</f>
        <v>1370813</v>
      </c>
      <c r="H48" s="219">
        <f t="shared" ref="H48" si="153">SUBTOTAL(9,H41:H47)</f>
        <v>1334356</v>
      </c>
      <c r="I48" s="219">
        <f t="shared" ref="I48" si="154">SUBTOTAL(9,I41:I47)</f>
        <v>1333853</v>
      </c>
      <c r="J48" s="219">
        <f t="shared" ref="J48" si="155">SUBTOTAL(9,J41:J47)</f>
        <v>1327131</v>
      </c>
      <c r="K48" s="219">
        <f t="shared" ref="K48" si="156">SUBTOTAL(9,K41:K47)</f>
        <v>1362390</v>
      </c>
      <c r="L48" s="219">
        <f t="shared" ref="L48" si="157">SUBTOTAL(9,L41:L47)</f>
        <v>1299342</v>
      </c>
      <c r="M48" s="219">
        <f t="shared" ref="M48" si="158">SUBTOTAL(9,M41:M47)</f>
        <v>1286766</v>
      </c>
      <c r="N48" s="219">
        <f t="shared" ref="N48" si="159">SUBTOTAL(9,N41:N47)</f>
        <v>1364920</v>
      </c>
      <c r="O48" s="219">
        <f t="shared" ref="O48" si="160">SUBTOTAL(9,O41:O47)</f>
        <v>1513610</v>
      </c>
      <c r="P48" s="220">
        <f t="shared" ref="P48" si="161">SUBTOTAL(9,P41:P47)</f>
        <v>16150200</v>
      </c>
    </row>
    <row r="49" spans="1:29" ht="15.75" x14ac:dyDescent="0.25">
      <c r="A49" s="221">
        <v>2022</v>
      </c>
      <c r="B49" s="208" t="s">
        <v>330</v>
      </c>
      <c r="C49" s="224" t="s">
        <v>331</v>
      </c>
      <c r="D49" s="225">
        <v>28009</v>
      </c>
      <c r="E49" s="225">
        <v>27918</v>
      </c>
      <c r="F49" s="225">
        <v>62571</v>
      </c>
      <c r="G49" s="225">
        <v>30337</v>
      </c>
      <c r="H49" s="225"/>
      <c r="I49" s="225"/>
      <c r="J49" s="225"/>
      <c r="K49" s="225"/>
      <c r="L49" s="225"/>
      <c r="M49" s="225"/>
      <c r="N49" s="225"/>
      <c r="O49" s="225"/>
      <c r="P49" s="225">
        <f t="shared" si="0"/>
        <v>148835</v>
      </c>
    </row>
    <row r="50" spans="1:29" ht="15.75" x14ac:dyDescent="0.25">
      <c r="A50" s="221" t="s">
        <v>362</v>
      </c>
      <c r="B50" s="208"/>
      <c r="C50" s="224" t="s">
        <v>332</v>
      </c>
      <c r="D50" s="225">
        <v>948362</v>
      </c>
      <c r="E50" s="225">
        <v>888830</v>
      </c>
      <c r="F50" s="225">
        <v>993765</v>
      </c>
      <c r="G50" s="225">
        <v>1036754</v>
      </c>
      <c r="H50" s="225"/>
      <c r="I50" s="225"/>
      <c r="J50" s="225"/>
      <c r="K50" s="225"/>
      <c r="L50" s="225"/>
      <c r="M50" s="225"/>
      <c r="N50" s="225"/>
      <c r="O50" s="225"/>
      <c r="P50" s="225">
        <f t="shared" si="0"/>
        <v>3867711</v>
      </c>
    </row>
    <row r="51" spans="1:29" ht="15.75" x14ac:dyDescent="0.25">
      <c r="A51" s="221"/>
      <c r="B51" s="209" t="s">
        <v>333</v>
      </c>
      <c r="C51" s="210"/>
      <c r="D51" s="211">
        <f>SUBTOTAL(9,D49:D50)</f>
        <v>976371</v>
      </c>
      <c r="E51" s="212">
        <f t="shared" ref="E51" si="162">SUBTOTAL(9,E49:E50)</f>
        <v>916748</v>
      </c>
      <c r="F51" s="212">
        <f t="shared" ref="F51" si="163">SUBTOTAL(9,F49:F50)</f>
        <v>1056336</v>
      </c>
      <c r="G51" s="212">
        <f t="shared" ref="G51" si="164">SUBTOTAL(9,G49:G50)</f>
        <v>1067091</v>
      </c>
      <c r="H51" s="212">
        <f t="shared" ref="H51" si="165">SUBTOTAL(9,H49:H50)</f>
        <v>0</v>
      </c>
      <c r="I51" s="212">
        <f t="shared" ref="I51" si="166">SUBTOTAL(9,I49:I50)</f>
        <v>0</v>
      </c>
      <c r="J51" s="212">
        <f t="shared" ref="J51" si="167">SUBTOTAL(9,J49:J50)</f>
        <v>0</v>
      </c>
      <c r="K51" s="212">
        <f t="shared" ref="K51" si="168">SUBTOTAL(9,K49:K50)</f>
        <v>0</v>
      </c>
      <c r="L51" s="212">
        <f t="shared" ref="L51" si="169">SUBTOTAL(9,L49:L50)</f>
        <v>0</v>
      </c>
      <c r="M51" s="212">
        <f t="shared" ref="M51" si="170">SUBTOTAL(9,M49:M50)</f>
        <v>0</v>
      </c>
      <c r="N51" s="212">
        <f t="shared" ref="N51" si="171">SUBTOTAL(9,N49:N50)</f>
        <v>0</v>
      </c>
      <c r="O51" s="212">
        <f t="shared" ref="O51" si="172">SUBTOTAL(9,O49:O50)</f>
        <v>0</v>
      </c>
      <c r="P51" s="213">
        <f t="shared" ref="P51" si="173">SUBTOTAL(9,P49:P50)</f>
        <v>4016546</v>
      </c>
    </row>
    <row r="52" spans="1:29" ht="15.75" x14ac:dyDescent="0.25">
      <c r="A52" s="221"/>
      <c r="B52" s="208" t="s">
        <v>334</v>
      </c>
      <c r="C52" s="224" t="s">
        <v>335</v>
      </c>
      <c r="D52" s="225">
        <v>375320</v>
      </c>
      <c r="E52" s="225">
        <v>363729</v>
      </c>
      <c r="F52" s="225">
        <v>412104</v>
      </c>
      <c r="G52" s="225">
        <v>365662</v>
      </c>
      <c r="H52" s="225"/>
      <c r="I52" s="225"/>
      <c r="J52" s="225"/>
      <c r="K52" s="225"/>
      <c r="L52" s="225"/>
      <c r="M52" s="225"/>
      <c r="N52" s="225"/>
      <c r="O52" s="225"/>
      <c r="P52" s="225">
        <f t="shared" si="0"/>
        <v>1516815</v>
      </c>
    </row>
    <row r="53" spans="1:29" ht="15.75" x14ac:dyDescent="0.25">
      <c r="A53" s="221"/>
      <c r="B53" s="208"/>
      <c r="C53" s="224" t="s">
        <v>341</v>
      </c>
      <c r="D53" s="225">
        <v>1413</v>
      </c>
      <c r="E53" s="225">
        <v>1333</v>
      </c>
      <c r="F53" s="225">
        <v>1533</v>
      </c>
      <c r="G53" s="225">
        <v>1447</v>
      </c>
      <c r="H53" s="225"/>
      <c r="I53" s="225"/>
      <c r="J53" s="225"/>
      <c r="K53" s="225"/>
      <c r="L53" s="225"/>
      <c r="M53" s="225"/>
      <c r="N53" s="225"/>
      <c r="O53" s="225"/>
      <c r="P53" s="225">
        <f t="shared" si="0"/>
        <v>5726</v>
      </c>
    </row>
    <row r="54" spans="1:29" ht="15.75" x14ac:dyDescent="0.25">
      <c r="A54" s="221"/>
      <c r="B54" s="208"/>
      <c r="C54" s="224" t="s">
        <v>344</v>
      </c>
      <c r="D54" s="225">
        <v>24540</v>
      </c>
      <c r="E54" s="225">
        <v>20952</v>
      </c>
      <c r="F54" s="225">
        <v>24097</v>
      </c>
      <c r="G54" s="225">
        <v>22732</v>
      </c>
      <c r="H54" s="225"/>
      <c r="I54" s="225"/>
      <c r="J54" s="225"/>
      <c r="K54" s="225"/>
      <c r="L54" s="225"/>
      <c r="M54" s="225"/>
      <c r="N54" s="225"/>
      <c r="O54" s="225"/>
      <c r="P54" s="225">
        <f t="shared" si="0"/>
        <v>92321</v>
      </c>
    </row>
    <row r="55" spans="1:29" ht="16.5" thickBot="1" x14ac:dyDescent="0.3">
      <c r="A55" s="214"/>
      <c r="B55" s="209" t="s">
        <v>337</v>
      </c>
      <c r="C55" s="210"/>
      <c r="D55" s="211">
        <f>SUBTOTAL(9,D52:D54)</f>
        <v>401273</v>
      </c>
      <c r="E55" s="212">
        <f t="shared" ref="E55" si="174">SUBTOTAL(9,E52:E54)</f>
        <v>386014</v>
      </c>
      <c r="F55" s="212">
        <f t="shared" ref="F55" si="175">SUBTOTAL(9,F52:F54)</f>
        <v>437734</v>
      </c>
      <c r="G55" s="212">
        <f t="shared" ref="G55" si="176">SUBTOTAL(9,G52:G54)</f>
        <v>389841</v>
      </c>
      <c r="H55" s="212">
        <f t="shared" ref="H55" si="177">SUBTOTAL(9,H52:H54)</f>
        <v>0</v>
      </c>
      <c r="I55" s="212">
        <f t="shared" ref="I55" si="178">SUBTOTAL(9,I52:I54)</f>
        <v>0</v>
      </c>
      <c r="J55" s="212">
        <f t="shared" ref="J55" si="179">SUBTOTAL(9,J52:J54)</f>
        <v>0</v>
      </c>
      <c r="K55" s="212">
        <f t="shared" ref="K55" si="180">SUBTOTAL(9,K52:K54)</f>
        <v>0</v>
      </c>
      <c r="L55" s="212">
        <f t="shared" ref="L55" si="181">SUBTOTAL(9,L52:L54)</f>
        <v>0</v>
      </c>
      <c r="M55" s="212">
        <f t="shared" ref="M55" si="182">SUBTOTAL(9,M52:M54)</f>
        <v>0</v>
      </c>
      <c r="N55" s="212">
        <f t="shared" ref="N55" si="183">SUBTOTAL(9,N52:N54)</f>
        <v>0</v>
      </c>
      <c r="O55" s="212">
        <f t="shared" ref="O55" si="184">SUBTOTAL(9,O52:O54)</f>
        <v>0</v>
      </c>
      <c r="P55" s="213">
        <f t="shared" ref="P55" si="185">SUBTOTAL(9,P52:P54)</f>
        <v>1614862</v>
      </c>
    </row>
    <row r="56" spans="1:29" ht="16.5" thickBot="1" x14ac:dyDescent="0.3">
      <c r="A56" s="215" t="s">
        <v>105</v>
      </c>
      <c r="B56" s="216"/>
      <c r="C56" s="217"/>
      <c r="D56" s="218">
        <f>SUBTOTAL(9,D49:D55)</f>
        <v>1377644</v>
      </c>
      <c r="E56" s="219">
        <f t="shared" ref="E56" si="186">SUBTOTAL(9,E49:E55)</f>
        <v>1302762</v>
      </c>
      <c r="F56" s="219">
        <f t="shared" ref="F56" si="187">SUBTOTAL(9,F49:F55)</f>
        <v>1494070</v>
      </c>
      <c r="G56" s="219">
        <f t="shared" ref="G56" si="188">SUBTOTAL(9,G49:G55)</f>
        <v>1456932</v>
      </c>
      <c r="H56" s="219">
        <f t="shared" ref="H56" si="189">SUBTOTAL(9,H49:H55)</f>
        <v>0</v>
      </c>
      <c r="I56" s="219">
        <f t="shared" ref="I56" si="190">SUBTOTAL(9,I49:I55)</f>
        <v>0</v>
      </c>
      <c r="J56" s="219">
        <f t="shared" ref="J56" si="191">SUBTOTAL(9,J49:J55)</f>
        <v>0</v>
      </c>
      <c r="K56" s="219">
        <f t="shared" ref="K56" si="192">SUBTOTAL(9,K49:K55)</f>
        <v>0</v>
      </c>
      <c r="L56" s="219">
        <f t="shared" ref="L56" si="193">SUBTOTAL(9,L49:L55)</f>
        <v>0</v>
      </c>
      <c r="M56" s="219">
        <f t="shared" ref="M56" si="194">SUBTOTAL(9,M49:M55)</f>
        <v>0</v>
      </c>
      <c r="N56" s="219">
        <f t="shared" ref="N56" si="195">SUBTOTAL(9,N49:N55)</f>
        <v>0</v>
      </c>
      <c r="O56" s="219">
        <f t="shared" ref="O56" si="196">SUBTOTAL(9,O49:O55)</f>
        <v>0</v>
      </c>
      <c r="P56" s="220">
        <f t="shared" ref="P56" si="197">SUBTOTAL(9,P49:P55)</f>
        <v>5631408</v>
      </c>
    </row>
    <row r="57" spans="1:29" ht="15.75" x14ac:dyDescent="0.25">
      <c r="A57" s="221">
        <v>2022</v>
      </c>
      <c r="B57" s="208" t="s">
        <v>330</v>
      </c>
      <c r="C57" s="224" t="s">
        <v>331</v>
      </c>
      <c r="D57" s="225"/>
      <c r="E57" s="225"/>
      <c r="F57" s="225"/>
      <c r="G57" s="225"/>
      <c r="H57" s="225"/>
      <c r="I57" s="225"/>
      <c r="J57" s="225"/>
      <c r="K57" s="225"/>
      <c r="L57" s="225"/>
      <c r="M57" s="225"/>
      <c r="N57" s="225"/>
      <c r="O57" s="225"/>
      <c r="P57" s="225">
        <f t="shared" si="0"/>
        <v>0</v>
      </c>
    </row>
    <row r="58" spans="1:29" ht="15.75" x14ac:dyDescent="0.25">
      <c r="A58" s="221" t="s">
        <v>361</v>
      </c>
      <c r="B58" s="208"/>
      <c r="C58" s="224" t="s">
        <v>332</v>
      </c>
      <c r="D58" s="225">
        <v>924199.74838405126</v>
      </c>
      <c r="E58" s="225">
        <v>881679.34032205143</v>
      </c>
      <c r="F58" s="225">
        <v>1044858.3700287585</v>
      </c>
      <c r="G58" s="225">
        <v>1025049.4503679767</v>
      </c>
      <c r="H58" s="225">
        <v>985105.86940337671</v>
      </c>
      <c r="I58" s="225">
        <v>1017686.9013138323</v>
      </c>
      <c r="J58" s="225">
        <v>1028296.4997891146</v>
      </c>
      <c r="K58" s="225">
        <v>1058353.1429230408</v>
      </c>
      <c r="L58" s="225">
        <v>1041769.9491958371</v>
      </c>
      <c r="M58" s="225">
        <v>1002410.0118238378</v>
      </c>
      <c r="N58" s="225">
        <v>1073837.0466238384</v>
      </c>
      <c r="O58" s="225">
        <v>1096880.8228678373</v>
      </c>
      <c r="P58" s="225">
        <f t="shared" si="0"/>
        <v>12180127.153043553</v>
      </c>
    </row>
    <row r="59" spans="1:29" ht="15.75" x14ac:dyDescent="0.25">
      <c r="A59" s="221"/>
      <c r="B59" s="209" t="s">
        <v>333</v>
      </c>
      <c r="C59" s="210"/>
      <c r="D59" s="211">
        <f>SUBTOTAL(9,D57:D58)</f>
        <v>924199.74838405126</v>
      </c>
      <c r="E59" s="212">
        <f t="shared" ref="E59" si="198">SUBTOTAL(9,E57:E58)</f>
        <v>881679.34032205143</v>
      </c>
      <c r="F59" s="212">
        <f t="shared" ref="F59" si="199">SUBTOTAL(9,F57:F58)</f>
        <v>1044858.3700287585</v>
      </c>
      <c r="G59" s="212">
        <f t="shared" ref="G59" si="200">SUBTOTAL(9,G57:G58)</f>
        <v>1025049.4503679767</v>
      </c>
      <c r="H59" s="212">
        <f t="shared" ref="H59" si="201">SUBTOTAL(9,H57:H58)</f>
        <v>985105.86940337671</v>
      </c>
      <c r="I59" s="212">
        <f t="shared" ref="I59" si="202">SUBTOTAL(9,I57:I58)</f>
        <v>1017686.9013138323</v>
      </c>
      <c r="J59" s="212">
        <f t="shared" ref="J59" si="203">SUBTOTAL(9,J57:J58)</f>
        <v>1028296.4997891146</v>
      </c>
      <c r="K59" s="212">
        <f t="shared" ref="K59" si="204">SUBTOTAL(9,K57:K58)</f>
        <v>1058353.1429230408</v>
      </c>
      <c r="L59" s="212">
        <f t="shared" ref="L59" si="205">SUBTOTAL(9,L57:L58)</f>
        <v>1041769.9491958371</v>
      </c>
      <c r="M59" s="212">
        <f t="shared" ref="M59" si="206">SUBTOTAL(9,M57:M58)</f>
        <v>1002410.0118238378</v>
      </c>
      <c r="N59" s="212">
        <f t="shared" ref="N59" si="207">SUBTOTAL(9,N57:N58)</f>
        <v>1073837.0466238384</v>
      </c>
      <c r="O59" s="212">
        <f t="shared" ref="O59" si="208">SUBTOTAL(9,O57:O58)</f>
        <v>1096880.8228678373</v>
      </c>
      <c r="P59" s="213">
        <f t="shared" ref="P59" si="209">SUBTOTAL(9,P57:P58)</f>
        <v>12180127.153043553</v>
      </c>
      <c r="R59" s="225"/>
      <c r="S59" s="225"/>
      <c r="T59" s="225"/>
      <c r="U59" s="225"/>
      <c r="V59" s="225"/>
      <c r="W59" s="225"/>
      <c r="X59" s="225"/>
      <c r="Y59" s="225"/>
      <c r="Z59" s="225"/>
      <c r="AA59" s="225"/>
      <c r="AB59" s="225"/>
      <c r="AC59" s="225"/>
    </row>
    <row r="60" spans="1:29" ht="15.75" x14ac:dyDescent="0.25">
      <c r="A60" s="221"/>
      <c r="B60" s="208" t="s">
        <v>334</v>
      </c>
      <c r="C60" s="224" t="s">
        <v>335</v>
      </c>
      <c r="D60" s="225"/>
      <c r="E60" s="225"/>
      <c r="F60" s="225"/>
      <c r="G60" s="225"/>
      <c r="H60" s="225"/>
      <c r="I60" s="225"/>
      <c r="J60" s="225"/>
      <c r="K60" s="225"/>
      <c r="L60" s="225"/>
      <c r="M60" s="225"/>
      <c r="N60" s="225"/>
      <c r="O60" s="225"/>
      <c r="P60" s="225">
        <f t="shared" si="0"/>
        <v>0</v>
      </c>
    </row>
    <row r="61" spans="1:29" ht="15.75" x14ac:dyDescent="0.25">
      <c r="A61" s="221"/>
      <c r="B61" s="208"/>
      <c r="C61" s="224" t="s">
        <v>341</v>
      </c>
      <c r="D61" s="225"/>
      <c r="E61" s="225"/>
      <c r="F61" s="225"/>
      <c r="G61" s="225"/>
      <c r="H61" s="225"/>
      <c r="I61" s="225"/>
      <c r="J61" s="225"/>
      <c r="K61" s="225"/>
      <c r="L61" s="225"/>
      <c r="M61" s="225"/>
      <c r="N61" s="225"/>
      <c r="O61" s="225"/>
      <c r="P61" s="225">
        <f t="shared" si="0"/>
        <v>0</v>
      </c>
    </row>
    <row r="62" spans="1:29" ht="15.75" x14ac:dyDescent="0.25">
      <c r="A62" s="221"/>
      <c r="B62" s="208"/>
      <c r="C62" s="224" t="s">
        <v>344</v>
      </c>
      <c r="D62" s="225"/>
      <c r="E62" s="225"/>
      <c r="F62" s="225"/>
      <c r="G62" s="225"/>
      <c r="H62" s="225"/>
      <c r="I62" s="225"/>
      <c r="J62" s="225"/>
      <c r="K62" s="225"/>
      <c r="L62" s="225"/>
      <c r="M62" s="225"/>
      <c r="N62" s="225"/>
      <c r="O62" s="225"/>
      <c r="P62" s="225">
        <f t="shared" si="0"/>
        <v>0</v>
      </c>
    </row>
    <row r="63" spans="1:29" ht="16.5" thickBot="1" x14ac:dyDescent="0.3">
      <c r="A63" s="214"/>
      <c r="B63" s="209" t="s">
        <v>337</v>
      </c>
      <c r="C63" s="210"/>
      <c r="D63" s="211">
        <f>SUBTOTAL(9,D60:D62)</f>
        <v>0</v>
      </c>
      <c r="E63" s="212">
        <f t="shared" ref="E63" si="210">SUBTOTAL(9,E60:E62)</f>
        <v>0</v>
      </c>
      <c r="F63" s="212">
        <f t="shared" ref="F63" si="211">SUBTOTAL(9,F60:F62)</f>
        <v>0</v>
      </c>
      <c r="G63" s="212">
        <f t="shared" ref="G63" si="212">SUBTOTAL(9,G60:G62)</f>
        <v>0</v>
      </c>
      <c r="H63" s="212">
        <f t="shared" ref="H63" si="213">SUBTOTAL(9,H60:H62)</f>
        <v>0</v>
      </c>
      <c r="I63" s="212">
        <f t="shared" ref="I63" si="214">SUBTOTAL(9,I60:I62)</f>
        <v>0</v>
      </c>
      <c r="J63" s="212">
        <f t="shared" ref="J63" si="215">SUBTOTAL(9,J60:J62)</f>
        <v>0</v>
      </c>
      <c r="K63" s="212">
        <f t="shared" ref="K63" si="216">SUBTOTAL(9,K60:K62)</f>
        <v>0</v>
      </c>
      <c r="L63" s="212">
        <f t="shared" ref="L63" si="217">SUBTOTAL(9,L60:L62)</f>
        <v>0</v>
      </c>
      <c r="M63" s="212">
        <f t="shared" ref="M63" si="218">SUBTOTAL(9,M60:M62)</f>
        <v>0</v>
      </c>
      <c r="N63" s="212">
        <f t="shared" ref="N63" si="219">SUBTOTAL(9,N60:N62)</f>
        <v>0</v>
      </c>
      <c r="O63" s="212">
        <f t="shared" ref="O63" si="220">SUBTOTAL(9,O60:O62)</f>
        <v>0</v>
      </c>
      <c r="P63" s="213">
        <f t="shared" ref="P63" si="221">SUBTOTAL(9,P60:P62)</f>
        <v>0</v>
      </c>
    </row>
    <row r="64" spans="1:29" ht="16.5" thickBot="1" x14ac:dyDescent="0.3">
      <c r="A64" s="215" t="s">
        <v>105</v>
      </c>
      <c r="B64" s="216"/>
      <c r="C64" s="217"/>
      <c r="D64" s="218">
        <f>SUBTOTAL(9,D57:D63)</f>
        <v>924199.74838405126</v>
      </c>
      <c r="E64" s="219">
        <f t="shared" ref="E64" si="222">SUBTOTAL(9,E57:E63)</f>
        <v>881679.34032205143</v>
      </c>
      <c r="F64" s="219">
        <f t="shared" ref="F64" si="223">SUBTOTAL(9,F57:F63)</f>
        <v>1044858.3700287585</v>
      </c>
      <c r="G64" s="219">
        <f t="shared" ref="G64" si="224">SUBTOTAL(9,G57:G63)</f>
        <v>1025049.4503679767</v>
      </c>
      <c r="H64" s="219">
        <f t="shared" ref="H64" si="225">SUBTOTAL(9,H57:H63)</f>
        <v>985105.86940337671</v>
      </c>
      <c r="I64" s="219">
        <f t="shared" ref="I64" si="226">SUBTOTAL(9,I57:I63)</f>
        <v>1017686.9013138323</v>
      </c>
      <c r="J64" s="219">
        <f t="shared" ref="J64" si="227">SUBTOTAL(9,J57:J63)</f>
        <v>1028296.4997891146</v>
      </c>
      <c r="K64" s="219">
        <f t="shared" ref="K64" si="228">SUBTOTAL(9,K57:K63)</f>
        <v>1058353.1429230408</v>
      </c>
      <c r="L64" s="219">
        <f t="shared" ref="L64" si="229">SUBTOTAL(9,L57:L63)</f>
        <v>1041769.9491958371</v>
      </c>
      <c r="M64" s="219">
        <f t="shared" ref="M64" si="230">SUBTOTAL(9,M57:M63)</f>
        <v>1002410.0118238378</v>
      </c>
      <c r="N64" s="219">
        <f t="shared" ref="N64" si="231">SUBTOTAL(9,N57:N63)</f>
        <v>1073837.0466238384</v>
      </c>
      <c r="O64" s="219">
        <f t="shared" ref="O64" si="232">SUBTOTAL(9,O57:O63)</f>
        <v>1096880.8228678373</v>
      </c>
      <c r="P64" s="220">
        <f t="shared" ref="P64" si="233">SUBTOTAL(9,P57:P63)</f>
        <v>12180127.153043553</v>
      </c>
    </row>
    <row r="65" spans="1:16" ht="15.75" x14ac:dyDescent="0.25">
      <c r="A65" s="221">
        <v>2023</v>
      </c>
      <c r="B65" s="208" t="s">
        <v>330</v>
      </c>
      <c r="C65" s="224" t="s">
        <v>331</v>
      </c>
      <c r="D65" s="225"/>
      <c r="E65" s="225"/>
      <c r="F65" s="225"/>
      <c r="G65" s="225"/>
      <c r="H65" s="225"/>
      <c r="I65" s="225"/>
      <c r="J65" s="225"/>
      <c r="K65" s="225"/>
      <c r="L65" s="225"/>
      <c r="M65" s="225"/>
      <c r="N65" s="225"/>
      <c r="O65" s="225"/>
      <c r="P65" s="225">
        <f t="shared" si="0"/>
        <v>0</v>
      </c>
    </row>
    <row r="66" spans="1:16" ht="15.75" x14ac:dyDescent="0.25">
      <c r="A66" s="221" t="s">
        <v>361</v>
      </c>
      <c r="B66" s="208"/>
      <c r="C66" s="224" t="s">
        <v>332</v>
      </c>
      <c r="D66" s="225">
        <v>1041915.7092306779</v>
      </c>
      <c r="E66" s="225">
        <v>997740.32535292802</v>
      </c>
      <c r="F66" s="225">
        <v>1147953.5851844274</v>
      </c>
      <c r="G66" s="225">
        <v>1126192.6405617609</v>
      </c>
      <c r="H66" s="225">
        <v>1077082.031228761</v>
      </c>
      <c r="I66" s="225">
        <v>1100700.3153185109</v>
      </c>
      <c r="J66" s="225">
        <v>1101711.4263267606</v>
      </c>
      <c r="K66" s="225">
        <v>1124697.0316625112</v>
      </c>
      <c r="L66" s="225">
        <v>1106570.3417900098</v>
      </c>
      <c r="M66" s="225">
        <v>1065247.0760270113</v>
      </c>
      <c r="N66" s="225">
        <v>1140090.6779210106</v>
      </c>
      <c r="O66" s="225">
        <v>1165436.7612590098</v>
      </c>
      <c r="P66" s="225">
        <f t="shared" si="0"/>
        <v>13195337.921863379</v>
      </c>
    </row>
    <row r="67" spans="1:16" ht="15.75" x14ac:dyDescent="0.25">
      <c r="A67" s="221"/>
      <c r="B67" s="209" t="s">
        <v>333</v>
      </c>
      <c r="C67" s="210"/>
      <c r="D67" s="211">
        <f>SUBTOTAL(9,D65:D66)</f>
        <v>1041915.7092306779</v>
      </c>
      <c r="E67" s="212">
        <f t="shared" ref="E67" si="234">SUBTOTAL(9,E65:E66)</f>
        <v>997740.32535292802</v>
      </c>
      <c r="F67" s="212">
        <f t="shared" ref="F67" si="235">SUBTOTAL(9,F65:F66)</f>
        <v>1147953.5851844274</v>
      </c>
      <c r="G67" s="212">
        <f t="shared" ref="G67" si="236">SUBTOTAL(9,G65:G66)</f>
        <v>1126192.6405617609</v>
      </c>
      <c r="H67" s="212">
        <f t="shared" ref="H67" si="237">SUBTOTAL(9,H65:H66)</f>
        <v>1077082.031228761</v>
      </c>
      <c r="I67" s="212">
        <f t="shared" ref="I67" si="238">SUBTOTAL(9,I65:I66)</f>
        <v>1100700.3153185109</v>
      </c>
      <c r="J67" s="212">
        <f t="shared" ref="J67" si="239">SUBTOTAL(9,J65:J66)</f>
        <v>1101711.4263267606</v>
      </c>
      <c r="K67" s="212">
        <f t="shared" ref="K67" si="240">SUBTOTAL(9,K65:K66)</f>
        <v>1124697.0316625112</v>
      </c>
      <c r="L67" s="212">
        <f t="shared" ref="L67" si="241">SUBTOTAL(9,L65:L66)</f>
        <v>1106570.3417900098</v>
      </c>
      <c r="M67" s="212">
        <f t="shared" ref="M67" si="242">SUBTOTAL(9,M65:M66)</f>
        <v>1065247.0760270113</v>
      </c>
      <c r="N67" s="212">
        <f t="shared" ref="N67" si="243">SUBTOTAL(9,N65:N66)</f>
        <v>1140090.6779210106</v>
      </c>
      <c r="O67" s="212">
        <f t="shared" ref="O67" si="244">SUBTOTAL(9,O65:O66)</f>
        <v>1165436.7612590098</v>
      </c>
      <c r="P67" s="213">
        <f t="shared" ref="P67" si="245">SUBTOTAL(9,P65:P66)</f>
        <v>13195337.921863379</v>
      </c>
    </row>
    <row r="68" spans="1:16" ht="15.75" x14ac:dyDescent="0.25">
      <c r="A68" s="221"/>
      <c r="B68" s="208" t="s">
        <v>334</v>
      </c>
      <c r="C68" s="224" t="s">
        <v>335</v>
      </c>
      <c r="D68" s="225"/>
      <c r="E68" s="225"/>
      <c r="F68" s="225"/>
      <c r="G68" s="225"/>
      <c r="H68" s="225"/>
      <c r="I68" s="225"/>
      <c r="J68" s="225"/>
      <c r="K68" s="225"/>
      <c r="L68" s="225"/>
      <c r="M68" s="225"/>
      <c r="N68" s="225"/>
      <c r="O68" s="225"/>
      <c r="P68" s="225">
        <f t="shared" si="0"/>
        <v>0</v>
      </c>
    </row>
    <row r="69" spans="1:16" ht="15.75" x14ac:dyDescent="0.25">
      <c r="A69" s="221"/>
      <c r="B69" s="208"/>
      <c r="C69" s="224" t="s">
        <v>341</v>
      </c>
      <c r="D69" s="225"/>
      <c r="E69" s="225"/>
      <c r="F69" s="225"/>
      <c r="G69" s="225"/>
      <c r="H69" s="225"/>
      <c r="I69" s="225"/>
      <c r="J69" s="225"/>
      <c r="K69" s="225"/>
      <c r="L69" s="225"/>
      <c r="M69" s="225"/>
      <c r="N69" s="225"/>
      <c r="O69" s="225"/>
      <c r="P69" s="225">
        <f t="shared" ref="P69:P70" si="246">SUM(D69:O69)</f>
        <v>0</v>
      </c>
    </row>
    <row r="70" spans="1:16" ht="15.75" x14ac:dyDescent="0.25">
      <c r="A70" s="221"/>
      <c r="B70" s="208"/>
      <c r="C70" s="224" t="s">
        <v>344</v>
      </c>
      <c r="D70" s="225"/>
      <c r="E70" s="225"/>
      <c r="F70" s="225"/>
      <c r="G70" s="225"/>
      <c r="H70" s="225"/>
      <c r="I70" s="225"/>
      <c r="J70" s="225"/>
      <c r="K70" s="225"/>
      <c r="L70" s="225"/>
      <c r="M70" s="225"/>
      <c r="N70" s="225"/>
      <c r="O70" s="225"/>
      <c r="P70" s="225">
        <f t="shared" si="246"/>
        <v>0</v>
      </c>
    </row>
    <row r="71" spans="1:16" ht="16.5" thickBot="1" x14ac:dyDescent="0.3">
      <c r="A71" s="214"/>
      <c r="B71" s="209" t="s">
        <v>337</v>
      </c>
      <c r="C71" s="210"/>
      <c r="D71" s="211">
        <f>SUBTOTAL(9,D68:D70)</f>
        <v>0</v>
      </c>
      <c r="E71" s="212">
        <f t="shared" ref="E71" si="247">SUBTOTAL(9,E68:E70)</f>
        <v>0</v>
      </c>
      <c r="F71" s="212">
        <f t="shared" ref="F71" si="248">SUBTOTAL(9,F68:F70)</f>
        <v>0</v>
      </c>
      <c r="G71" s="212">
        <f t="shared" ref="G71" si="249">SUBTOTAL(9,G68:G70)</f>
        <v>0</v>
      </c>
      <c r="H71" s="212">
        <f t="shared" ref="H71" si="250">SUBTOTAL(9,H68:H70)</f>
        <v>0</v>
      </c>
      <c r="I71" s="212">
        <f t="shared" ref="I71" si="251">SUBTOTAL(9,I68:I70)</f>
        <v>0</v>
      </c>
      <c r="J71" s="212">
        <f t="shared" ref="J71" si="252">SUBTOTAL(9,J68:J70)</f>
        <v>0</v>
      </c>
      <c r="K71" s="212">
        <f t="shared" ref="K71" si="253">SUBTOTAL(9,K68:K70)</f>
        <v>0</v>
      </c>
      <c r="L71" s="212">
        <f t="shared" ref="L71" si="254">SUBTOTAL(9,L68:L70)</f>
        <v>0</v>
      </c>
      <c r="M71" s="212">
        <f t="shared" ref="M71" si="255">SUBTOTAL(9,M68:M70)</f>
        <v>0</v>
      </c>
      <c r="N71" s="212">
        <f t="shared" ref="N71" si="256">SUBTOTAL(9,N68:N70)</f>
        <v>0</v>
      </c>
      <c r="O71" s="212">
        <f t="shared" ref="O71" si="257">SUBTOTAL(9,O68:O70)</f>
        <v>0</v>
      </c>
      <c r="P71" s="213">
        <f t="shared" ref="P71" si="258">SUBTOTAL(9,P68:P70)</f>
        <v>0</v>
      </c>
    </row>
    <row r="72" spans="1:16" ht="16.5" thickBot="1" x14ac:dyDescent="0.3">
      <c r="A72" s="215" t="s">
        <v>106</v>
      </c>
      <c r="B72" s="216"/>
      <c r="C72" s="217"/>
      <c r="D72" s="218">
        <f>SUBTOTAL(9,D65:D71)</f>
        <v>1041915.7092306779</v>
      </c>
      <c r="E72" s="219">
        <f t="shared" ref="E72" si="259">SUBTOTAL(9,E65:E71)</f>
        <v>997740.32535292802</v>
      </c>
      <c r="F72" s="219">
        <f t="shared" ref="F72" si="260">SUBTOTAL(9,F65:F71)</f>
        <v>1147953.5851844274</v>
      </c>
      <c r="G72" s="219">
        <f t="shared" ref="G72" si="261">SUBTOTAL(9,G65:G71)</f>
        <v>1126192.6405617609</v>
      </c>
      <c r="H72" s="219">
        <f t="shared" ref="H72" si="262">SUBTOTAL(9,H65:H71)</f>
        <v>1077082.031228761</v>
      </c>
      <c r="I72" s="219">
        <f t="shared" ref="I72" si="263">SUBTOTAL(9,I65:I71)</f>
        <v>1100700.3153185109</v>
      </c>
      <c r="J72" s="219">
        <f t="shared" ref="J72" si="264">SUBTOTAL(9,J65:J71)</f>
        <v>1101711.4263267606</v>
      </c>
      <c r="K72" s="219">
        <f t="shared" ref="K72" si="265">SUBTOTAL(9,K65:K71)</f>
        <v>1124697.0316625112</v>
      </c>
      <c r="L72" s="219">
        <f t="shared" ref="L72" si="266">SUBTOTAL(9,L65:L71)</f>
        <v>1106570.3417900098</v>
      </c>
      <c r="M72" s="219">
        <f t="shared" ref="M72" si="267">SUBTOTAL(9,M65:M71)</f>
        <v>1065247.0760270113</v>
      </c>
      <c r="N72" s="219">
        <f t="shared" ref="N72" si="268">SUBTOTAL(9,N65:N71)</f>
        <v>1140090.6779210106</v>
      </c>
      <c r="O72" s="219">
        <f t="shared" ref="O72" si="269">SUBTOTAL(9,O65:O71)</f>
        <v>1165436.7612590098</v>
      </c>
      <c r="P72" s="220">
        <f t="shared" ref="P72" si="270">SUBTOTAL(9,P65:P71)</f>
        <v>13195337.921863379</v>
      </c>
    </row>
    <row r="74" spans="1:16" x14ac:dyDescent="0.2">
      <c r="F74" s="227"/>
      <c r="G74" s="227"/>
      <c r="H74" s="227"/>
      <c r="I74" s="227"/>
      <c r="J74" s="227"/>
      <c r="K74" s="227"/>
    </row>
    <row r="75" spans="1:16" x14ac:dyDescent="0.2">
      <c r="F75" s="228"/>
      <c r="G75" s="229"/>
      <c r="H75" s="229"/>
      <c r="I75" s="227"/>
      <c r="J75" s="227"/>
      <c r="K75" s="227"/>
    </row>
    <row r="76" spans="1:16" x14ac:dyDescent="0.2">
      <c r="F76" s="228"/>
      <c r="G76" s="229"/>
      <c r="H76" s="229"/>
      <c r="I76" s="227"/>
      <c r="J76" s="228"/>
      <c r="K76" s="227"/>
    </row>
    <row r="77" spans="1:16" x14ac:dyDescent="0.2">
      <c r="F77" s="228"/>
      <c r="G77" s="229"/>
      <c r="H77" s="229"/>
      <c r="I77" s="227"/>
      <c r="J77" s="227"/>
      <c r="K77" s="227"/>
    </row>
    <row r="78" spans="1:16" x14ac:dyDescent="0.2">
      <c r="F78" s="228"/>
      <c r="G78" s="229"/>
      <c r="H78" s="229"/>
      <c r="I78" s="227"/>
      <c r="J78" s="227"/>
      <c r="K78" s="227"/>
    </row>
    <row r="79" spans="1:16" x14ac:dyDescent="0.2">
      <c r="F79" s="228"/>
      <c r="G79" s="229"/>
      <c r="H79" s="229"/>
      <c r="I79" s="227"/>
      <c r="J79" s="227"/>
      <c r="K79" s="227"/>
    </row>
    <row r="80" spans="1:16" x14ac:dyDescent="0.2">
      <c r="F80" s="228"/>
      <c r="G80" s="230"/>
      <c r="H80" s="228"/>
      <c r="I80" s="227"/>
      <c r="J80" s="227"/>
      <c r="K80" s="227"/>
    </row>
    <row r="81" spans="6:11" x14ac:dyDescent="0.2">
      <c r="F81" s="228"/>
      <c r="G81" s="229"/>
      <c r="H81" s="229"/>
      <c r="I81" s="227"/>
      <c r="J81" s="227"/>
      <c r="K81" s="227"/>
    </row>
    <row r="82" spans="6:11" x14ac:dyDescent="0.2">
      <c r="F82" s="13"/>
      <c r="G82" s="13"/>
      <c r="H82" s="13"/>
    </row>
  </sheetData>
  <pageMargins left="0.7" right="0.7" top="0.75" bottom="0.75" header="0.3" footer="0.3"/>
  <pageSetup scale="72" fitToHeight="0" orientation="landscape" cellComments="atEnd" r:id="rId1"/>
  <headerFooter>
    <oddFooter>&amp;L&amp;F &amp;A
&amp;Z&amp;R&amp;D &amp;T
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3"/>
  <sheetViews>
    <sheetView zoomScaleNormal="100" workbookViewId="0">
      <pane xSplit="3" ySplit="3" topLeftCell="D43" activePane="bottomRight" state="frozen"/>
      <selection activeCell="G11" sqref="G11"/>
      <selection pane="topRight" activeCell="G11" sqref="G11"/>
      <selection pane="bottomLeft" activeCell="G11" sqref="G11"/>
      <selection pane="bottomRight" activeCell="P1" sqref="P1"/>
    </sheetView>
  </sheetViews>
  <sheetFormatPr defaultRowHeight="15" x14ac:dyDescent="0.2"/>
  <cols>
    <col min="1" max="1" width="7.6640625" bestFit="1" customWidth="1"/>
    <col min="2" max="2" width="7" bestFit="1" customWidth="1"/>
    <col min="3" max="3" width="17" bestFit="1" customWidth="1"/>
    <col min="4" max="16" width="8.77734375" customWidth="1"/>
  </cols>
  <sheetData>
    <row r="1" spans="1:16" ht="18" x14ac:dyDescent="0.25">
      <c r="A1" s="223" t="s">
        <v>358</v>
      </c>
      <c r="B1" s="222"/>
      <c r="C1" s="222"/>
      <c r="P1" s="226"/>
    </row>
    <row r="3" spans="1:16" ht="15.75" x14ac:dyDescent="0.25">
      <c r="A3" s="205" t="s">
        <v>327</v>
      </c>
      <c r="B3" s="205" t="s">
        <v>328</v>
      </c>
      <c r="C3" s="205" t="s">
        <v>329</v>
      </c>
      <c r="D3" s="206" t="s">
        <v>346</v>
      </c>
      <c r="E3" s="206" t="s">
        <v>347</v>
      </c>
      <c r="F3" s="206" t="s">
        <v>348</v>
      </c>
      <c r="G3" s="206" t="s">
        <v>349</v>
      </c>
      <c r="H3" s="206" t="s">
        <v>4</v>
      </c>
      <c r="I3" s="206" t="s">
        <v>350</v>
      </c>
      <c r="J3" s="206" t="s">
        <v>351</v>
      </c>
      <c r="K3" s="206" t="s">
        <v>352</v>
      </c>
      <c r="L3" s="206" t="s">
        <v>353</v>
      </c>
      <c r="M3" s="206" t="s">
        <v>354</v>
      </c>
      <c r="N3" s="206" t="s">
        <v>355</v>
      </c>
      <c r="O3" s="206" t="s">
        <v>356</v>
      </c>
      <c r="P3" s="206" t="s">
        <v>122</v>
      </c>
    </row>
    <row r="4" spans="1:16" ht="15.75" x14ac:dyDescent="0.25">
      <c r="A4" s="207">
        <v>2016</v>
      </c>
      <c r="B4" s="208" t="s">
        <v>330</v>
      </c>
      <c r="C4" s="224" t="s">
        <v>331</v>
      </c>
      <c r="D4" s="225">
        <v>247</v>
      </c>
      <c r="E4" s="225">
        <v>156</v>
      </c>
      <c r="F4" s="225">
        <v>287</v>
      </c>
      <c r="G4" s="225">
        <v>268</v>
      </c>
      <c r="H4" s="225">
        <v>75</v>
      </c>
      <c r="I4" s="225">
        <v>908</v>
      </c>
      <c r="J4" s="225">
        <v>391</v>
      </c>
      <c r="K4" s="225">
        <v>225</v>
      </c>
      <c r="L4" s="225">
        <v>78</v>
      </c>
      <c r="M4" s="225">
        <v>331</v>
      </c>
      <c r="N4" s="225">
        <v>318</v>
      </c>
      <c r="O4" s="225">
        <v>835</v>
      </c>
      <c r="P4" s="225">
        <f>SUM(D4:O4)</f>
        <v>4119</v>
      </c>
    </row>
    <row r="5" spans="1:16" ht="15.75" x14ac:dyDescent="0.25">
      <c r="A5" s="207"/>
      <c r="B5" s="208"/>
      <c r="C5" s="224" t="s">
        <v>332</v>
      </c>
      <c r="D5" s="225">
        <v>53711</v>
      </c>
      <c r="E5" s="225">
        <v>51411</v>
      </c>
      <c r="F5" s="225">
        <v>53213</v>
      </c>
      <c r="G5" s="225">
        <v>46164</v>
      </c>
      <c r="H5" s="225">
        <v>44984</v>
      </c>
      <c r="I5" s="225">
        <v>42572</v>
      </c>
      <c r="J5" s="225">
        <v>33590</v>
      </c>
      <c r="K5" s="225">
        <v>37262</v>
      </c>
      <c r="L5" s="225">
        <v>41827</v>
      </c>
      <c r="M5" s="225">
        <v>49392</v>
      </c>
      <c r="N5" s="225">
        <v>31773</v>
      </c>
      <c r="O5" s="225">
        <v>43882</v>
      </c>
      <c r="P5" s="225">
        <f>SUM(D5:O5)</f>
        <v>529781</v>
      </c>
    </row>
    <row r="6" spans="1:16" ht="15.75" x14ac:dyDescent="0.25">
      <c r="A6" s="207"/>
      <c r="B6" s="209" t="s">
        <v>333</v>
      </c>
      <c r="C6" s="210"/>
      <c r="D6" s="211">
        <f>SUBTOTAL(9,D4:D5)</f>
        <v>53958</v>
      </c>
      <c r="E6" s="212">
        <f t="shared" ref="E6:P6" si="0">SUBTOTAL(9,E4:E5)</f>
        <v>51567</v>
      </c>
      <c r="F6" s="212">
        <f t="shared" si="0"/>
        <v>53500</v>
      </c>
      <c r="G6" s="212">
        <f t="shared" si="0"/>
        <v>46432</v>
      </c>
      <c r="H6" s="212">
        <f t="shared" si="0"/>
        <v>45059</v>
      </c>
      <c r="I6" s="212">
        <f t="shared" si="0"/>
        <v>43480</v>
      </c>
      <c r="J6" s="212">
        <f t="shared" si="0"/>
        <v>33981</v>
      </c>
      <c r="K6" s="212">
        <f t="shared" si="0"/>
        <v>37487</v>
      </c>
      <c r="L6" s="212">
        <f t="shared" si="0"/>
        <v>41905</v>
      </c>
      <c r="M6" s="212">
        <f t="shared" si="0"/>
        <v>49723</v>
      </c>
      <c r="N6" s="212">
        <f t="shared" si="0"/>
        <v>32091</v>
      </c>
      <c r="O6" s="212">
        <f t="shared" si="0"/>
        <v>44717</v>
      </c>
      <c r="P6" s="213">
        <f t="shared" si="0"/>
        <v>533900</v>
      </c>
    </row>
    <row r="7" spans="1:16" ht="15.75" x14ac:dyDescent="0.25">
      <c r="A7" s="207"/>
      <c r="B7" s="208" t="s">
        <v>334</v>
      </c>
      <c r="C7" s="224" t="s">
        <v>335</v>
      </c>
      <c r="D7" s="225">
        <v>24380</v>
      </c>
      <c r="E7" s="225">
        <v>31573</v>
      </c>
      <c r="F7" s="225">
        <v>27914</v>
      </c>
      <c r="G7" s="225">
        <v>25108</v>
      </c>
      <c r="H7" s="225">
        <v>20030</v>
      </c>
      <c r="I7" s="225">
        <v>26066</v>
      </c>
      <c r="J7" s="225">
        <v>25064</v>
      </c>
      <c r="K7" s="225">
        <v>24425</v>
      </c>
      <c r="L7" s="225">
        <v>21428</v>
      </c>
      <c r="M7" s="225">
        <v>32819</v>
      </c>
      <c r="N7" s="225">
        <v>33238</v>
      </c>
      <c r="O7" s="225">
        <v>25358</v>
      </c>
      <c r="P7" s="225">
        <f>SUM(D7:O7)</f>
        <v>317403</v>
      </c>
    </row>
    <row r="8" spans="1:16" ht="15.75" x14ac:dyDescent="0.25">
      <c r="A8" s="207"/>
      <c r="B8" s="208"/>
      <c r="C8" s="224" t="s">
        <v>336</v>
      </c>
      <c r="D8" s="225">
        <v>11</v>
      </c>
      <c r="E8" s="225">
        <v>3</v>
      </c>
      <c r="F8" s="225">
        <v>29</v>
      </c>
      <c r="G8" s="225">
        <v>8</v>
      </c>
      <c r="H8" s="225">
        <v>27</v>
      </c>
      <c r="I8" s="225">
        <v>181</v>
      </c>
      <c r="J8" s="225">
        <v>-20</v>
      </c>
      <c r="K8" s="225">
        <v>307</v>
      </c>
      <c r="L8" s="225">
        <v>20</v>
      </c>
      <c r="M8" s="225">
        <v>159</v>
      </c>
      <c r="N8" s="225">
        <v>46</v>
      </c>
      <c r="O8" s="225">
        <v>62</v>
      </c>
      <c r="P8" s="225">
        <f>SUM(D8:O8)</f>
        <v>833</v>
      </c>
    </row>
    <row r="9" spans="1:16" ht="16.5" thickBot="1" x14ac:dyDescent="0.3">
      <c r="A9" s="214"/>
      <c r="B9" s="209" t="s">
        <v>337</v>
      </c>
      <c r="C9" s="210"/>
      <c r="D9" s="211">
        <f>SUBTOTAL(9,D7:D8)</f>
        <v>24391</v>
      </c>
      <c r="E9" s="212">
        <f t="shared" ref="E9" si="1">SUBTOTAL(9,E7:E8)</f>
        <v>31576</v>
      </c>
      <c r="F9" s="212">
        <f t="shared" ref="F9" si="2">SUBTOTAL(9,F7:F8)</f>
        <v>27943</v>
      </c>
      <c r="G9" s="212">
        <f t="shared" ref="G9" si="3">SUBTOTAL(9,G7:G8)</f>
        <v>25116</v>
      </c>
      <c r="H9" s="212">
        <f t="shared" ref="H9" si="4">SUBTOTAL(9,H7:H8)</f>
        <v>20057</v>
      </c>
      <c r="I9" s="212">
        <f t="shared" ref="I9" si="5">SUBTOTAL(9,I7:I8)</f>
        <v>26247</v>
      </c>
      <c r="J9" s="212">
        <f t="shared" ref="J9" si="6">SUBTOTAL(9,J7:J8)</f>
        <v>25044</v>
      </c>
      <c r="K9" s="212">
        <f t="shared" ref="K9" si="7">SUBTOTAL(9,K7:K8)</f>
        <v>24732</v>
      </c>
      <c r="L9" s="212">
        <f t="shared" ref="L9" si="8">SUBTOTAL(9,L7:L8)</f>
        <v>21448</v>
      </c>
      <c r="M9" s="212">
        <f t="shared" ref="M9" si="9">SUBTOTAL(9,M7:M8)</f>
        <v>32978</v>
      </c>
      <c r="N9" s="212">
        <f t="shared" ref="N9" si="10">SUBTOTAL(9,N7:N8)</f>
        <v>33284</v>
      </c>
      <c r="O9" s="212">
        <f t="shared" ref="O9" si="11">SUBTOTAL(9,O7:O8)</f>
        <v>25420</v>
      </c>
      <c r="P9" s="213">
        <f t="shared" ref="P9" si="12">SUBTOTAL(9,P7:P8)</f>
        <v>318236</v>
      </c>
    </row>
    <row r="10" spans="1:16" ht="16.5" thickBot="1" x14ac:dyDescent="0.3">
      <c r="A10" s="215" t="s">
        <v>338</v>
      </c>
      <c r="B10" s="216"/>
      <c r="C10" s="217"/>
      <c r="D10" s="218">
        <f>SUBTOTAL(9,D4:D9)</f>
        <v>78349</v>
      </c>
      <c r="E10" s="219">
        <f t="shared" ref="E10:P10" si="13">SUBTOTAL(9,E4:E9)</f>
        <v>83143</v>
      </c>
      <c r="F10" s="219">
        <f t="shared" si="13"/>
        <v>81443</v>
      </c>
      <c r="G10" s="219">
        <f t="shared" si="13"/>
        <v>71548</v>
      </c>
      <c r="H10" s="219">
        <f t="shared" si="13"/>
        <v>65116</v>
      </c>
      <c r="I10" s="219">
        <f t="shared" si="13"/>
        <v>69727</v>
      </c>
      <c r="J10" s="219">
        <f t="shared" si="13"/>
        <v>59025</v>
      </c>
      <c r="K10" s="219">
        <f t="shared" si="13"/>
        <v>62219</v>
      </c>
      <c r="L10" s="219">
        <f t="shared" si="13"/>
        <v>63353</v>
      </c>
      <c r="M10" s="219">
        <f t="shared" si="13"/>
        <v>82701</v>
      </c>
      <c r="N10" s="219">
        <f t="shared" si="13"/>
        <v>65375</v>
      </c>
      <c r="O10" s="219">
        <f t="shared" si="13"/>
        <v>70137</v>
      </c>
      <c r="P10" s="220">
        <f t="shared" si="13"/>
        <v>852136</v>
      </c>
    </row>
    <row r="11" spans="1:16" ht="15.75" x14ac:dyDescent="0.25">
      <c r="A11" s="207">
        <v>2017</v>
      </c>
      <c r="B11" s="208" t="s">
        <v>330</v>
      </c>
      <c r="C11" s="224" t="s">
        <v>331</v>
      </c>
      <c r="D11" s="225">
        <v>911</v>
      </c>
      <c r="E11" s="225">
        <v>454</v>
      </c>
      <c r="F11" s="225">
        <v>393</v>
      </c>
      <c r="G11" s="225">
        <v>973</v>
      </c>
      <c r="H11" s="225">
        <v>382</v>
      </c>
      <c r="I11" s="225">
        <v>565</v>
      </c>
      <c r="J11" s="225">
        <v>363</v>
      </c>
      <c r="K11" s="225">
        <v>845</v>
      </c>
      <c r="L11" s="225">
        <v>752</v>
      </c>
      <c r="M11" s="225">
        <v>873</v>
      </c>
      <c r="N11" s="225">
        <v>1025</v>
      </c>
      <c r="O11" s="225">
        <v>609</v>
      </c>
      <c r="P11" s="225">
        <f>SUM(D11:O11)</f>
        <v>8145</v>
      </c>
    </row>
    <row r="12" spans="1:16" ht="15.75" x14ac:dyDescent="0.25">
      <c r="A12" s="207"/>
      <c r="B12" s="208"/>
      <c r="C12" s="224" t="s">
        <v>332</v>
      </c>
      <c r="D12" s="225">
        <v>50496</v>
      </c>
      <c r="E12" s="225">
        <v>49687</v>
      </c>
      <c r="F12" s="225">
        <v>56505</v>
      </c>
      <c r="G12" s="225">
        <v>36926</v>
      </c>
      <c r="H12" s="225">
        <v>39601</v>
      </c>
      <c r="I12" s="225">
        <v>37164</v>
      </c>
      <c r="J12" s="225">
        <v>29288</v>
      </c>
      <c r="K12" s="225">
        <v>28147</v>
      </c>
      <c r="L12" s="225">
        <v>35301</v>
      </c>
      <c r="M12" s="225">
        <v>39830</v>
      </c>
      <c r="N12" s="225">
        <v>40356</v>
      </c>
      <c r="O12" s="225">
        <v>46255</v>
      </c>
      <c r="P12" s="225">
        <f>SUM(D12:O12)</f>
        <v>489556</v>
      </c>
    </row>
    <row r="13" spans="1:16" ht="15.75" x14ac:dyDescent="0.25">
      <c r="A13" s="207"/>
      <c r="B13" s="209" t="s">
        <v>333</v>
      </c>
      <c r="C13" s="210"/>
      <c r="D13" s="211">
        <f>SUBTOTAL(9,D11:D12)</f>
        <v>51407</v>
      </c>
      <c r="E13" s="212">
        <f t="shared" ref="E13" si="14">SUBTOTAL(9,E11:E12)</f>
        <v>50141</v>
      </c>
      <c r="F13" s="212">
        <f t="shared" ref="F13" si="15">SUBTOTAL(9,F11:F12)</f>
        <v>56898</v>
      </c>
      <c r="G13" s="212">
        <f t="shared" ref="G13" si="16">SUBTOTAL(9,G11:G12)</f>
        <v>37899</v>
      </c>
      <c r="H13" s="212">
        <f t="shared" ref="H13" si="17">SUBTOTAL(9,H11:H12)</f>
        <v>39983</v>
      </c>
      <c r="I13" s="212">
        <f t="shared" ref="I13" si="18">SUBTOTAL(9,I11:I12)</f>
        <v>37729</v>
      </c>
      <c r="J13" s="212">
        <f t="shared" ref="J13" si="19">SUBTOTAL(9,J11:J12)</f>
        <v>29651</v>
      </c>
      <c r="K13" s="212">
        <f t="shared" ref="K13" si="20">SUBTOTAL(9,K11:K12)</f>
        <v>28992</v>
      </c>
      <c r="L13" s="212">
        <f t="shared" ref="L13" si="21">SUBTOTAL(9,L11:L12)</f>
        <v>36053</v>
      </c>
      <c r="M13" s="212">
        <f t="shared" ref="M13" si="22">SUBTOTAL(9,M11:M12)</f>
        <v>40703</v>
      </c>
      <c r="N13" s="212">
        <f t="shared" ref="N13" si="23">SUBTOTAL(9,N11:N12)</f>
        <v>41381</v>
      </c>
      <c r="O13" s="212">
        <f t="shared" ref="O13" si="24">SUBTOTAL(9,O11:O12)</f>
        <v>46864</v>
      </c>
      <c r="P13" s="213">
        <f t="shared" ref="P13" si="25">SUBTOTAL(9,P11:P12)</f>
        <v>497701</v>
      </c>
    </row>
    <row r="14" spans="1:16" ht="15.75" x14ac:dyDescent="0.25">
      <c r="A14" s="207"/>
      <c r="B14" s="208" t="s">
        <v>334</v>
      </c>
      <c r="C14" s="224" t="s">
        <v>335</v>
      </c>
      <c r="D14" s="225">
        <v>15952</v>
      </c>
      <c r="E14" s="225">
        <v>18341</v>
      </c>
      <c r="F14" s="225">
        <v>29753</v>
      </c>
      <c r="G14" s="225">
        <v>18636</v>
      </c>
      <c r="H14" s="225">
        <v>22573</v>
      </c>
      <c r="I14" s="225">
        <v>14341</v>
      </c>
      <c r="J14" s="225">
        <v>21811</v>
      </c>
      <c r="K14" s="225">
        <v>24850</v>
      </c>
      <c r="L14" s="225">
        <v>33342</v>
      </c>
      <c r="M14" s="225">
        <v>25691</v>
      </c>
      <c r="N14" s="225">
        <v>17346</v>
      </c>
      <c r="O14" s="225">
        <v>18954</v>
      </c>
      <c r="P14" s="225">
        <f>SUM(D14:O14)</f>
        <v>261590</v>
      </c>
    </row>
    <row r="15" spans="1:16" ht="15.75" x14ac:dyDescent="0.25">
      <c r="A15" s="207"/>
      <c r="B15" s="208"/>
      <c r="C15" s="224" t="s">
        <v>336</v>
      </c>
      <c r="D15" s="225">
        <v>7</v>
      </c>
      <c r="E15" s="225">
        <v>28</v>
      </c>
      <c r="F15" s="225">
        <v>378</v>
      </c>
      <c r="G15" s="225">
        <v>-9</v>
      </c>
      <c r="H15" s="225">
        <v>7</v>
      </c>
      <c r="I15" s="225">
        <v>9</v>
      </c>
      <c r="J15" s="225">
        <v>74</v>
      </c>
      <c r="K15" s="225">
        <v>-38</v>
      </c>
      <c r="L15" s="225">
        <v>-1</v>
      </c>
      <c r="M15" s="225">
        <v>1149</v>
      </c>
      <c r="N15" s="225">
        <v>-186</v>
      </c>
      <c r="O15" s="225"/>
      <c r="P15" s="225">
        <f>SUM(D15:O15)</f>
        <v>1418</v>
      </c>
    </row>
    <row r="16" spans="1:16" ht="16.5" thickBot="1" x14ac:dyDescent="0.3">
      <c r="A16" s="214"/>
      <c r="B16" s="209" t="s">
        <v>337</v>
      </c>
      <c r="C16" s="210"/>
      <c r="D16" s="211">
        <f>SUBTOTAL(9,D14:D15)</f>
        <v>15959</v>
      </c>
      <c r="E16" s="212">
        <f t="shared" ref="E16" si="26">SUBTOTAL(9,E14:E15)</f>
        <v>18369</v>
      </c>
      <c r="F16" s="212">
        <f t="shared" ref="F16" si="27">SUBTOTAL(9,F14:F15)</f>
        <v>30131</v>
      </c>
      <c r="G16" s="212">
        <f t="shared" ref="G16" si="28">SUBTOTAL(9,G14:G15)</f>
        <v>18627</v>
      </c>
      <c r="H16" s="212">
        <f t="shared" ref="H16" si="29">SUBTOTAL(9,H14:H15)</f>
        <v>22580</v>
      </c>
      <c r="I16" s="212">
        <f t="shared" ref="I16" si="30">SUBTOTAL(9,I14:I15)</f>
        <v>14350</v>
      </c>
      <c r="J16" s="212">
        <f t="shared" ref="J16" si="31">SUBTOTAL(9,J14:J15)</f>
        <v>21885</v>
      </c>
      <c r="K16" s="212">
        <f t="shared" ref="K16" si="32">SUBTOTAL(9,K14:K15)</f>
        <v>24812</v>
      </c>
      <c r="L16" s="212">
        <f t="shared" ref="L16" si="33">SUBTOTAL(9,L14:L15)</f>
        <v>33341</v>
      </c>
      <c r="M16" s="212">
        <f t="shared" ref="M16" si="34">SUBTOTAL(9,M14:M15)</f>
        <v>26840</v>
      </c>
      <c r="N16" s="212">
        <f t="shared" ref="N16" si="35">SUBTOTAL(9,N14:N15)</f>
        <v>17160</v>
      </c>
      <c r="O16" s="212">
        <f t="shared" ref="O16" si="36">SUBTOTAL(9,O14:O15)</f>
        <v>18954</v>
      </c>
      <c r="P16" s="213">
        <f t="shared" ref="P16" si="37">SUBTOTAL(9,P14:P15)</f>
        <v>263008</v>
      </c>
    </row>
    <row r="17" spans="1:16" ht="16.5" thickBot="1" x14ac:dyDescent="0.3">
      <c r="A17" s="215" t="s">
        <v>339</v>
      </c>
      <c r="B17" s="216"/>
      <c r="C17" s="217"/>
      <c r="D17" s="218">
        <f>SUBTOTAL(9,D11:D16)</f>
        <v>67366</v>
      </c>
      <c r="E17" s="219">
        <f t="shared" ref="E17" si="38">SUBTOTAL(9,E11:E16)</f>
        <v>68510</v>
      </c>
      <c r="F17" s="219">
        <f t="shared" ref="F17" si="39">SUBTOTAL(9,F11:F16)</f>
        <v>87029</v>
      </c>
      <c r="G17" s="219">
        <f t="shared" ref="G17" si="40">SUBTOTAL(9,G11:G16)</f>
        <v>56526</v>
      </c>
      <c r="H17" s="219">
        <f t="shared" ref="H17" si="41">SUBTOTAL(9,H11:H16)</f>
        <v>62563</v>
      </c>
      <c r="I17" s="219">
        <f t="shared" ref="I17" si="42">SUBTOTAL(9,I11:I16)</f>
        <v>52079</v>
      </c>
      <c r="J17" s="219">
        <f t="shared" ref="J17" si="43">SUBTOTAL(9,J11:J16)</f>
        <v>51536</v>
      </c>
      <c r="K17" s="219">
        <f t="shared" ref="K17" si="44">SUBTOTAL(9,K11:K16)</f>
        <v>53804</v>
      </c>
      <c r="L17" s="219">
        <f t="shared" ref="L17" si="45">SUBTOTAL(9,L11:L16)</f>
        <v>69394</v>
      </c>
      <c r="M17" s="219">
        <f t="shared" ref="M17" si="46">SUBTOTAL(9,M11:M16)</f>
        <v>67543</v>
      </c>
      <c r="N17" s="219">
        <f t="shared" ref="N17" si="47">SUBTOTAL(9,N11:N16)</f>
        <v>58541</v>
      </c>
      <c r="O17" s="219">
        <f t="shared" ref="O17" si="48">SUBTOTAL(9,O11:O16)</f>
        <v>65818</v>
      </c>
      <c r="P17" s="220">
        <f t="shared" ref="P17" si="49">SUBTOTAL(9,P11:P16)</f>
        <v>760709</v>
      </c>
    </row>
    <row r="18" spans="1:16" ht="15.75" x14ac:dyDescent="0.25">
      <c r="A18" s="221">
        <v>2018</v>
      </c>
      <c r="B18" s="208" t="s">
        <v>330</v>
      </c>
      <c r="C18" s="224" t="s">
        <v>331</v>
      </c>
      <c r="D18" s="225">
        <v>897</v>
      </c>
      <c r="E18" s="225">
        <v>458</v>
      </c>
      <c r="F18" s="225">
        <v>815</v>
      </c>
      <c r="G18" s="225">
        <v>760</v>
      </c>
      <c r="H18" s="225">
        <v>548</v>
      </c>
      <c r="I18" s="225">
        <v>950</v>
      </c>
      <c r="J18" s="225">
        <v>921</v>
      </c>
      <c r="K18" s="225">
        <v>870</v>
      </c>
      <c r="L18" s="225">
        <v>886</v>
      </c>
      <c r="M18" s="225">
        <v>1161</v>
      </c>
      <c r="N18" s="225">
        <v>1832</v>
      </c>
      <c r="O18" s="225">
        <v>474</v>
      </c>
      <c r="P18" s="225">
        <f>SUM(D18:O18)</f>
        <v>10572</v>
      </c>
    </row>
    <row r="19" spans="1:16" ht="15.75" x14ac:dyDescent="0.25">
      <c r="A19" s="221"/>
      <c r="B19" s="208"/>
      <c r="C19" s="224" t="s">
        <v>332</v>
      </c>
      <c r="D19" s="225">
        <v>56263</v>
      </c>
      <c r="E19" s="225">
        <v>41280</v>
      </c>
      <c r="F19" s="225">
        <v>59128</v>
      </c>
      <c r="G19" s="225">
        <v>38677</v>
      </c>
      <c r="H19" s="225">
        <v>43724</v>
      </c>
      <c r="I19" s="225">
        <v>47227</v>
      </c>
      <c r="J19" s="225">
        <v>39635</v>
      </c>
      <c r="K19" s="225">
        <v>44654</v>
      </c>
      <c r="L19" s="225">
        <v>43767</v>
      </c>
      <c r="M19" s="225">
        <v>51563</v>
      </c>
      <c r="N19" s="225">
        <v>33579</v>
      </c>
      <c r="O19" s="225">
        <v>57225</v>
      </c>
      <c r="P19" s="225">
        <f>SUM(D19:O19)</f>
        <v>556722</v>
      </c>
    </row>
    <row r="20" spans="1:16" ht="15.75" x14ac:dyDescent="0.25">
      <c r="A20" s="221"/>
      <c r="B20" s="209" t="s">
        <v>333</v>
      </c>
      <c r="C20" s="210"/>
      <c r="D20" s="211">
        <f>SUBTOTAL(9,D18:D19)</f>
        <v>57160</v>
      </c>
      <c r="E20" s="212">
        <f t="shared" ref="E20" si="50">SUBTOTAL(9,E18:E19)</f>
        <v>41738</v>
      </c>
      <c r="F20" s="212">
        <f t="shared" ref="F20" si="51">SUBTOTAL(9,F18:F19)</f>
        <v>59943</v>
      </c>
      <c r="G20" s="212">
        <f t="shared" ref="G20" si="52">SUBTOTAL(9,G18:G19)</f>
        <v>39437</v>
      </c>
      <c r="H20" s="212">
        <f t="shared" ref="H20" si="53">SUBTOTAL(9,H18:H19)</f>
        <v>44272</v>
      </c>
      <c r="I20" s="212">
        <f t="shared" ref="I20" si="54">SUBTOTAL(9,I18:I19)</f>
        <v>48177</v>
      </c>
      <c r="J20" s="212">
        <f t="shared" ref="J20" si="55">SUBTOTAL(9,J18:J19)</f>
        <v>40556</v>
      </c>
      <c r="K20" s="212">
        <f t="shared" ref="K20" si="56">SUBTOTAL(9,K18:K19)</f>
        <v>45524</v>
      </c>
      <c r="L20" s="212">
        <f t="shared" ref="L20" si="57">SUBTOTAL(9,L18:L19)</f>
        <v>44653</v>
      </c>
      <c r="M20" s="212">
        <f t="shared" ref="M20" si="58">SUBTOTAL(9,M18:M19)</f>
        <v>52724</v>
      </c>
      <c r="N20" s="212">
        <f t="shared" ref="N20" si="59">SUBTOTAL(9,N18:N19)</f>
        <v>35411</v>
      </c>
      <c r="O20" s="212">
        <f t="shared" ref="O20" si="60">SUBTOTAL(9,O18:O19)</f>
        <v>57699</v>
      </c>
      <c r="P20" s="213">
        <f t="shared" ref="P20" si="61">SUBTOTAL(9,P18:P19)</f>
        <v>567294</v>
      </c>
    </row>
    <row r="21" spans="1:16" ht="15.75" x14ac:dyDescent="0.25">
      <c r="A21" s="221"/>
      <c r="B21" s="208" t="s">
        <v>334</v>
      </c>
      <c r="C21" s="224" t="s">
        <v>335</v>
      </c>
      <c r="D21" s="225">
        <v>20617</v>
      </c>
      <c r="E21" s="225">
        <v>15858</v>
      </c>
      <c r="F21" s="225">
        <v>26432</v>
      </c>
      <c r="G21" s="225">
        <v>16026</v>
      </c>
      <c r="H21" s="225">
        <v>22457</v>
      </c>
      <c r="I21" s="225">
        <v>21303</v>
      </c>
      <c r="J21" s="225">
        <v>16931</v>
      </c>
      <c r="K21" s="225">
        <v>24212</v>
      </c>
      <c r="L21" s="225">
        <v>19863</v>
      </c>
      <c r="M21" s="225">
        <v>37151</v>
      </c>
      <c r="N21" s="225">
        <v>14823</v>
      </c>
      <c r="O21" s="225">
        <v>22523</v>
      </c>
      <c r="P21" s="225">
        <f>SUM(D21:O21)</f>
        <v>258196</v>
      </c>
    </row>
    <row r="22" spans="1:16" ht="15.75" x14ac:dyDescent="0.25">
      <c r="A22" s="221"/>
      <c r="B22" s="208"/>
      <c r="C22" s="224" t="s">
        <v>336</v>
      </c>
      <c r="D22" s="225"/>
      <c r="E22" s="225">
        <v>8</v>
      </c>
      <c r="F22" s="225">
        <v>-1</v>
      </c>
      <c r="G22" s="225"/>
      <c r="H22" s="225"/>
      <c r="I22" s="225">
        <v>8</v>
      </c>
      <c r="J22" s="225">
        <v>-5</v>
      </c>
      <c r="K22" s="225"/>
      <c r="L22" s="225">
        <v>34</v>
      </c>
      <c r="M22" s="225">
        <v>10</v>
      </c>
      <c r="N22" s="225">
        <v>193</v>
      </c>
      <c r="O22" s="225">
        <v>-19</v>
      </c>
      <c r="P22" s="225">
        <f>SUM(D22:O22)</f>
        <v>228</v>
      </c>
    </row>
    <row r="23" spans="1:16" ht="16.5" thickBot="1" x14ac:dyDescent="0.3">
      <c r="A23" s="214"/>
      <c r="B23" s="209" t="s">
        <v>337</v>
      </c>
      <c r="C23" s="210"/>
      <c r="D23" s="211">
        <f>SUBTOTAL(9,D21:D22)</f>
        <v>20617</v>
      </c>
      <c r="E23" s="212">
        <f t="shared" ref="E23" si="62">SUBTOTAL(9,E21:E22)</f>
        <v>15866</v>
      </c>
      <c r="F23" s="212">
        <f t="shared" ref="F23" si="63">SUBTOTAL(9,F21:F22)</f>
        <v>26431</v>
      </c>
      <c r="G23" s="212">
        <f t="shared" ref="G23" si="64">SUBTOTAL(9,G21:G22)</f>
        <v>16026</v>
      </c>
      <c r="H23" s="212">
        <f t="shared" ref="H23" si="65">SUBTOTAL(9,H21:H22)</f>
        <v>22457</v>
      </c>
      <c r="I23" s="212">
        <f t="shared" ref="I23" si="66">SUBTOTAL(9,I21:I22)</f>
        <v>21311</v>
      </c>
      <c r="J23" s="212">
        <f t="shared" ref="J23" si="67">SUBTOTAL(9,J21:J22)</f>
        <v>16926</v>
      </c>
      <c r="K23" s="212">
        <f t="shared" ref="K23" si="68">SUBTOTAL(9,K21:K22)</f>
        <v>24212</v>
      </c>
      <c r="L23" s="212">
        <f t="shared" ref="L23" si="69">SUBTOTAL(9,L21:L22)</f>
        <v>19897</v>
      </c>
      <c r="M23" s="212">
        <f t="shared" ref="M23" si="70">SUBTOTAL(9,M21:M22)</f>
        <v>37161</v>
      </c>
      <c r="N23" s="212">
        <f t="shared" ref="N23" si="71">SUBTOTAL(9,N21:N22)</f>
        <v>15016</v>
      </c>
      <c r="O23" s="212">
        <f t="shared" ref="O23" si="72">SUBTOTAL(9,O21:O22)</f>
        <v>22504</v>
      </c>
      <c r="P23" s="213">
        <f t="shared" ref="P23" si="73">SUBTOTAL(9,P21:P22)</f>
        <v>258424</v>
      </c>
    </row>
    <row r="24" spans="1:16" ht="16.5" thickBot="1" x14ac:dyDescent="0.3">
      <c r="A24" s="215" t="s">
        <v>340</v>
      </c>
      <c r="B24" s="216"/>
      <c r="C24" s="217"/>
      <c r="D24" s="218">
        <f>SUBTOTAL(9,D18:D23)</f>
        <v>77777</v>
      </c>
      <c r="E24" s="219">
        <f t="shared" ref="E24" si="74">SUBTOTAL(9,E18:E23)</f>
        <v>57604</v>
      </c>
      <c r="F24" s="219">
        <f t="shared" ref="F24" si="75">SUBTOTAL(9,F18:F23)</f>
        <v>86374</v>
      </c>
      <c r="G24" s="219">
        <f t="shared" ref="G24" si="76">SUBTOTAL(9,G18:G23)</f>
        <v>55463</v>
      </c>
      <c r="H24" s="219">
        <f t="shared" ref="H24" si="77">SUBTOTAL(9,H18:H23)</f>
        <v>66729</v>
      </c>
      <c r="I24" s="219">
        <f t="shared" ref="I24" si="78">SUBTOTAL(9,I18:I23)</f>
        <v>69488</v>
      </c>
      <c r="J24" s="219">
        <f t="shared" ref="J24" si="79">SUBTOTAL(9,J18:J23)</f>
        <v>57482</v>
      </c>
      <c r="K24" s="219">
        <f t="shared" ref="K24" si="80">SUBTOTAL(9,K18:K23)</f>
        <v>69736</v>
      </c>
      <c r="L24" s="219">
        <f t="shared" ref="L24" si="81">SUBTOTAL(9,L18:L23)</f>
        <v>64550</v>
      </c>
      <c r="M24" s="219">
        <f t="shared" ref="M24" si="82">SUBTOTAL(9,M18:M23)</f>
        <v>89885</v>
      </c>
      <c r="N24" s="219">
        <f t="shared" ref="N24" si="83">SUBTOTAL(9,N18:N23)</f>
        <v>50427</v>
      </c>
      <c r="O24" s="219">
        <f t="shared" ref="O24" si="84">SUBTOTAL(9,O18:O23)</f>
        <v>80203</v>
      </c>
      <c r="P24" s="220">
        <f t="shared" ref="P24" si="85">SUBTOTAL(9,P18:P23)</f>
        <v>825718</v>
      </c>
    </row>
    <row r="25" spans="1:16" ht="15.75" x14ac:dyDescent="0.25">
      <c r="A25" s="221">
        <v>2019</v>
      </c>
      <c r="B25" s="208" t="s">
        <v>330</v>
      </c>
      <c r="C25" s="224" t="s">
        <v>331</v>
      </c>
      <c r="D25" s="225">
        <v>816</v>
      </c>
      <c r="E25" s="225">
        <v>692</v>
      </c>
      <c r="F25" s="225">
        <v>782</v>
      </c>
      <c r="G25" s="225">
        <v>535</v>
      </c>
      <c r="H25" s="225">
        <v>441</v>
      </c>
      <c r="I25" s="225">
        <v>146</v>
      </c>
      <c r="J25" s="225">
        <v>602</v>
      </c>
      <c r="K25" s="225">
        <v>438</v>
      </c>
      <c r="L25" s="225">
        <v>224</v>
      </c>
      <c r="M25" s="225">
        <v>228</v>
      </c>
      <c r="N25" s="225">
        <v>512</v>
      </c>
      <c r="O25" s="225">
        <v>68</v>
      </c>
      <c r="P25" s="225">
        <f>SUM(D25:O25)</f>
        <v>5484</v>
      </c>
    </row>
    <row r="26" spans="1:16" ht="15.75" x14ac:dyDescent="0.25">
      <c r="A26" s="221"/>
      <c r="B26" s="208"/>
      <c r="C26" s="224" t="s">
        <v>332</v>
      </c>
      <c r="D26" s="225">
        <v>65764</v>
      </c>
      <c r="E26" s="225">
        <v>50342</v>
      </c>
      <c r="F26" s="225">
        <v>54869</v>
      </c>
      <c r="G26" s="225">
        <v>55670</v>
      </c>
      <c r="H26" s="225">
        <v>49812</v>
      </c>
      <c r="I26" s="225">
        <v>40339</v>
      </c>
      <c r="J26" s="225">
        <v>53579</v>
      </c>
      <c r="K26" s="225">
        <v>44160</v>
      </c>
      <c r="L26" s="225">
        <v>51348</v>
      </c>
      <c r="M26" s="225">
        <v>55935</v>
      </c>
      <c r="N26" s="225">
        <v>49172</v>
      </c>
      <c r="O26" s="225">
        <v>42843</v>
      </c>
      <c r="P26" s="225">
        <f>SUM(D26:O26)</f>
        <v>613833</v>
      </c>
    </row>
    <row r="27" spans="1:16" ht="15.75" x14ac:dyDescent="0.25">
      <c r="A27" s="221"/>
      <c r="B27" s="209" t="s">
        <v>333</v>
      </c>
      <c r="C27" s="210"/>
      <c r="D27" s="211">
        <f>SUBTOTAL(9,D25:D26)</f>
        <v>66580</v>
      </c>
      <c r="E27" s="212">
        <f t="shared" ref="E27" si="86">SUBTOTAL(9,E25:E26)</f>
        <v>51034</v>
      </c>
      <c r="F27" s="212">
        <f t="shared" ref="F27" si="87">SUBTOTAL(9,F25:F26)</f>
        <v>55651</v>
      </c>
      <c r="G27" s="212">
        <f t="shared" ref="G27" si="88">SUBTOTAL(9,G25:G26)</f>
        <v>56205</v>
      </c>
      <c r="H27" s="212">
        <f t="shared" ref="H27" si="89">SUBTOTAL(9,H25:H26)</f>
        <v>50253</v>
      </c>
      <c r="I27" s="212">
        <f t="shared" ref="I27" si="90">SUBTOTAL(9,I25:I26)</f>
        <v>40485</v>
      </c>
      <c r="J27" s="212">
        <f t="shared" ref="J27" si="91">SUBTOTAL(9,J25:J26)</f>
        <v>54181</v>
      </c>
      <c r="K27" s="212">
        <f t="shared" ref="K27" si="92">SUBTOTAL(9,K25:K26)</f>
        <v>44598</v>
      </c>
      <c r="L27" s="212">
        <f t="shared" ref="L27" si="93">SUBTOTAL(9,L25:L26)</f>
        <v>51572</v>
      </c>
      <c r="M27" s="212">
        <f t="shared" ref="M27" si="94">SUBTOTAL(9,M25:M26)</f>
        <v>56163</v>
      </c>
      <c r="N27" s="212">
        <f t="shared" ref="N27" si="95">SUBTOTAL(9,N25:N26)</f>
        <v>49684</v>
      </c>
      <c r="O27" s="212">
        <f t="shared" ref="O27" si="96">SUBTOTAL(9,O25:O26)</f>
        <v>42911</v>
      </c>
      <c r="P27" s="213">
        <f t="shared" ref="P27" si="97">SUBTOTAL(9,P25:P26)</f>
        <v>619317</v>
      </c>
    </row>
    <row r="28" spans="1:16" ht="15.75" x14ac:dyDescent="0.25">
      <c r="A28" s="221"/>
      <c r="B28" s="208" t="s">
        <v>334</v>
      </c>
      <c r="C28" s="224" t="s">
        <v>335</v>
      </c>
      <c r="D28" s="225">
        <v>27689</v>
      </c>
      <c r="E28" s="225">
        <v>22712</v>
      </c>
      <c r="F28" s="225">
        <v>25705</v>
      </c>
      <c r="G28" s="225">
        <v>24825</v>
      </c>
      <c r="H28" s="225">
        <v>17204</v>
      </c>
      <c r="I28" s="225">
        <v>17934</v>
      </c>
      <c r="J28" s="225">
        <v>17734</v>
      </c>
      <c r="K28" s="225">
        <v>17953</v>
      </c>
      <c r="L28" s="225">
        <v>27154</v>
      </c>
      <c r="M28" s="225">
        <v>32992</v>
      </c>
      <c r="N28" s="225">
        <v>23131</v>
      </c>
      <c r="O28" s="225">
        <v>12170</v>
      </c>
      <c r="P28" s="225">
        <f>SUM(D28:O28)</f>
        <v>267203</v>
      </c>
    </row>
    <row r="29" spans="1:16" ht="15.75" x14ac:dyDescent="0.25">
      <c r="A29" s="221"/>
      <c r="B29" s="208"/>
      <c r="C29" s="224" t="s">
        <v>341</v>
      </c>
      <c r="D29" s="225"/>
      <c r="E29" s="225"/>
      <c r="F29" s="225"/>
      <c r="G29" s="225"/>
      <c r="H29" s="225">
        <v>1194</v>
      </c>
      <c r="I29" s="225"/>
      <c r="J29" s="225"/>
      <c r="K29" s="225"/>
      <c r="L29" s="225"/>
      <c r="M29" s="225"/>
      <c r="N29" s="225"/>
      <c r="O29" s="225"/>
      <c r="P29" s="225">
        <f>SUM(D29:O29)</f>
        <v>1194</v>
      </c>
    </row>
    <row r="30" spans="1:16" ht="15.75" x14ac:dyDescent="0.25">
      <c r="A30" s="221"/>
      <c r="B30" s="208"/>
      <c r="C30" s="224" t="s">
        <v>336</v>
      </c>
      <c r="D30" s="225">
        <v>-1</v>
      </c>
      <c r="E30" s="225"/>
      <c r="F30" s="225"/>
      <c r="G30" s="225"/>
      <c r="H30" s="225"/>
      <c r="I30" s="225"/>
      <c r="J30" s="225">
        <v>17</v>
      </c>
      <c r="K30" s="225">
        <v>161</v>
      </c>
      <c r="L30" s="225">
        <v>-23</v>
      </c>
      <c r="M30" s="225"/>
      <c r="N30" s="225"/>
      <c r="O30" s="225"/>
      <c r="P30" s="225">
        <f>SUM(D30:O30)</f>
        <v>154</v>
      </c>
    </row>
    <row r="31" spans="1:16" ht="16.5" thickBot="1" x14ac:dyDescent="0.3">
      <c r="A31" s="214"/>
      <c r="B31" s="209" t="s">
        <v>337</v>
      </c>
      <c r="C31" s="210"/>
      <c r="D31" s="211">
        <f>SUBTOTAL(9,D28:D30)</f>
        <v>27688</v>
      </c>
      <c r="E31" s="212">
        <f t="shared" ref="E31:P31" si="98">SUBTOTAL(9,E28:E30)</f>
        <v>22712</v>
      </c>
      <c r="F31" s="212">
        <f t="shared" si="98"/>
        <v>25705</v>
      </c>
      <c r="G31" s="212">
        <f t="shared" si="98"/>
        <v>24825</v>
      </c>
      <c r="H31" s="212">
        <f t="shared" si="98"/>
        <v>18398</v>
      </c>
      <c r="I31" s="212">
        <f t="shared" si="98"/>
        <v>17934</v>
      </c>
      <c r="J31" s="212">
        <f t="shared" si="98"/>
        <v>17751</v>
      </c>
      <c r="K31" s="212">
        <f t="shared" si="98"/>
        <v>18114</v>
      </c>
      <c r="L31" s="212">
        <f t="shared" si="98"/>
        <v>27131</v>
      </c>
      <c r="M31" s="212">
        <f t="shared" si="98"/>
        <v>32992</v>
      </c>
      <c r="N31" s="212">
        <f t="shared" si="98"/>
        <v>23131</v>
      </c>
      <c r="O31" s="212">
        <f t="shared" si="98"/>
        <v>12170</v>
      </c>
      <c r="P31" s="213">
        <f t="shared" si="98"/>
        <v>268551</v>
      </c>
    </row>
    <row r="32" spans="1:16" ht="16.5" thickBot="1" x14ac:dyDescent="0.3">
      <c r="A32" s="215" t="s">
        <v>342</v>
      </c>
      <c r="B32" s="216"/>
      <c r="C32" s="217"/>
      <c r="D32" s="218">
        <f>SUBTOTAL(9,D25:D31)</f>
        <v>94268</v>
      </c>
      <c r="E32" s="219">
        <f t="shared" ref="E32:P32" si="99">SUBTOTAL(9,E25:E31)</f>
        <v>73746</v>
      </c>
      <c r="F32" s="219">
        <f t="shared" si="99"/>
        <v>81356</v>
      </c>
      <c r="G32" s="219">
        <f t="shared" si="99"/>
        <v>81030</v>
      </c>
      <c r="H32" s="219">
        <f t="shared" si="99"/>
        <v>68651</v>
      </c>
      <c r="I32" s="219">
        <f t="shared" si="99"/>
        <v>58419</v>
      </c>
      <c r="J32" s="219">
        <f t="shared" si="99"/>
        <v>71932</v>
      </c>
      <c r="K32" s="219">
        <f t="shared" si="99"/>
        <v>62712</v>
      </c>
      <c r="L32" s="219">
        <f t="shared" si="99"/>
        <v>78703</v>
      </c>
      <c r="M32" s="219">
        <f t="shared" si="99"/>
        <v>89155</v>
      </c>
      <c r="N32" s="219">
        <f t="shared" si="99"/>
        <v>72815</v>
      </c>
      <c r="O32" s="219">
        <f t="shared" si="99"/>
        <v>55081</v>
      </c>
      <c r="P32" s="220">
        <f t="shared" si="99"/>
        <v>887868</v>
      </c>
    </row>
    <row r="33" spans="1:16" ht="15.75" x14ac:dyDescent="0.25">
      <c r="A33" s="221">
        <v>2020</v>
      </c>
      <c r="B33" s="208" t="s">
        <v>330</v>
      </c>
      <c r="C33" s="224" t="s">
        <v>331</v>
      </c>
      <c r="D33" s="225">
        <v>47</v>
      </c>
      <c r="E33" s="225">
        <v>108</v>
      </c>
      <c r="F33" s="225">
        <v>420</v>
      </c>
      <c r="G33" s="225">
        <v>109</v>
      </c>
      <c r="H33" s="225">
        <v>11</v>
      </c>
      <c r="I33" s="225">
        <v>223</v>
      </c>
      <c r="J33" s="225">
        <v>561</v>
      </c>
      <c r="K33" s="225">
        <v>225</v>
      </c>
      <c r="L33" s="225">
        <v>242</v>
      </c>
      <c r="M33" s="225">
        <v>44</v>
      </c>
      <c r="N33" s="225">
        <v>13</v>
      </c>
      <c r="O33" s="225">
        <v>141</v>
      </c>
      <c r="P33" s="225">
        <f>SUM(D33:O33)</f>
        <v>2144</v>
      </c>
    </row>
    <row r="34" spans="1:16" ht="15.75" x14ac:dyDescent="0.25">
      <c r="A34" s="221"/>
      <c r="B34" s="208"/>
      <c r="C34" s="224" t="s">
        <v>332</v>
      </c>
      <c r="D34" s="225">
        <v>58035</v>
      </c>
      <c r="E34" s="225">
        <v>41327</v>
      </c>
      <c r="F34" s="225">
        <v>62008</v>
      </c>
      <c r="G34" s="225">
        <v>32961</v>
      </c>
      <c r="H34" s="225">
        <v>48317</v>
      </c>
      <c r="I34" s="225">
        <v>50291</v>
      </c>
      <c r="J34" s="225">
        <v>31410</v>
      </c>
      <c r="K34" s="225">
        <v>43658</v>
      </c>
      <c r="L34" s="225">
        <v>63062</v>
      </c>
      <c r="M34" s="225">
        <v>37907</v>
      </c>
      <c r="N34" s="225">
        <v>46800</v>
      </c>
      <c r="O34" s="225">
        <v>74451</v>
      </c>
      <c r="P34" s="225">
        <f>SUM(D34:O34)</f>
        <v>590227</v>
      </c>
    </row>
    <row r="35" spans="1:16" ht="15.75" x14ac:dyDescent="0.25">
      <c r="A35" s="221"/>
      <c r="B35" s="209" t="s">
        <v>333</v>
      </c>
      <c r="C35" s="210"/>
      <c r="D35" s="211">
        <f>SUBTOTAL(9,D33:D34)</f>
        <v>58082</v>
      </c>
      <c r="E35" s="212">
        <f t="shared" ref="E35" si="100">SUBTOTAL(9,E33:E34)</f>
        <v>41435</v>
      </c>
      <c r="F35" s="212">
        <f t="shared" ref="F35" si="101">SUBTOTAL(9,F33:F34)</f>
        <v>62428</v>
      </c>
      <c r="G35" s="212">
        <f t="shared" ref="G35" si="102">SUBTOTAL(9,G33:G34)</f>
        <v>33070</v>
      </c>
      <c r="H35" s="212">
        <f t="shared" ref="H35" si="103">SUBTOTAL(9,H33:H34)</f>
        <v>48328</v>
      </c>
      <c r="I35" s="212">
        <f t="shared" ref="I35" si="104">SUBTOTAL(9,I33:I34)</f>
        <v>50514</v>
      </c>
      <c r="J35" s="212">
        <f t="shared" ref="J35" si="105">SUBTOTAL(9,J33:J34)</f>
        <v>31971</v>
      </c>
      <c r="K35" s="212">
        <f t="shared" ref="K35" si="106">SUBTOTAL(9,K33:K34)</f>
        <v>43883</v>
      </c>
      <c r="L35" s="212">
        <f t="shared" ref="L35" si="107">SUBTOTAL(9,L33:L34)</f>
        <v>63304</v>
      </c>
      <c r="M35" s="212">
        <f t="shared" ref="M35" si="108">SUBTOTAL(9,M33:M34)</f>
        <v>37951</v>
      </c>
      <c r="N35" s="212">
        <f t="shared" ref="N35" si="109">SUBTOTAL(9,N33:N34)</f>
        <v>46813</v>
      </c>
      <c r="O35" s="212">
        <f t="shared" ref="O35" si="110">SUBTOTAL(9,O33:O34)</f>
        <v>74592</v>
      </c>
      <c r="P35" s="213">
        <f t="shared" ref="P35" si="111">SUBTOTAL(9,P33:P34)</f>
        <v>592371</v>
      </c>
    </row>
    <row r="36" spans="1:16" ht="15.75" x14ac:dyDescent="0.25">
      <c r="A36" s="221"/>
      <c r="B36" s="208" t="s">
        <v>334</v>
      </c>
      <c r="C36" s="224" t="s">
        <v>335</v>
      </c>
      <c r="D36" s="225">
        <v>24159</v>
      </c>
      <c r="E36" s="225">
        <v>24008</v>
      </c>
      <c r="F36" s="225">
        <v>25388</v>
      </c>
      <c r="G36" s="225">
        <v>20453</v>
      </c>
      <c r="H36" s="225">
        <v>24769</v>
      </c>
      <c r="I36" s="225">
        <v>34159</v>
      </c>
      <c r="J36" s="225">
        <v>25365</v>
      </c>
      <c r="K36" s="225">
        <v>31372</v>
      </c>
      <c r="L36" s="225">
        <v>29230</v>
      </c>
      <c r="M36" s="225">
        <v>22333</v>
      </c>
      <c r="N36" s="225">
        <v>24443</v>
      </c>
      <c r="O36" s="225">
        <v>29388</v>
      </c>
      <c r="P36" s="225">
        <f>SUM(D36:O36)</f>
        <v>315067</v>
      </c>
    </row>
    <row r="37" spans="1:16" ht="15.75" x14ac:dyDescent="0.25">
      <c r="A37" s="221"/>
      <c r="B37" s="208"/>
      <c r="C37" s="224" t="s">
        <v>336</v>
      </c>
      <c r="D37" s="225"/>
      <c r="E37" s="225">
        <v>17</v>
      </c>
      <c r="F37" s="225">
        <v>-11</v>
      </c>
      <c r="G37" s="225"/>
      <c r="H37" s="225"/>
      <c r="I37" s="225"/>
      <c r="J37" s="225"/>
      <c r="K37" s="225"/>
      <c r="L37" s="225"/>
      <c r="M37" s="225"/>
      <c r="N37" s="225"/>
      <c r="O37" s="225"/>
      <c r="P37" s="225">
        <f>SUM(D37:O37)</f>
        <v>6</v>
      </c>
    </row>
    <row r="38" spans="1:16" ht="16.5" thickBot="1" x14ac:dyDescent="0.3">
      <c r="A38" s="214"/>
      <c r="B38" s="209" t="s">
        <v>337</v>
      </c>
      <c r="C38" s="210"/>
      <c r="D38" s="211">
        <f>SUBTOTAL(9,D36:D37)</f>
        <v>24159</v>
      </c>
      <c r="E38" s="212">
        <f t="shared" ref="E38" si="112">SUBTOTAL(9,E36:E37)</f>
        <v>24025</v>
      </c>
      <c r="F38" s="212">
        <f t="shared" ref="F38" si="113">SUBTOTAL(9,F36:F37)</f>
        <v>25377</v>
      </c>
      <c r="G38" s="212">
        <f t="shared" ref="G38" si="114">SUBTOTAL(9,G36:G37)</f>
        <v>20453</v>
      </c>
      <c r="H38" s="212">
        <f t="shared" ref="H38" si="115">SUBTOTAL(9,H36:H37)</f>
        <v>24769</v>
      </c>
      <c r="I38" s="212">
        <f t="shared" ref="I38" si="116">SUBTOTAL(9,I36:I37)</f>
        <v>34159</v>
      </c>
      <c r="J38" s="212">
        <f t="shared" ref="J38" si="117">SUBTOTAL(9,J36:J37)</f>
        <v>25365</v>
      </c>
      <c r="K38" s="212">
        <f t="shared" ref="K38" si="118">SUBTOTAL(9,K36:K37)</f>
        <v>31372</v>
      </c>
      <c r="L38" s="212">
        <f t="shared" ref="L38" si="119">SUBTOTAL(9,L36:L37)</f>
        <v>29230</v>
      </c>
      <c r="M38" s="212">
        <f t="shared" ref="M38" si="120">SUBTOTAL(9,M36:M37)</f>
        <v>22333</v>
      </c>
      <c r="N38" s="212">
        <f t="shared" ref="N38" si="121">SUBTOTAL(9,N36:N37)</f>
        <v>24443</v>
      </c>
      <c r="O38" s="212">
        <f t="shared" ref="O38" si="122">SUBTOTAL(9,O36:O37)</f>
        <v>29388</v>
      </c>
      <c r="P38" s="213">
        <f t="shared" ref="P38" si="123">SUBTOTAL(9,P36:P37)</f>
        <v>315073</v>
      </c>
    </row>
    <row r="39" spans="1:16" ht="16.5" thickBot="1" x14ac:dyDescent="0.3">
      <c r="A39" s="215" t="s">
        <v>343</v>
      </c>
      <c r="B39" s="216"/>
      <c r="C39" s="217"/>
      <c r="D39" s="218">
        <f>SUBTOTAL(9,D33:D38)</f>
        <v>82241</v>
      </c>
      <c r="E39" s="219">
        <f t="shared" ref="E39" si="124">SUBTOTAL(9,E33:E38)</f>
        <v>65460</v>
      </c>
      <c r="F39" s="219">
        <f t="shared" ref="F39" si="125">SUBTOTAL(9,F33:F38)</f>
        <v>87805</v>
      </c>
      <c r="G39" s="219">
        <f t="shared" ref="G39" si="126">SUBTOTAL(9,G33:G38)</f>
        <v>53523</v>
      </c>
      <c r="H39" s="219">
        <f t="shared" ref="H39" si="127">SUBTOTAL(9,H33:H38)</f>
        <v>73097</v>
      </c>
      <c r="I39" s="219">
        <f t="shared" ref="I39" si="128">SUBTOTAL(9,I33:I38)</f>
        <v>84673</v>
      </c>
      <c r="J39" s="219">
        <f t="shared" ref="J39" si="129">SUBTOTAL(9,J33:J38)</f>
        <v>57336</v>
      </c>
      <c r="K39" s="219">
        <f t="shared" ref="K39" si="130">SUBTOTAL(9,K33:K38)</f>
        <v>75255</v>
      </c>
      <c r="L39" s="219">
        <f t="shared" ref="L39" si="131">SUBTOTAL(9,L33:L38)</f>
        <v>92534</v>
      </c>
      <c r="M39" s="219">
        <f t="shared" ref="M39" si="132">SUBTOTAL(9,M33:M38)</f>
        <v>60284</v>
      </c>
      <c r="N39" s="219">
        <f t="shared" ref="N39" si="133">SUBTOTAL(9,N33:N38)</f>
        <v>71256</v>
      </c>
      <c r="O39" s="219">
        <f t="shared" ref="O39" si="134">SUBTOTAL(9,O33:O38)</f>
        <v>103980</v>
      </c>
      <c r="P39" s="220">
        <f t="shared" ref="P39" si="135">SUBTOTAL(9,P33:P38)</f>
        <v>907444</v>
      </c>
    </row>
    <row r="40" spans="1:16" ht="15.75" x14ac:dyDescent="0.25">
      <c r="A40" s="221">
        <v>2021</v>
      </c>
      <c r="B40" s="208" t="s">
        <v>330</v>
      </c>
      <c r="C40" s="224" t="s">
        <v>331</v>
      </c>
      <c r="D40" s="225">
        <v>371</v>
      </c>
      <c r="E40" s="225">
        <v>21</v>
      </c>
      <c r="F40" s="225">
        <v>279</v>
      </c>
      <c r="G40" s="225">
        <v>344</v>
      </c>
      <c r="H40" s="225">
        <v>422</v>
      </c>
      <c r="I40" s="225">
        <v>191</v>
      </c>
      <c r="J40" s="225">
        <v>330</v>
      </c>
      <c r="K40" s="225">
        <v>341</v>
      </c>
      <c r="L40" s="225">
        <v>328</v>
      </c>
      <c r="M40" s="225">
        <v>336</v>
      </c>
      <c r="N40" s="225">
        <v>361</v>
      </c>
      <c r="O40" s="225">
        <v>592</v>
      </c>
      <c r="P40" s="225">
        <f>SUM(D40:O40)</f>
        <v>3916</v>
      </c>
    </row>
    <row r="41" spans="1:16" ht="15.75" x14ac:dyDescent="0.25">
      <c r="A41" s="221"/>
      <c r="B41" s="208"/>
      <c r="C41" s="224" t="s">
        <v>332</v>
      </c>
      <c r="D41" s="225">
        <v>63311</v>
      </c>
      <c r="E41" s="225">
        <v>46559</v>
      </c>
      <c r="F41" s="225">
        <v>65361</v>
      </c>
      <c r="G41" s="225">
        <v>44955</v>
      </c>
      <c r="H41" s="225">
        <v>43797</v>
      </c>
      <c r="I41" s="225">
        <v>51698</v>
      </c>
      <c r="J41" s="225">
        <v>54556</v>
      </c>
      <c r="K41" s="225">
        <v>53898</v>
      </c>
      <c r="L41" s="225">
        <v>59625</v>
      </c>
      <c r="M41" s="225">
        <v>66860</v>
      </c>
      <c r="N41" s="225">
        <v>84589</v>
      </c>
      <c r="O41" s="225">
        <v>64164</v>
      </c>
      <c r="P41" s="225">
        <f>SUM(D41:O41)</f>
        <v>699373</v>
      </c>
    </row>
    <row r="42" spans="1:16" ht="15.75" x14ac:dyDescent="0.25">
      <c r="A42" s="221"/>
      <c r="B42" s="209" t="s">
        <v>333</v>
      </c>
      <c r="C42" s="210"/>
      <c r="D42" s="211">
        <f>SUBTOTAL(9,D40:D41)</f>
        <v>63682</v>
      </c>
      <c r="E42" s="212">
        <f t="shared" ref="E42" si="136">SUBTOTAL(9,E40:E41)</f>
        <v>46580</v>
      </c>
      <c r="F42" s="212">
        <f t="shared" ref="F42" si="137">SUBTOTAL(9,F40:F41)</f>
        <v>65640</v>
      </c>
      <c r="G42" s="212">
        <f t="shared" ref="G42" si="138">SUBTOTAL(9,G40:G41)</f>
        <v>45299</v>
      </c>
      <c r="H42" s="212">
        <f t="shared" ref="H42" si="139">SUBTOTAL(9,H40:H41)</f>
        <v>44219</v>
      </c>
      <c r="I42" s="212">
        <f t="shared" ref="I42" si="140">SUBTOTAL(9,I40:I41)</f>
        <v>51889</v>
      </c>
      <c r="J42" s="212">
        <f t="shared" ref="J42" si="141">SUBTOTAL(9,J40:J41)</f>
        <v>54886</v>
      </c>
      <c r="K42" s="212">
        <f t="shared" ref="K42" si="142">SUBTOTAL(9,K40:K41)</f>
        <v>54239</v>
      </c>
      <c r="L42" s="212">
        <f t="shared" ref="L42" si="143">SUBTOTAL(9,L40:L41)</f>
        <v>59953</v>
      </c>
      <c r="M42" s="212">
        <f t="shared" ref="M42" si="144">SUBTOTAL(9,M40:M41)</f>
        <v>67196</v>
      </c>
      <c r="N42" s="212">
        <f t="shared" ref="N42" si="145">SUBTOTAL(9,N40:N41)</f>
        <v>84950</v>
      </c>
      <c r="O42" s="212">
        <f t="shared" ref="O42" si="146">SUBTOTAL(9,O40:O41)</f>
        <v>64756</v>
      </c>
      <c r="P42" s="213">
        <f t="shared" ref="P42" si="147">SUBTOTAL(9,P40:P41)</f>
        <v>703289</v>
      </c>
    </row>
    <row r="43" spans="1:16" ht="15.75" x14ac:dyDescent="0.25">
      <c r="A43" s="221"/>
      <c r="B43" s="208" t="s">
        <v>334</v>
      </c>
      <c r="C43" s="224" t="s">
        <v>335</v>
      </c>
      <c r="D43" s="225">
        <v>29653</v>
      </c>
      <c r="E43" s="225">
        <v>29118</v>
      </c>
      <c r="F43" s="225">
        <v>42389</v>
      </c>
      <c r="G43" s="225">
        <v>34015</v>
      </c>
      <c r="H43" s="225">
        <v>24294</v>
      </c>
      <c r="I43" s="225">
        <v>26456</v>
      </c>
      <c r="J43" s="225">
        <v>35278</v>
      </c>
      <c r="K43" s="225">
        <v>23640</v>
      </c>
      <c r="L43" s="225">
        <v>22273</v>
      </c>
      <c r="M43" s="225">
        <v>31523</v>
      </c>
      <c r="N43" s="225">
        <v>26126</v>
      </c>
      <c r="O43" s="225">
        <v>17101</v>
      </c>
      <c r="P43" s="225">
        <f>SUM(D43:O43)</f>
        <v>341866</v>
      </c>
    </row>
    <row r="44" spans="1:16" ht="16.5" thickBot="1" x14ac:dyDescent="0.3">
      <c r="A44" s="214"/>
      <c r="B44" s="209" t="s">
        <v>337</v>
      </c>
      <c r="C44" s="210"/>
      <c r="D44" s="211">
        <f>SUBTOTAL(9,D42:D43)</f>
        <v>29653</v>
      </c>
      <c r="E44" s="212">
        <f t="shared" ref="E44" si="148">SUBTOTAL(9,E42:E43)</f>
        <v>29118</v>
      </c>
      <c r="F44" s="212">
        <f t="shared" ref="F44" si="149">SUBTOTAL(9,F42:F43)</f>
        <v>42389</v>
      </c>
      <c r="G44" s="212">
        <f t="shared" ref="G44" si="150">SUBTOTAL(9,G42:G43)</f>
        <v>34015</v>
      </c>
      <c r="H44" s="212">
        <f t="shared" ref="H44" si="151">SUBTOTAL(9,H42:H43)</f>
        <v>24294</v>
      </c>
      <c r="I44" s="212">
        <f t="shared" ref="I44" si="152">SUBTOTAL(9,I42:I43)</f>
        <v>26456</v>
      </c>
      <c r="J44" s="212">
        <f t="shared" ref="J44" si="153">SUBTOTAL(9,J42:J43)</f>
        <v>35278</v>
      </c>
      <c r="K44" s="212">
        <f t="shared" ref="K44" si="154">SUBTOTAL(9,K42:K43)</f>
        <v>23640</v>
      </c>
      <c r="L44" s="212">
        <f t="shared" ref="L44" si="155">SUBTOTAL(9,L42:L43)</f>
        <v>22273</v>
      </c>
      <c r="M44" s="212">
        <f t="shared" ref="M44" si="156">SUBTOTAL(9,M42:M43)</f>
        <v>31523</v>
      </c>
      <c r="N44" s="212">
        <f t="shared" ref="N44" si="157">SUBTOTAL(9,N42:N43)</f>
        <v>26126</v>
      </c>
      <c r="O44" s="212">
        <f t="shared" ref="O44" si="158">SUBTOTAL(9,O42:O43)</f>
        <v>17101</v>
      </c>
      <c r="P44" s="213">
        <f t="shared" ref="P44" si="159">SUBTOTAL(9,P42:P43)</f>
        <v>341866</v>
      </c>
    </row>
    <row r="45" spans="1:16" ht="16.5" thickBot="1" x14ac:dyDescent="0.3">
      <c r="A45" s="215" t="s">
        <v>345</v>
      </c>
      <c r="B45" s="216"/>
      <c r="C45" s="217"/>
      <c r="D45" s="218">
        <f>SUBTOTAL(9,D40:D44)</f>
        <v>93335</v>
      </c>
      <c r="E45" s="219">
        <f t="shared" ref="E45:P45" si="160">SUBTOTAL(9,E40:E44)</f>
        <v>75698</v>
      </c>
      <c r="F45" s="219">
        <f t="shared" si="160"/>
        <v>108029</v>
      </c>
      <c r="G45" s="219">
        <f t="shared" si="160"/>
        <v>79314</v>
      </c>
      <c r="H45" s="219">
        <f t="shared" si="160"/>
        <v>68513</v>
      </c>
      <c r="I45" s="219">
        <f t="shared" si="160"/>
        <v>78345</v>
      </c>
      <c r="J45" s="219">
        <f t="shared" si="160"/>
        <v>90164</v>
      </c>
      <c r="K45" s="219">
        <f t="shared" si="160"/>
        <v>77879</v>
      </c>
      <c r="L45" s="219">
        <f t="shared" si="160"/>
        <v>82226</v>
      </c>
      <c r="M45" s="219">
        <f t="shared" si="160"/>
        <v>98719</v>
      </c>
      <c r="N45" s="219">
        <f t="shared" si="160"/>
        <v>111076</v>
      </c>
      <c r="O45" s="219">
        <f t="shared" si="160"/>
        <v>81857</v>
      </c>
      <c r="P45" s="220">
        <f t="shared" si="160"/>
        <v>1045155</v>
      </c>
    </row>
    <row r="46" spans="1:16" ht="15.75" x14ac:dyDescent="0.25">
      <c r="A46" s="221">
        <v>2022</v>
      </c>
      <c r="B46" s="208" t="s">
        <v>330</v>
      </c>
      <c r="C46" s="224" t="s">
        <v>331</v>
      </c>
      <c r="D46" s="225">
        <v>296</v>
      </c>
      <c r="E46" s="225">
        <v>140</v>
      </c>
      <c r="F46" s="225">
        <v>592</v>
      </c>
      <c r="G46" s="225">
        <v>363</v>
      </c>
      <c r="H46" s="225"/>
      <c r="I46" s="225"/>
      <c r="J46" s="225"/>
      <c r="K46" s="225"/>
      <c r="L46" s="225"/>
      <c r="M46" s="225"/>
      <c r="N46" s="225"/>
      <c r="O46" s="225"/>
      <c r="P46" s="225">
        <f>SUM(D46:O46)</f>
        <v>1391</v>
      </c>
    </row>
    <row r="47" spans="1:16" ht="15.75" x14ac:dyDescent="0.25">
      <c r="A47" s="221" t="s">
        <v>362</v>
      </c>
      <c r="B47" s="208"/>
      <c r="C47" s="224" t="s">
        <v>332</v>
      </c>
      <c r="D47" s="225">
        <v>75262</v>
      </c>
      <c r="E47" s="225">
        <v>62629</v>
      </c>
      <c r="F47" s="225">
        <v>77419</v>
      </c>
      <c r="G47" s="225">
        <v>65178</v>
      </c>
      <c r="H47" s="225"/>
      <c r="I47" s="225"/>
      <c r="J47" s="225"/>
      <c r="K47" s="225"/>
      <c r="L47" s="225"/>
      <c r="M47" s="225"/>
      <c r="N47" s="225"/>
      <c r="O47" s="225"/>
      <c r="P47" s="225">
        <f>SUM(D47:O47)</f>
        <v>280488</v>
      </c>
    </row>
    <row r="48" spans="1:16" ht="15.75" x14ac:dyDescent="0.25">
      <c r="A48" s="221"/>
      <c r="B48" s="209" t="s">
        <v>333</v>
      </c>
      <c r="C48" s="210"/>
      <c r="D48" s="211">
        <f>SUBTOTAL(9,D46:D47)</f>
        <v>75558</v>
      </c>
      <c r="E48" s="212">
        <f t="shared" ref="E48" si="161">SUBTOTAL(9,E46:E47)</f>
        <v>62769</v>
      </c>
      <c r="F48" s="212">
        <f t="shared" ref="F48" si="162">SUBTOTAL(9,F46:F47)</f>
        <v>78011</v>
      </c>
      <c r="G48" s="212">
        <f t="shared" ref="G48" si="163">SUBTOTAL(9,G46:G47)</f>
        <v>65541</v>
      </c>
      <c r="H48" s="212">
        <f t="shared" ref="H48" si="164">SUBTOTAL(9,H46:H47)</f>
        <v>0</v>
      </c>
      <c r="I48" s="212">
        <f t="shared" ref="I48" si="165">SUBTOTAL(9,I46:I47)</f>
        <v>0</v>
      </c>
      <c r="J48" s="212">
        <f t="shared" ref="J48" si="166">SUBTOTAL(9,J46:J47)</f>
        <v>0</v>
      </c>
      <c r="K48" s="212">
        <f t="shared" ref="K48" si="167">SUBTOTAL(9,K46:K47)</f>
        <v>0</v>
      </c>
      <c r="L48" s="212">
        <f t="shared" ref="L48" si="168">SUBTOTAL(9,L46:L47)</f>
        <v>0</v>
      </c>
      <c r="M48" s="212">
        <f t="shared" ref="M48" si="169">SUBTOTAL(9,M46:M47)</f>
        <v>0</v>
      </c>
      <c r="N48" s="212">
        <f t="shared" ref="N48" si="170">SUBTOTAL(9,N46:N47)</f>
        <v>0</v>
      </c>
      <c r="O48" s="212">
        <f t="shared" ref="O48" si="171">SUBTOTAL(9,O46:O47)</f>
        <v>0</v>
      </c>
      <c r="P48" s="213">
        <f t="shared" ref="P48" si="172">SUBTOTAL(9,P46:P47)</f>
        <v>281879</v>
      </c>
    </row>
    <row r="49" spans="1:16" ht="15.75" x14ac:dyDescent="0.25">
      <c r="A49" s="221"/>
      <c r="B49" s="208" t="s">
        <v>334</v>
      </c>
      <c r="C49" s="224" t="s">
        <v>335</v>
      </c>
      <c r="D49" s="225">
        <v>31025</v>
      </c>
      <c r="E49" s="225">
        <v>36438</v>
      </c>
      <c r="F49" s="225">
        <v>44453</v>
      </c>
      <c r="G49" s="225">
        <v>28851</v>
      </c>
      <c r="H49" s="225"/>
      <c r="I49" s="225"/>
      <c r="J49" s="225"/>
      <c r="K49" s="225"/>
      <c r="L49" s="225"/>
      <c r="M49" s="225"/>
      <c r="N49" s="225"/>
      <c r="O49" s="225"/>
      <c r="P49" s="225">
        <f>SUM(D49:O49)</f>
        <v>140767</v>
      </c>
    </row>
    <row r="50" spans="1:16" ht="16.5" thickBot="1" x14ac:dyDescent="0.3">
      <c r="A50" s="214"/>
      <c r="B50" s="209" t="s">
        <v>337</v>
      </c>
      <c r="C50" s="210"/>
      <c r="D50" s="211">
        <f>SUBTOTAL(9,D49)</f>
        <v>31025</v>
      </c>
      <c r="E50" s="212">
        <f t="shared" ref="E50:P50" si="173">SUBTOTAL(9,E49)</f>
        <v>36438</v>
      </c>
      <c r="F50" s="212">
        <f t="shared" si="173"/>
        <v>44453</v>
      </c>
      <c r="G50" s="212">
        <f t="shared" si="173"/>
        <v>28851</v>
      </c>
      <c r="H50" s="212">
        <f t="shared" si="173"/>
        <v>0</v>
      </c>
      <c r="I50" s="212">
        <f t="shared" si="173"/>
        <v>0</v>
      </c>
      <c r="J50" s="212">
        <f t="shared" si="173"/>
        <v>0</v>
      </c>
      <c r="K50" s="212">
        <f t="shared" si="173"/>
        <v>0</v>
      </c>
      <c r="L50" s="212">
        <f t="shared" si="173"/>
        <v>0</v>
      </c>
      <c r="M50" s="212">
        <f t="shared" si="173"/>
        <v>0</v>
      </c>
      <c r="N50" s="212">
        <f t="shared" si="173"/>
        <v>0</v>
      </c>
      <c r="O50" s="212">
        <f t="shared" si="173"/>
        <v>0</v>
      </c>
      <c r="P50" s="213">
        <f t="shared" si="173"/>
        <v>140767</v>
      </c>
    </row>
    <row r="51" spans="1:16" ht="16.5" thickBot="1" x14ac:dyDescent="0.3">
      <c r="A51" s="215" t="s">
        <v>105</v>
      </c>
      <c r="B51" s="216"/>
      <c r="C51" s="217"/>
      <c r="D51" s="218">
        <f>SUBTOTAL(9,D46:D50)</f>
        <v>106583</v>
      </c>
      <c r="E51" s="219">
        <f t="shared" ref="E51" si="174">SUBTOTAL(9,E46:E50)</f>
        <v>99207</v>
      </c>
      <c r="F51" s="219">
        <f t="shared" ref="F51" si="175">SUBTOTAL(9,F46:F50)</f>
        <v>122464</v>
      </c>
      <c r="G51" s="219">
        <f t="shared" ref="G51" si="176">SUBTOTAL(9,G46:G50)</f>
        <v>94392</v>
      </c>
      <c r="H51" s="219">
        <f t="shared" ref="H51" si="177">SUBTOTAL(9,H46:H50)</f>
        <v>0</v>
      </c>
      <c r="I51" s="219">
        <f t="shared" ref="I51" si="178">SUBTOTAL(9,I46:I50)</f>
        <v>0</v>
      </c>
      <c r="J51" s="219">
        <f t="shared" ref="J51" si="179">SUBTOTAL(9,J46:J50)</f>
        <v>0</v>
      </c>
      <c r="K51" s="219">
        <f t="shared" ref="K51" si="180">SUBTOTAL(9,K46:K50)</f>
        <v>0</v>
      </c>
      <c r="L51" s="219">
        <f t="shared" ref="L51" si="181">SUBTOTAL(9,L46:L50)</f>
        <v>0</v>
      </c>
      <c r="M51" s="219">
        <f t="shared" ref="M51" si="182">SUBTOTAL(9,M46:M50)</f>
        <v>0</v>
      </c>
      <c r="N51" s="219">
        <f t="shared" ref="N51" si="183">SUBTOTAL(9,N46:N50)</f>
        <v>0</v>
      </c>
      <c r="O51" s="219">
        <f t="shared" ref="O51" si="184">SUBTOTAL(9,O46:O50)</f>
        <v>0</v>
      </c>
      <c r="P51" s="220">
        <f t="shared" ref="P51" si="185">SUBTOTAL(9,P46:P50)</f>
        <v>422646</v>
      </c>
    </row>
    <row r="52" spans="1:16" ht="15.75" x14ac:dyDescent="0.25">
      <c r="A52" s="221">
        <v>2022</v>
      </c>
      <c r="B52" s="208" t="s">
        <v>330</v>
      </c>
      <c r="C52" s="224" t="s">
        <v>331</v>
      </c>
      <c r="D52" s="225"/>
      <c r="E52" s="225"/>
      <c r="F52" s="225"/>
      <c r="G52" s="225"/>
      <c r="H52" s="225"/>
      <c r="I52" s="225"/>
      <c r="J52" s="225"/>
      <c r="K52" s="225"/>
      <c r="L52" s="225"/>
      <c r="M52" s="225"/>
      <c r="N52" s="225"/>
      <c r="O52" s="225"/>
      <c r="P52" s="225">
        <f>SUM(D52:O52)</f>
        <v>0</v>
      </c>
    </row>
    <row r="53" spans="1:16" ht="15.75" x14ac:dyDescent="0.25">
      <c r="A53" s="221" t="s">
        <v>361</v>
      </c>
      <c r="B53" s="208"/>
      <c r="C53" s="224" t="s">
        <v>332</v>
      </c>
      <c r="D53" s="225">
        <v>66868.709736000004</v>
      </c>
      <c r="E53" s="225">
        <v>49186.591758000017</v>
      </c>
      <c r="F53" s="225">
        <v>68986.481921999992</v>
      </c>
      <c r="G53" s="225">
        <v>47437.867121999996</v>
      </c>
      <c r="H53" s="225">
        <v>46243.359606000013</v>
      </c>
      <c r="I53" s="225">
        <v>54611.111922000018</v>
      </c>
      <c r="J53" s="225">
        <v>57621.684677999991</v>
      </c>
      <c r="K53" s="225">
        <v>56962.756703999999</v>
      </c>
      <c r="L53" s="225">
        <v>59679.650238000009</v>
      </c>
      <c r="M53" s="225">
        <v>64141.820976000003</v>
      </c>
      <c r="N53" s="225">
        <v>78092.632092000014</v>
      </c>
      <c r="O53" s="225">
        <v>64518.413388000008</v>
      </c>
      <c r="P53" s="225">
        <f>SUM(D53:O53)</f>
        <v>714351.08014200011</v>
      </c>
    </row>
    <row r="54" spans="1:16" ht="15.75" x14ac:dyDescent="0.25">
      <c r="A54" s="221"/>
      <c r="B54" s="209" t="s">
        <v>333</v>
      </c>
      <c r="C54" s="210"/>
      <c r="D54" s="211">
        <f>SUBTOTAL(9,D52:D53)</f>
        <v>66868.709736000004</v>
      </c>
      <c r="E54" s="212">
        <f t="shared" ref="E54" si="186">SUBTOTAL(9,E52:E53)</f>
        <v>49186.591758000017</v>
      </c>
      <c r="F54" s="212">
        <f t="shared" ref="F54" si="187">SUBTOTAL(9,F52:F53)</f>
        <v>68986.481921999992</v>
      </c>
      <c r="G54" s="212">
        <f t="shared" ref="G54" si="188">SUBTOTAL(9,G52:G53)</f>
        <v>47437.867121999996</v>
      </c>
      <c r="H54" s="212">
        <f t="shared" ref="H54" si="189">SUBTOTAL(9,H52:H53)</f>
        <v>46243.359606000013</v>
      </c>
      <c r="I54" s="212">
        <f t="shared" ref="I54" si="190">SUBTOTAL(9,I52:I53)</f>
        <v>54611.111922000018</v>
      </c>
      <c r="J54" s="212">
        <f t="shared" ref="J54" si="191">SUBTOTAL(9,J52:J53)</f>
        <v>57621.684677999991</v>
      </c>
      <c r="K54" s="212">
        <f t="shared" ref="K54" si="192">SUBTOTAL(9,K52:K53)</f>
        <v>56962.756703999999</v>
      </c>
      <c r="L54" s="212">
        <f t="shared" ref="L54" si="193">SUBTOTAL(9,L52:L53)</f>
        <v>59679.650238000009</v>
      </c>
      <c r="M54" s="212">
        <f t="shared" ref="M54" si="194">SUBTOTAL(9,M52:M53)</f>
        <v>64141.820976000003</v>
      </c>
      <c r="N54" s="212">
        <f t="shared" ref="N54" si="195">SUBTOTAL(9,N52:N53)</f>
        <v>78092.632092000014</v>
      </c>
      <c r="O54" s="212">
        <f t="shared" ref="O54" si="196">SUBTOTAL(9,O52:O53)</f>
        <v>64518.413388000008</v>
      </c>
      <c r="P54" s="213">
        <f t="shared" ref="P54" si="197">SUBTOTAL(9,P52:P53)</f>
        <v>714351.08014200011</v>
      </c>
    </row>
    <row r="55" spans="1:16" ht="15.75" x14ac:dyDescent="0.25">
      <c r="A55" s="221"/>
      <c r="B55" s="208" t="s">
        <v>334</v>
      </c>
      <c r="C55" s="224" t="s">
        <v>335</v>
      </c>
      <c r="D55" s="225"/>
      <c r="E55" s="225"/>
      <c r="F55" s="225"/>
      <c r="G55" s="225"/>
      <c r="H55" s="225"/>
      <c r="I55" s="225"/>
      <c r="J55" s="225"/>
      <c r="K55" s="225"/>
      <c r="L55" s="225"/>
      <c r="M55" s="225"/>
      <c r="N55" s="225"/>
      <c r="O55" s="225"/>
      <c r="P55" s="225">
        <f>SUM(D55:O55)</f>
        <v>0</v>
      </c>
    </row>
    <row r="56" spans="1:16" ht="16.5" thickBot="1" x14ac:dyDescent="0.3">
      <c r="A56" s="214"/>
      <c r="B56" s="209" t="s">
        <v>337</v>
      </c>
      <c r="C56" s="210"/>
      <c r="D56" s="211">
        <f>SUBTOTAL(9,D55)</f>
        <v>0</v>
      </c>
      <c r="E56" s="212">
        <f t="shared" ref="E56" si="198">SUBTOTAL(9,E55)</f>
        <v>0</v>
      </c>
      <c r="F56" s="212">
        <f t="shared" ref="F56" si="199">SUBTOTAL(9,F55)</f>
        <v>0</v>
      </c>
      <c r="G56" s="212">
        <f t="shared" ref="G56" si="200">SUBTOTAL(9,G55)</f>
        <v>0</v>
      </c>
      <c r="H56" s="212">
        <f t="shared" ref="H56" si="201">SUBTOTAL(9,H55)</f>
        <v>0</v>
      </c>
      <c r="I56" s="212">
        <f t="shared" ref="I56" si="202">SUBTOTAL(9,I55)</f>
        <v>0</v>
      </c>
      <c r="J56" s="212">
        <f t="shared" ref="J56" si="203">SUBTOTAL(9,J55)</f>
        <v>0</v>
      </c>
      <c r="K56" s="212">
        <f t="shared" ref="K56" si="204">SUBTOTAL(9,K55)</f>
        <v>0</v>
      </c>
      <c r="L56" s="212">
        <f t="shared" ref="L56" si="205">SUBTOTAL(9,L55)</f>
        <v>0</v>
      </c>
      <c r="M56" s="212">
        <f t="shared" ref="M56" si="206">SUBTOTAL(9,M55)</f>
        <v>0</v>
      </c>
      <c r="N56" s="212">
        <f t="shared" ref="N56" si="207">SUBTOTAL(9,N55)</f>
        <v>0</v>
      </c>
      <c r="O56" s="212">
        <f t="shared" ref="O56" si="208">SUBTOTAL(9,O55)</f>
        <v>0</v>
      </c>
      <c r="P56" s="213">
        <f t="shared" ref="P56" si="209">SUBTOTAL(9,P55)</f>
        <v>0</v>
      </c>
    </row>
    <row r="57" spans="1:16" ht="16.5" thickBot="1" x14ac:dyDescent="0.3">
      <c r="A57" s="215" t="s">
        <v>105</v>
      </c>
      <c r="B57" s="216"/>
      <c r="C57" s="217"/>
      <c r="D57" s="218">
        <f>SUBTOTAL(9,D52:D56)</f>
        <v>66868.709736000004</v>
      </c>
      <c r="E57" s="219">
        <f t="shared" ref="E57" si="210">SUBTOTAL(9,E52:E56)</f>
        <v>49186.591758000017</v>
      </c>
      <c r="F57" s="219">
        <f t="shared" ref="F57" si="211">SUBTOTAL(9,F52:F56)</f>
        <v>68986.481921999992</v>
      </c>
      <c r="G57" s="219">
        <f t="shared" ref="G57" si="212">SUBTOTAL(9,G52:G56)</f>
        <v>47437.867121999996</v>
      </c>
      <c r="H57" s="219">
        <f t="shared" ref="H57" si="213">SUBTOTAL(9,H52:H56)</f>
        <v>46243.359606000013</v>
      </c>
      <c r="I57" s="219">
        <f t="shared" ref="I57" si="214">SUBTOTAL(9,I52:I56)</f>
        <v>54611.111922000018</v>
      </c>
      <c r="J57" s="219">
        <f t="shared" ref="J57" si="215">SUBTOTAL(9,J52:J56)</f>
        <v>57621.684677999991</v>
      </c>
      <c r="K57" s="219">
        <f t="shared" ref="K57" si="216">SUBTOTAL(9,K52:K56)</f>
        <v>56962.756703999999</v>
      </c>
      <c r="L57" s="219">
        <f t="shared" ref="L57" si="217">SUBTOTAL(9,L52:L56)</f>
        <v>59679.650238000009</v>
      </c>
      <c r="M57" s="219">
        <f t="shared" ref="M57" si="218">SUBTOTAL(9,M52:M56)</f>
        <v>64141.820976000003</v>
      </c>
      <c r="N57" s="219">
        <f t="shared" ref="N57" si="219">SUBTOTAL(9,N52:N56)</f>
        <v>78092.632092000014</v>
      </c>
      <c r="O57" s="219">
        <f t="shared" ref="O57" si="220">SUBTOTAL(9,O52:O56)</f>
        <v>64518.413388000008</v>
      </c>
      <c r="P57" s="220">
        <f t="shared" ref="P57" si="221">SUBTOTAL(9,P52:P56)</f>
        <v>714351.08014200011</v>
      </c>
    </row>
    <row r="58" spans="1:16" ht="15.75" x14ac:dyDescent="0.25">
      <c r="A58" s="221">
        <v>2023</v>
      </c>
      <c r="B58" s="208" t="s">
        <v>330</v>
      </c>
      <c r="C58" s="224" t="s">
        <v>331</v>
      </c>
      <c r="D58" s="225"/>
      <c r="E58" s="225"/>
      <c r="F58" s="225"/>
      <c r="G58" s="225"/>
      <c r="H58" s="225"/>
      <c r="I58" s="225"/>
      <c r="J58" s="225"/>
      <c r="K58" s="225"/>
      <c r="L58" s="225"/>
      <c r="M58" s="225"/>
      <c r="N58" s="225"/>
      <c r="O58" s="225"/>
      <c r="P58" s="225">
        <f>SUM(D58:O58)</f>
        <v>0</v>
      </c>
    </row>
    <row r="59" spans="1:16" ht="15.75" x14ac:dyDescent="0.25">
      <c r="A59" s="221" t="s">
        <v>361</v>
      </c>
      <c r="B59" s="208"/>
      <c r="C59" s="224" t="s">
        <v>332</v>
      </c>
      <c r="D59" s="225">
        <v>70769.705254500004</v>
      </c>
      <c r="E59" s="225">
        <v>52068.61274175001</v>
      </c>
      <c r="F59" s="225">
        <v>72957.297638249991</v>
      </c>
      <c r="G59" s="225">
        <v>50156.161356749995</v>
      </c>
      <c r="H59" s="225">
        <v>48924.103554749992</v>
      </c>
      <c r="I59" s="225">
        <v>57806.620473749994</v>
      </c>
      <c r="J59" s="225">
        <v>60983.607239249992</v>
      </c>
      <c r="K59" s="225">
        <v>60327.385410000003</v>
      </c>
      <c r="L59" s="225">
        <v>63153.814278750004</v>
      </c>
      <c r="M59" s="225">
        <v>67847.760038999986</v>
      </c>
      <c r="N59" s="225">
        <v>82611.939206999989</v>
      </c>
      <c r="O59" s="225">
        <v>68344.627375499986</v>
      </c>
      <c r="P59" s="225">
        <f>SUM(D59:O59)</f>
        <v>755951.63456924981</v>
      </c>
    </row>
    <row r="60" spans="1:16" ht="15.75" x14ac:dyDescent="0.25">
      <c r="A60" s="221"/>
      <c r="B60" s="209" t="s">
        <v>333</v>
      </c>
      <c r="C60" s="210"/>
      <c r="D60" s="211">
        <f>SUBTOTAL(9,D58:D59)</f>
        <v>70769.705254500004</v>
      </c>
      <c r="E60" s="212">
        <f t="shared" ref="E60" si="222">SUBTOTAL(9,E58:E59)</f>
        <v>52068.61274175001</v>
      </c>
      <c r="F60" s="212">
        <f t="shared" ref="F60" si="223">SUBTOTAL(9,F58:F59)</f>
        <v>72957.297638249991</v>
      </c>
      <c r="G60" s="212">
        <f t="shared" ref="G60" si="224">SUBTOTAL(9,G58:G59)</f>
        <v>50156.161356749995</v>
      </c>
      <c r="H60" s="212">
        <f t="shared" ref="H60" si="225">SUBTOTAL(9,H58:H59)</f>
        <v>48924.103554749992</v>
      </c>
      <c r="I60" s="212">
        <f t="shared" ref="I60" si="226">SUBTOTAL(9,I58:I59)</f>
        <v>57806.620473749994</v>
      </c>
      <c r="J60" s="212">
        <f t="shared" ref="J60" si="227">SUBTOTAL(9,J58:J59)</f>
        <v>60983.607239249992</v>
      </c>
      <c r="K60" s="212">
        <f t="shared" ref="K60" si="228">SUBTOTAL(9,K58:K59)</f>
        <v>60327.385410000003</v>
      </c>
      <c r="L60" s="212">
        <f t="shared" ref="L60" si="229">SUBTOTAL(9,L58:L59)</f>
        <v>63153.814278750004</v>
      </c>
      <c r="M60" s="212">
        <f t="shared" ref="M60" si="230">SUBTOTAL(9,M58:M59)</f>
        <v>67847.760038999986</v>
      </c>
      <c r="N60" s="212">
        <f t="shared" ref="N60" si="231">SUBTOTAL(9,N58:N59)</f>
        <v>82611.939206999989</v>
      </c>
      <c r="O60" s="212">
        <f t="shared" ref="O60" si="232">SUBTOTAL(9,O58:O59)</f>
        <v>68344.627375499986</v>
      </c>
      <c r="P60" s="213">
        <f t="shared" ref="P60" si="233">SUBTOTAL(9,P58:P59)</f>
        <v>755951.63456924981</v>
      </c>
    </row>
    <row r="61" spans="1:16" ht="15.75" x14ac:dyDescent="0.25">
      <c r="A61" s="221"/>
      <c r="B61" s="208" t="s">
        <v>334</v>
      </c>
      <c r="C61" s="224" t="s">
        <v>335</v>
      </c>
      <c r="D61" s="225"/>
      <c r="E61" s="225"/>
      <c r="F61" s="225"/>
      <c r="G61" s="225"/>
      <c r="H61" s="225"/>
      <c r="I61" s="225"/>
      <c r="J61" s="225"/>
      <c r="K61" s="225"/>
      <c r="L61" s="225"/>
      <c r="M61" s="225"/>
      <c r="N61" s="225"/>
      <c r="O61" s="225"/>
      <c r="P61" s="225">
        <f>SUM(D61:O61)</f>
        <v>0</v>
      </c>
    </row>
    <row r="62" spans="1:16" ht="16.5" thickBot="1" x14ac:dyDescent="0.3">
      <c r="A62" s="214"/>
      <c r="B62" s="209" t="s">
        <v>337</v>
      </c>
      <c r="C62" s="210"/>
      <c r="D62" s="211">
        <f>SUBTOTAL(9,D61)</f>
        <v>0</v>
      </c>
      <c r="E62" s="212">
        <f t="shared" ref="E62" si="234">SUBTOTAL(9,E61)</f>
        <v>0</v>
      </c>
      <c r="F62" s="212">
        <f t="shared" ref="F62" si="235">SUBTOTAL(9,F61)</f>
        <v>0</v>
      </c>
      <c r="G62" s="212">
        <f t="shared" ref="G62" si="236">SUBTOTAL(9,G61)</f>
        <v>0</v>
      </c>
      <c r="H62" s="212">
        <f t="shared" ref="H62" si="237">SUBTOTAL(9,H61)</f>
        <v>0</v>
      </c>
      <c r="I62" s="212">
        <f t="shared" ref="I62" si="238">SUBTOTAL(9,I61)</f>
        <v>0</v>
      </c>
      <c r="J62" s="212">
        <f t="shared" ref="J62" si="239">SUBTOTAL(9,J61)</f>
        <v>0</v>
      </c>
      <c r="K62" s="212">
        <f t="shared" ref="K62" si="240">SUBTOTAL(9,K61)</f>
        <v>0</v>
      </c>
      <c r="L62" s="212">
        <f t="shared" ref="L62" si="241">SUBTOTAL(9,L61)</f>
        <v>0</v>
      </c>
      <c r="M62" s="212">
        <f t="shared" ref="M62" si="242">SUBTOTAL(9,M61)</f>
        <v>0</v>
      </c>
      <c r="N62" s="212">
        <f t="shared" ref="N62" si="243">SUBTOTAL(9,N61)</f>
        <v>0</v>
      </c>
      <c r="O62" s="212">
        <f t="shared" ref="O62" si="244">SUBTOTAL(9,O61)</f>
        <v>0</v>
      </c>
      <c r="P62" s="213">
        <f t="shared" ref="P62" si="245">SUBTOTAL(9,P61)</f>
        <v>0</v>
      </c>
    </row>
    <row r="63" spans="1:16" ht="16.5" thickBot="1" x14ac:dyDescent="0.3">
      <c r="A63" s="215" t="s">
        <v>106</v>
      </c>
      <c r="B63" s="216"/>
      <c r="C63" s="217"/>
      <c r="D63" s="218">
        <f>SUBTOTAL(9,D58:D62)</f>
        <v>70769.705254500004</v>
      </c>
      <c r="E63" s="219">
        <f t="shared" ref="E63" si="246">SUBTOTAL(9,E58:E62)</f>
        <v>52068.61274175001</v>
      </c>
      <c r="F63" s="219">
        <f t="shared" ref="F63" si="247">SUBTOTAL(9,F58:F62)</f>
        <v>72957.297638249991</v>
      </c>
      <c r="G63" s="219">
        <f t="shared" ref="G63" si="248">SUBTOTAL(9,G58:G62)</f>
        <v>50156.161356749995</v>
      </c>
      <c r="H63" s="219">
        <f t="shared" ref="H63" si="249">SUBTOTAL(9,H58:H62)</f>
        <v>48924.103554749992</v>
      </c>
      <c r="I63" s="219">
        <f t="shared" ref="I63" si="250">SUBTOTAL(9,I58:I62)</f>
        <v>57806.620473749994</v>
      </c>
      <c r="J63" s="219">
        <f t="shared" ref="J63" si="251">SUBTOTAL(9,J58:J62)</f>
        <v>60983.607239249992</v>
      </c>
      <c r="K63" s="219">
        <f t="shared" ref="K63" si="252">SUBTOTAL(9,K58:K62)</f>
        <v>60327.385410000003</v>
      </c>
      <c r="L63" s="219">
        <f t="shared" ref="L63" si="253">SUBTOTAL(9,L58:L62)</f>
        <v>63153.814278750004</v>
      </c>
      <c r="M63" s="219">
        <f t="shared" ref="M63" si="254">SUBTOTAL(9,M58:M62)</f>
        <v>67847.760038999986</v>
      </c>
      <c r="N63" s="219">
        <f t="shared" ref="N63" si="255">SUBTOTAL(9,N58:N62)</f>
        <v>82611.939206999989</v>
      </c>
      <c r="O63" s="219">
        <f t="shared" ref="O63" si="256">SUBTOTAL(9,O58:O62)</f>
        <v>68344.627375499986</v>
      </c>
      <c r="P63" s="220">
        <f t="shared" ref="P63" si="257">SUBTOTAL(9,P58:P62)</f>
        <v>755951.63456924981</v>
      </c>
    </row>
  </sheetData>
  <pageMargins left="0.7" right="0.7" top="0.75" bottom="0.75" header="0.3" footer="0.3"/>
  <pageSetup scale="70" fitToHeight="0" orientation="landscape" cellComments="atEnd" r:id="rId1"/>
  <headerFooter>
    <oddFooter>&amp;L&amp;F &amp;A
&amp;Z&amp;R&amp;D &amp;T
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7"/>
  <sheetViews>
    <sheetView zoomScaleNormal="100" workbookViewId="0">
      <pane xSplit="3" ySplit="3" topLeftCell="D40" activePane="bottomRight" state="frozen"/>
      <selection activeCell="G11" sqref="G11"/>
      <selection pane="topRight" activeCell="G11" sqref="G11"/>
      <selection pane="bottomLeft" activeCell="G11" sqref="G11"/>
      <selection pane="bottomRight" activeCell="P1" sqref="P1"/>
    </sheetView>
  </sheetViews>
  <sheetFormatPr defaultRowHeight="15" x14ac:dyDescent="0.2"/>
  <cols>
    <col min="1" max="1" width="7.6640625" bestFit="1" customWidth="1"/>
    <col min="2" max="2" width="7" bestFit="1" customWidth="1"/>
    <col min="3" max="3" width="13.44140625" bestFit="1" customWidth="1"/>
    <col min="4" max="16" width="8.77734375" customWidth="1"/>
  </cols>
  <sheetData>
    <row r="1" spans="1:16" ht="18" x14ac:dyDescent="0.25">
      <c r="A1" s="223" t="s">
        <v>359</v>
      </c>
      <c r="P1" s="226"/>
    </row>
    <row r="3" spans="1:16" ht="15.75" x14ac:dyDescent="0.25">
      <c r="A3" s="205" t="s">
        <v>327</v>
      </c>
      <c r="B3" s="205" t="s">
        <v>328</v>
      </c>
      <c r="C3" s="205" t="s">
        <v>329</v>
      </c>
      <c r="D3" s="206" t="s">
        <v>346</v>
      </c>
      <c r="E3" s="206" t="s">
        <v>347</v>
      </c>
      <c r="F3" s="206" t="s">
        <v>348</v>
      </c>
      <c r="G3" s="206" t="s">
        <v>349</v>
      </c>
      <c r="H3" s="206" t="s">
        <v>4</v>
      </c>
      <c r="I3" s="206" t="s">
        <v>350</v>
      </c>
      <c r="J3" s="206" t="s">
        <v>351</v>
      </c>
      <c r="K3" s="206" t="s">
        <v>352</v>
      </c>
      <c r="L3" s="206" t="s">
        <v>353</v>
      </c>
      <c r="M3" s="206" t="s">
        <v>354</v>
      </c>
      <c r="N3" s="206" t="s">
        <v>355</v>
      </c>
      <c r="O3" s="206" t="s">
        <v>356</v>
      </c>
      <c r="P3" s="206" t="s">
        <v>122</v>
      </c>
    </row>
    <row r="4" spans="1:16" ht="15.75" x14ac:dyDescent="0.25">
      <c r="A4" s="207">
        <v>2016</v>
      </c>
      <c r="B4" s="208" t="s">
        <v>330</v>
      </c>
      <c r="C4" s="224" t="s">
        <v>331</v>
      </c>
      <c r="D4" s="225">
        <v>95</v>
      </c>
      <c r="E4" s="225"/>
      <c r="F4" s="225">
        <v>1734</v>
      </c>
      <c r="G4" s="225">
        <v>1540</v>
      </c>
      <c r="H4" s="225">
        <v>1942</v>
      </c>
      <c r="I4" s="225">
        <v>1635</v>
      </c>
      <c r="J4" s="225">
        <v>2592</v>
      </c>
      <c r="K4" s="225">
        <v>2418</v>
      </c>
      <c r="L4" s="225">
        <v>3300</v>
      </c>
      <c r="M4" s="225">
        <v>2083</v>
      </c>
      <c r="N4" s="225">
        <v>1846</v>
      </c>
      <c r="O4" s="225">
        <v>1841</v>
      </c>
      <c r="P4" s="225">
        <f>SUM(D4:O4)</f>
        <v>21026</v>
      </c>
    </row>
    <row r="5" spans="1:16" ht="15.75" x14ac:dyDescent="0.25">
      <c r="A5" s="207"/>
      <c r="B5" s="208"/>
      <c r="C5" s="224" t="s">
        <v>332</v>
      </c>
      <c r="D5" s="225">
        <v>25367</v>
      </c>
      <c r="E5" s="225">
        <v>13233</v>
      </c>
      <c r="F5" s="225">
        <v>18979</v>
      </c>
      <c r="G5" s="225">
        <v>15507</v>
      </c>
      <c r="H5" s="225">
        <v>13499</v>
      </c>
      <c r="I5" s="225">
        <v>17344</v>
      </c>
      <c r="J5" s="225">
        <v>16075</v>
      </c>
      <c r="K5" s="225">
        <v>13627</v>
      </c>
      <c r="L5" s="225">
        <v>30612</v>
      </c>
      <c r="M5" s="225">
        <v>33691</v>
      </c>
      <c r="N5" s="225">
        <v>25166</v>
      </c>
      <c r="O5" s="225">
        <v>33390</v>
      </c>
      <c r="P5" s="225">
        <f>SUM(D5:O5)</f>
        <v>256490</v>
      </c>
    </row>
    <row r="6" spans="1:16" ht="15.75" x14ac:dyDescent="0.25">
      <c r="A6" s="207"/>
      <c r="B6" s="209" t="s">
        <v>333</v>
      </c>
      <c r="C6" s="210"/>
      <c r="D6" s="211">
        <f>SUBTOTAL(9,D4:D5)</f>
        <v>25462</v>
      </c>
      <c r="E6" s="212">
        <f t="shared" ref="E6:P6" si="0">SUBTOTAL(9,E4:E5)</f>
        <v>13233</v>
      </c>
      <c r="F6" s="212">
        <f t="shared" si="0"/>
        <v>20713</v>
      </c>
      <c r="G6" s="212">
        <f t="shared" si="0"/>
        <v>17047</v>
      </c>
      <c r="H6" s="212">
        <f t="shared" si="0"/>
        <v>15441</v>
      </c>
      <c r="I6" s="212">
        <f t="shared" si="0"/>
        <v>18979</v>
      </c>
      <c r="J6" s="212">
        <f t="shared" si="0"/>
        <v>18667</v>
      </c>
      <c r="K6" s="212">
        <f t="shared" si="0"/>
        <v>16045</v>
      </c>
      <c r="L6" s="212">
        <f t="shared" si="0"/>
        <v>33912</v>
      </c>
      <c r="M6" s="212">
        <f t="shared" si="0"/>
        <v>35774</v>
      </c>
      <c r="N6" s="212">
        <f t="shared" si="0"/>
        <v>27012</v>
      </c>
      <c r="O6" s="212">
        <f t="shared" si="0"/>
        <v>35231</v>
      </c>
      <c r="P6" s="213">
        <f t="shared" si="0"/>
        <v>277516</v>
      </c>
    </row>
    <row r="7" spans="1:16" ht="15.75" x14ac:dyDescent="0.25">
      <c r="A7" s="207"/>
      <c r="B7" s="208" t="s">
        <v>334</v>
      </c>
      <c r="C7" s="224" t="s">
        <v>335</v>
      </c>
      <c r="D7" s="225">
        <v>10530</v>
      </c>
      <c r="E7" s="225">
        <v>1723</v>
      </c>
      <c r="F7" s="225">
        <v>5656</v>
      </c>
      <c r="G7" s="225">
        <v>4779</v>
      </c>
      <c r="H7" s="225">
        <v>2615</v>
      </c>
      <c r="I7" s="225">
        <v>5070</v>
      </c>
      <c r="J7" s="225">
        <v>5568</v>
      </c>
      <c r="K7" s="225">
        <v>-1553</v>
      </c>
      <c r="L7" s="225">
        <v>2019</v>
      </c>
      <c r="M7" s="225">
        <v>2090</v>
      </c>
      <c r="N7" s="225">
        <v>-218</v>
      </c>
      <c r="O7" s="225">
        <v>1832</v>
      </c>
      <c r="P7" s="225">
        <f>SUM(D7:O7)</f>
        <v>40111</v>
      </c>
    </row>
    <row r="8" spans="1:16" ht="16.5" thickBot="1" x14ac:dyDescent="0.3">
      <c r="A8" s="214"/>
      <c r="B8" s="209" t="s">
        <v>337</v>
      </c>
      <c r="C8" s="210"/>
      <c r="D8" s="211">
        <f>SUBTOTAL(9,D7)</f>
        <v>10530</v>
      </c>
      <c r="E8" s="212">
        <f t="shared" ref="E8:P8" si="1">SUBTOTAL(9,E7)</f>
        <v>1723</v>
      </c>
      <c r="F8" s="212">
        <f t="shared" si="1"/>
        <v>5656</v>
      </c>
      <c r="G8" s="212">
        <f t="shared" si="1"/>
        <v>4779</v>
      </c>
      <c r="H8" s="212">
        <f t="shared" si="1"/>
        <v>2615</v>
      </c>
      <c r="I8" s="212">
        <f t="shared" si="1"/>
        <v>5070</v>
      </c>
      <c r="J8" s="212">
        <f t="shared" si="1"/>
        <v>5568</v>
      </c>
      <c r="K8" s="212">
        <f t="shared" si="1"/>
        <v>-1553</v>
      </c>
      <c r="L8" s="212">
        <f t="shared" si="1"/>
        <v>2019</v>
      </c>
      <c r="M8" s="212">
        <f t="shared" si="1"/>
        <v>2090</v>
      </c>
      <c r="N8" s="212">
        <f t="shared" si="1"/>
        <v>-218</v>
      </c>
      <c r="O8" s="212">
        <f t="shared" si="1"/>
        <v>1832</v>
      </c>
      <c r="P8" s="213">
        <f t="shared" si="1"/>
        <v>40111</v>
      </c>
    </row>
    <row r="9" spans="1:16" ht="16.5" thickBot="1" x14ac:dyDescent="0.3">
      <c r="A9" s="215" t="s">
        <v>338</v>
      </c>
      <c r="B9" s="216"/>
      <c r="C9" s="217"/>
      <c r="D9" s="218">
        <f>SUBTOTAL(9,D4:D8)</f>
        <v>35992</v>
      </c>
      <c r="E9" s="219">
        <f t="shared" ref="E9:P9" si="2">SUBTOTAL(9,E4:E8)</f>
        <v>14956</v>
      </c>
      <c r="F9" s="219">
        <f t="shared" si="2"/>
        <v>26369</v>
      </c>
      <c r="G9" s="219">
        <f t="shared" si="2"/>
        <v>21826</v>
      </c>
      <c r="H9" s="219">
        <f t="shared" si="2"/>
        <v>18056</v>
      </c>
      <c r="I9" s="219">
        <f t="shared" si="2"/>
        <v>24049</v>
      </c>
      <c r="J9" s="219">
        <f t="shared" si="2"/>
        <v>24235</v>
      </c>
      <c r="K9" s="219">
        <f t="shared" si="2"/>
        <v>14492</v>
      </c>
      <c r="L9" s="219">
        <f t="shared" si="2"/>
        <v>35931</v>
      </c>
      <c r="M9" s="219">
        <f t="shared" si="2"/>
        <v>37864</v>
      </c>
      <c r="N9" s="219">
        <f t="shared" si="2"/>
        <v>26794</v>
      </c>
      <c r="O9" s="219">
        <f t="shared" si="2"/>
        <v>37063</v>
      </c>
      <c r="P9" s="220">
        <f t="shared" si="2"/>
        <v>317627</v>
      </c>
    </row>
    <row r="10" spans="1:16" ht="15.75" x14ac:dyDescent="0.25">
      <c r="A10" s="207">
        <v>2017</v>
      </c>
      <c r="B10" s="208" t="s">
        <v>330</v>
      </c>
      <c r="C10" s="224" t="s">
        <v>331</v>
      </c>
      <c r="D10" s="225">
        <v>979</v>
      </c>
      <c r="E10" s="225">
        <v>1398</v>
      </c>
      <c r="F10" s="225">
        <v>1411</v>
      </c>
      <c r="G10" s="225">
        <v>739</v>
      </c>
      <c r="H10" s="225">
        <v>16</v>
      </c>
      <c r="I10" s="225">
        <v>106</v>
      </c>
      <c r="J10" s="225">
        <v>114</v>
      </c>
      <c r="K10" s="225">
        <v>196</v>
      </c>
      <c r="L10" s="225">
        <v>89</v>
      </c>
      <c r="M10" s="225">
        <v>124</v>
      </c>
      <c r="N10" s="225">
        <v>175</v>
      </c>
      <c r="O10" s="225">
        <v>136</v>
      </c>
      <c r="P10" s="225">
        <f>SUM(D10:O10)</f>
        <v>5483</v>
      </c>
    </row>
    <row r="11" spans="1:16" ht="15.75" x14ac:dyDescent="0.25">
      <c r="A11" s="207"/>
      <c r="B11" s="208"/>
      <c r="C11" s="224" t="s">
        <v>332</v>
      </c>
      <c r="D11" s="225">
        <v>34118</v>
      </c>
      <c r="E11" s="225">
        <v>26267</v>
      </c>
      <c r="F11" s="225">
        <v>20760</v>
      </c>
      <c r="G11" s="225">
        <v>15326</v>
      </c>
      <c r="H11" s="225">
        <v>27535</v>
      </c>
      <c r="I11" s="225">
        <v>22522</v>
      </c>
      <c r="J11" s="225">
        <v>16861</v>
      </c>
      <c r="K11" s="225">
        <v>17616</v>
      </c>
      <c r="L11" s="225">
        <v>7787</v>
      </c>
      <c r="M11" s="225">
        <v>9901</v>
      </c>
      <c r="N11" s="225">
        <v>10738</v>
      </c>
      <c r="O11" s="225">
        <v>10588</v>
      </c>
      <c r="P11" s="225">
        <f>SUM(D11:O11)</f>
        <v>220019</v>
      </c>
    </row>
    <row r="12" spans="1:16" ht="15.75" x14ac:dyDescent="0.25">
      <c r="A12" s="207"/>
      <c r="B12" s="209" t="s">
        <v>333</v>
      </c>
      <c r="C12" s="210"/>
      <c r="D12" s="211">
        <f>SUBTOTAL(9,D10:D11)</f>
        <v>35097</v>
      </c>
      <c r="E12" s="212">
        <f t="shared" ref="E12" si="3">SUBTOTAL(9,E10:E11)</f>
        <v>27665</v>
      </c>
      <c r="F12" s="212">
        <f t="shared" ref="F12" si="4">SUBTOTAL(9,F10:F11)</f>
        <v>22171</v>
      </c>
      <c r="G12" s="212">
        <f t="shared" ref="G12" si="5">SUBTOTAL(9,G10:G11)</f>
        <v>16065</v>
      </c>
      <c r="H12" s="212">
        <f t="shared" ref="H12" si="6">SUBTOTAL(9,H10:H11)</f>
        <v>27551</v>
      </c>
      <c r="I12" s="212">
        <f t="shared" ref="I12" si="7">SUBTOTAL(9,I10:I11)</f>
        <v>22628</v>
      </c>
      <c r="J12" s="212">
        <f t="shared" ref="J12" si="8">SUBTOTAL(9,J10:J11)</f>
        <v>16975</v>
      </c>
      <c r="K12" s="212">
        <f t="shared" ref="K12" si="9">SUBTOTAL(9,K10:K11)</f>
        <v>17812</v>
      </c>
      <c r="L12" s="212">
        <f t="shared" ref="L12" si="10">SUBTOTAL(9,L10:L11)</f>
        <v>7876</v>
      </c>
      <c r="M12" s="212">
        <f t="shared" ref="M12" si="11">SUBTOTAL(9,M10:M11)</f>
        <v>10025</v>
      </c>
      <c r="N12" s="212">
        <f t="shared" ref="N12" si="12">SUBTOTAL(9,N10:N11)</f>
        <v>10913</v>
      </c>
      <c r="O12" s="212">
        <f t="shared" ref="O12" si="13">SUBTOTAL(9,O10:O11)</f>
        <v>10724</v>
      </c>
      <c r="P12" s="213">
        <f t="shared" ref="P12" si="14">SUBTOTAL(9,P10:P11)</f>
        <v>225502</v>
      </c>
    </row>
    <row r="13" spans="1:16" ht="15.75" x14ac:dyDescent="0.25">
      <c r="A13" s="207"/>
      <c r="B13" s="208" t="s">
        <v>334</v>
      </c>
      <c r="C13" s="224" t="s">
        <v>335</v>
      </c>
      <c r="D13" s="225">
        <v>7998</v>
      </c>
      <c r="E13" s="225">
        <v>5996</v>
      </c>
      <c r="F13" s="225">
        <v>7508</v>
      </c>
      <c r="G13" s="225">
        <v>7146</v>
      </c>
      <c r="H13" s="225">
        <v>6581</v>
      </c>
      <c r="I13" s="225">
        <v>3326</v>
      </c>
      <c r="J13" s="225">
        <v>7790</v>
      </c>
      <c r="K13" s="225">
        <v>6434</v>
      </c>
      <c r="L13" s="225">
        <v>3373</v>
      </c>
      <c r="M13" s="225">
        <v>5335</v>
      </c>
      <c r="N13" s="225">
        <v>5598</v>
      </c>
      <c r="O13" s="225">
        <v>4742</v>
      </c>
      <c r="P13" s="225">
        <f>SUM(D13:O13)</f>
        <v>71827</v>
      </c>
    </row>
    <row r="14" spans="1:16" ht="16.5" thickBot="1" x14ac:dyDescent="0.3">
      <c r="A14" s="214"/>
      <c r="B14" s="209" t="s">
        <v>337</v>
      </c>
      <c r="C14" s="210"/>
      <c r="D14" s="211">
        <f>SUBTOTAL(9,D13)</f>
        <v>7998</v>
      </c>
      <c r="E14" s="212">
        <f t="shared" ref="E14" si="15">SUBTOTAL(9,E13)</f>
        <v>5996</v>
      </c>
      <c r="F14" s="212">
        <f t="shared" ref="F14" si="16">SUBTOTAL(9,F13)</f>
        <v>7508</v>
      </c>
      <c r="G14" s="212">
        <f t="shared" ref="G14" si="17">SUBTOTAL(9,G13)</f>
        <v>7146</v>
      </c>
      <c r="H14" s="212">
        <f t="shared" ref="H14" si="18">SUBTOTAL(9,H13)</f>
        <v>6581</v>
      </c>
      <c r="I14" s="212">
        <f t="shared" ref="I14" si="19">SUBTOTAL(9,I13)</f>
        <v>3326</v>
      </c>
      <c r="J14" s="212">
        <f t="shared" ref="J14" si="20">SUBTOTAL(9,J13)</f>
        <v>7790</v>
      </c>
      <c r="K14" s="212">
        <f t="shared" ref="K14" si="21">SUBTOTAL(9,K13)</f>
        <v>6434</v>
      </c>
      <c r="L14" s="212">
        <f t="shared" ref="L14" si="22">SUBTOTAL(9,L13)</f>
        <v>3373</v>
      </c>
      <c r="M14" s="212">
        <f t="shared" ref="M14" si="23">SUBTOTAL(9,M13)</f>
        <v>5335</v>
      </c>
      <c r="N14" s="212">
        <f t="shared" ref="N14" si="24">SUBTOTAL(9,N13)</f>
        <v>5598</v>
      </c>
      <c r="O14" s="212">
        <f t="shared" ref="O14" si="25">SUBTOTAL(9,O13)</f>
        <v>4742</v>
      </c>
      <c r="P14" s="213">
        <f t="shared" ref="P14" si="26">SUBTOTAL(9,P13)</f>
        <v>71827</v>
      </c>
    </row>
    <row r="15" spans="1:16" ht="16.5" thickBot="1" x14ac:dyDescent="0.3">
      <c r="A15" s="215" t="s">
        <v>339</v>
      </c>
      <c r="B15" s="216"/>
      <c r="C15" s="217"/>
      <c r="D15" s="218">
        <f>SUBTOTAL(9,D10:D14)</f>
        <v>43095</v>
      </c>
      <c r="E15" s="219">
        <f t="shared" ref="E15" si="27">SUBTOTAL(9,E10:E14)</f>
        <v>33661</v>
      </c>
      <c r="F15" s="219">
        <f t="shared" ref="F15" si="28">SUBTOTAL(9,F10:F14)</f>
        <v>29679</v>
      </c>
      <c r="G15" s="219">
        <f t="shared" ref="G15" si="29">SUBTOTAL(9,G10:G14)</f>
        <v>23211</v>
      </c>
      <c r="H15" s="219">
        <f t="shared" ref="H15" si="30">SUBTOTAL(9,H10:H14)</f>
        <v>34132</v>
      </c>
      <c r="I15" s="219">
        <f t="shared" ref="I15" si="31">SUBTOTAL(9,I10:I14)</f>
        <v>25954</v>
      </c>
      <c r="J15" s="219">
        <f t="shared" ref="J15" si="32">SUBTOTAL(9,J10:J14)</f>
        <v>24765</v>
      </c>
      <c r="K15" s="219">
        <f t="shared" ref="K15" si="33">SUBTOTAL(9,K10:K14)</f>
        <v>24246</v>
      </c>
      <c r="L15" s="219">
        <f t="shared" ref="L15" si="34">SUBTOTAL(9,L10:L14)</f>
        <v>11249</v>
      </c>
      <c r="M15" s="219">
        <f t="shared" ref="M15" si="35">SUBTOTAL(9,M10:M14)</f>
        <v>15360</v>
      </c>
      <c r="N15" s="219">
        <f t="shared" ref="N15" si="36">SUBTOTAL(9,N10:N14)</f>
        <v>16511</v>
      </c>
      <c r="O15" s="219">
        <f t="shared" ref="O15" si="37">SUBTOTAL(9,O10:O14)</f>
        <v>15466</v>
      </c>
      <c r="P15" s="220">
        <f t="shared" ref="P15" si="38">SUBTOTAL(9,P10:P14)</f>
        <v>297329</v>
      </c>
    </row>
    <row r="16" spans="1:16" ht="15.75" x14ac:dyDescent="0.25">
      <c r="A16" s="221">
        <v>2018</v>
      </c>
      <c r="B16" s="208" t="s">
        <v>330</v>
      </c>
      <c r="C16" s="224" t="s">
        <v>331</v>
      </c>
      <c r="D16" s="225">
        <v>148</v>
      </c>
      <c r="E16" s="225">
        <v>139</v>
      </c>
      <c r="F16" s="225">
        <v>208</v>
      </c>
      <c r="G16" s="225">
        <v>122</v>
      </c>
      <c r="H16" s="225">
        <v>188</v>
      </c>
      <c r="I16" s="225">
        <v>136</v>
      </c>
      <c r="J16" s="225">
        <v>153</v>
      </c>
      <c r="K16" s="225">
        <v>189</v>
      </c>
      <c r="L16" s="225">
        <v>152</v>
      </c>
      <c r="M16" s="225">
        <v>90</v>
      </c>
      <c r="N16" s="225">
        <v>64</v>
      </c>
      <c r="O16" s="225">
        <v>279</v>
      </c>
      <c r="P16" s="225">
        <f>SUM(D16:O16)</f>
        <v>1868</v>
      </c>
    </row>
    <row r="17" spans="1:16" ht="15.75" x14ac:dyDescent="0.25">
      <c r="A17" s="221"/>
      <c r="B17" s="208"/>
      <c r="C17" s="224" t="s">
        <v>332</v>
      </c>
      <c r="D17" s="225">
        <v>15297</v>
      </c>
      <c r="E17" s="225">
        <v>18398</v>
      </c>
      <c r="F17" s="225">
        <v>22038</v>
      </c>
      <c r="G17" s="225">
        <v>18746</v>
      </c>
      <c r="H17" s="225">
        <v>22784</v>
      </c>
      <c r="I17" s="225">
        <v>19893</v>
      </c>
      <c r="J17" s="225">
        <v>22208</v>
      </c>
      <c r="K17" s="225">
        <v>31431</v>
      </c>
      <c r="L17" s="225">
        <v>24430</v>
      </c>
      <c r="M17" s="225">
        <v>34425</v>
      </c>
      <c r="N17" s="225">
        <v>31481</v>
      </c>
      <c r="O17" s="225">
        <v>35609</v>
      </c>
      <c r="P17" s="225">
        <f>SUM(D17:O17)</f>
        <v>296740</v>
      </c>
    </row>
    <row r="18" spans="1:16" ht="15.75" x14ac:dyDescent="0.25">
      <c r="A18" s="221"/>
      <c r="B18" s="209" t="s">
        <v>333</v>
      </c>
      <c r="C18" s="210"/>
      <c r="D18" s="211">
        <f>SUBTOTAL(9,D16:D17)</f>
        <v>15445</v>
      </c>
      <c r="E18" s="212">
        <f t="shared" ref="E18" si="39">SUBTOTAL(9,E16:E17)</f>
        <v>18537</v>
      </c>
      <c r="F18" s="212">
        <f t="shared" ref="F18" si="40">SUBTOTAL(9,F16:F17)</f>
        <v>22246</v>
      </c>
      <c r="G18" s="212">
        <f t="shared" ref="G18" si="41">SUBTOTAL(9,G16:G17)</f>
        <v>18868</v>
      </c>
      <c r="H18" s="212">
        <f t="shared" ref="H18" si="42">SUBTOTAL(9,H16:H17)</f>
        <v>22972</v>
      </c>
      <c r="I18" s="212">
        <f t="shared" ref="I18" si="43">SUBTOTAL(9,I16:I17)</f>
        <v>20029</v>
      </c>
      <c r="J18" s="212">
        <f t="shared" ref="J18" si="44">SUBTOTAL(9,J16:J17)</f>
        <v>22361</v>
      </c>
      <c r="K18" s="212">
        <f t="shared" ref="K18" si="45">SUBTOTAL(9,K16:K17)</f>
        <v>31620</v>
      </c>
      <c r="L18" s="212">
        <f t="shared" ref="L18" si="46">SUBTOTAL(9,L16:L17)</f>
        <v>24582</v>
      </c>
      <c r="M18" s="212">
        <f t="shared" ref="M18" si="47">SUBTOTAL(9,M16:M17)</f>
        <v>34515</v>
      </c>
      <c r="N18" s="212">
        <f t="shared" ref="N18" si="48">SUBTOTAL(9,N16:N17)</f>
        <v>31545</v>
      </c>
      <c r="O18" s="212">
        <f t="shared" ref="O18" si="49">SUBTOTAL(9,O16:O17)</f>
        <v>35888</v>
      </c>
      <c r="P18" s="213">
        <f t="shared" ref="P18" si="50">SUBTOTAL(9,P16:P17)</f>
        <v>298608</v>
      </c>
    </row>
    <row r="19" spans="1:16" ht="15.75" x14ac:dyDescent="0.25">
      <c r="A19" s="221"/>
      <c r="B19" s="208" t="s">
        <v>334</v>
      </c>
      <c r="C19" s="224" t="s">
        <v>335</v>
      </c>
      <c r="D19" s="225">
        <v>5555</v>
      </c>
      <c r="E19" s="225">
        <v>4845</v>
      </c>
      <c r="F19" s="225">
        <v>3995</v>
      </c>
      <c r="G19" s="225">
        <v>3859</v>
      </c>
      <c r="H19" s="225">
        <v>6365</v>
      </c>
      <c r="I19" s="225">
        <v>6282</v>
      </c>
      <c r="J19" s="225">
        <v>6674</v>
      </c>
      <c r="K19" s="225">
        <v>10461</v>
      </c>
      <c r="L19" s="225">
        <v>7249</v>
      </c>
      <c r="M19" s="225">
        <v>3731</v>
      </c>
      <c r="N19" s="225">
        <v>4794</v>
      </c>
      <c r="O19" s="225">
        <v>6908</v>
      </c>
      <c r="P19" s="225">
        <f>SUM(D19:O19)</f>
        <v>70718</v>
      </c>
    </row>
    <row r="20" spans="1:16" ht="16.5" thickBot="1" x14ac:dyDescent="0.3">
      <c r="A20" s="214"/>
      <c r="B20" s="209" t="s">
        <v>337</v>
      </c>
      <c r="C20" s="210"/>
      <c r="D20" s="211">
        <f>SUBTOTAL(9,D19)</f>
        <v>5555</v>
      </c>
      <c r="E20" s="212">
        <f t="shared" ref="E20" si="51">SUBTOTAL(9,E19)</f>
        <v>4845</v>
      </c>
      <c r="F20" s="212">
        <f t="shared" ref="F20" si="52">SUBTOTAL(9,F19)</f>
        <v>3995</v>
      </c>
      <c r="G20" s="212">
        <f t="shared" ref="G20" si="53">SUBTOTAL(9,G19)</f>
        <v>3859</v>
      </c>
      <c r="H20" s="212">
        <f t="shared" ref="H20" si="54">SUBTOTAL(9,H19)</f>
        <v>6365</v>
      </c>
      <c r="I20" s="212">
        <f t="shared" ref="I20" si="55">SUBTOTAL(9,I19)</f>
        <v>6282</v>
      </c>
      <c r="J20" s="212">
        <f t="shared" ref="J20" si="56">SUBTOTAL(9,J19)</f>
        <v>6674</v>
      </c>
      <c r="K20" s="212">
        <f t="shared" ref="K20" si="57">SUBTOTAL(9,K19)</f>
        <v>10461</v>
      </c>
      <c r="L20" s="212">
        <f t="shared" ref="L20" si="58">SUBTOTAL(9,L19)</f>
        <v>7249</v>
      </c>
      <c r="M20" s="212">
        <f t="shared" ref="M20" si="59">SUBTOTAL(9,M19)</f>
        <v>3731</v>
      </c>
      <c r="N20" s="212">
        <f t="shared" ref="N20" si="60">SUBTOTAL(9,N19)</f>
        <v>4794</v>
      </c>
      <c r="O20" s="212">
        <f t="shared" ref="O20" si="61">SUBTOTAL(9,O19)</f>
        <v>6908</v>
      </c>
      <c r="P20" s="213">
        <f t="shared" ref="P20" si="62">SUBTOTAL(9,P19)</f>
        <v>70718</v>
      </c>
    </row>
    <row r="21" spans="1:16" ht="16.5" thickBot="1" x14ac:dyDescent="0.3">
      <c r="A21" s="215" t="s">
        <v>340</v>
      </c>
      <c r="B21" s="216"/>
      <c r="C21" s="217"/>
      <c r="D21" s="218">
        <f>SUBTOTAL(9,D16:D20)</f>
        <v>21000</v>
      </c>
      <c r="E21" s="219">
        <f t="shared" ref="E21" si="63">SUBTOTAL(9,E16:E20)</f>
        <v>23382</v>
      </c>
      <c r="F21" s="219">
        <f t="shared" ref="F21" si="64">SUBTOTAL(9,F16:F20)</f>
        <v>26241</v>
      </c>
      <c r="G21" s="219">
        <f t="shared" ref="G21" si="65">SUBTOTAL(9,G16:G20)</f>
        <v>22727</v>
      </c>
      <c r="H21" s="219">
        <f t="shared" ref="H21" si="66">SUBTOTAL(9,H16:H20)</f>
        <v>29337</v>
      </c>
      <c r="I21" s="219">
        <f t="shared" ref="I21" si="67">SUBTOTAL(9,I16:I20)</f>
        <v>26311</v>
      </c>
      <c r="J21" s="219">
        <f t="shared" ref="J21" si="68">SUBTOTAL(9,J16:J20)</f>
        <v>29035</v>
      </c>
      <c r="K21" s="219">
        <f t="shared" ref="K21" si="69">SUBTOTAL(9,K16:K20)</f>
        <v>42081</v>
      </c>
      <c r="L21" s="219">
        <f t="shared" ref="L21" si="70">SUBTOTAL(9,L16:L20)</f>
        <v>31831</v>
      </c>
      <c r="M21" s="219">
        <f t="shared" ref="M21" si="71">SUBTOTAL(9,M16:M20)</f>
        <v>38246</v>
      </c>
      <c r="N21" s="219">
        <f t="shared" ref="N21" si="72">SUBTOTAL(9,N16:N20)</f>
        <v>36339</v>
      </c>
      <c r="O21" s="219">
        <f t="shared" ref="O21" si="73">SUBTOTAL(9,O16:O20)</f>
        <v>42796</v>
      </c>
      <c r="P21" s="220">
        <f t="shared" ref="P21" si="74">SUBTOTAL(9,P16:P20)</f>
        <v>369326</v>
      </c>
    </row>
    <row r="22" spans="1:16" ht="15.75" x14ac:dyDescent="0.25">
      <c r="A22" s="221">
        <v>2019</v>
      </c>
      <c r="B22" s="208" t="s">
        <v>330</v>
      </c>
      <c r="C22" s="224" t="s">
        <v>331</v>
      </c>
      <c r="D22" s="225">
        <v>275</v>
      </c>
      <c r="E22" s="225">
        <v>442</v>
      </c>
      <c r="F22" s="225">
        <v>223</v>
      </c>
      <c r="G22" s="225">
        <v>197</v>
      </c>
      <c r="H22" s="225">
        <v>239</v>
      </c>
      <c r="I22" s="225">
        <v>208</v>
      </c>
      <c r="J22" s="225">
        <v>283</v>
      </c>
      <c r="K22" s="225">
        <v>99</v>
      </c>
      <c r="L22" s="225">
        <v>211</v>
      </c>
      <c r="M22" s="225">
        <v>169</v>
      </c>
      <c r="N22" s="225">
        <v>522</v>
      </c>
      <c r="O22" s="225">
        <v>107</v>
      </c>
      <c r="P22" s="225">
        <f>SUM(D22:O22)</f>
        <v>2975</v>
      </c>
    </row>
    <row r="23" spans="1:16" ht="15.75" x14ac:dyDescent="0.25">
      <c r="A23" s="221"/>
      <c r="B23" s="208"/>
      <c r="C23" s="224" t="s">
        <v>332</v>
      </c>
      <c r="D23" s="225">
        <v>24723</v>
      </c>
      <c r="E23" s="225">
        <v>48636</v>
      </c>
      <c r="F23" s="225">
        <v>49681</v>
      </c>
      <c r="G23" s="225">
        <v>50863</v>
      </c>
      <c r="H23" s="225">
        <v>56758</v>
      </c>
      <c r="I23" s="225">
        <v>46334</v>
      </c>
      <c r="J23" s="225">
        <v>73271</v>
      </c>
      <c r="K23" s="225">
        <v>39629</v>
      </c>
      <c r="L23" s="225">
        <v>40580</v>
      </c>
      <c r="M23" s="225">
        <v>35088</v>
      </c>
      <c r="N23" s="225">
        <v>50141</v>
      </c>
      <c r="O23" s="225">
        <v>46634</v>
      </c>
      <c r="P23" s="225">
        <f>SUM(D23:O23)</f>
        <v>562338</v>
      </c>
    </row>
    <row r="24" spans="1:16" ht="15.75" x14ac:dyDescent="0.25">
      <c r="A24" s="221"/>
      <c r="B24" s="209" t="s">
        <v>333</v>
      </c>
      <c r="C24" s="210"/>
      <c r="D24" s="211">
        <f>SUBTOTAL(9,D22:D23)</f>
        <v>24998</v>
      </c>
      <c r="E24" s="212">
        <f t="shared" ref="E24" si="75">SUBTOTAL(9,E22:E23)</f>
        <v>49078</v>
      </c>
      <c r="F24" s="212">
        <f t="shared" ref="F24" si="76">SUBTOTAL(9,F22:F23)</f>
        <v>49904</v>
      </c>
      <c r="G24" s="212">
        <f t="shared" ref="G24" si="77">SUBTOTAL(9,G22:G23)</f>
        <v>51060</v>
      </c>
      <c r="H24" s="212">
        <f t="shared" ref="H24" si="78">SUBTOTAL(9,H22:H23)</f>
        <v>56997</v>
      </c>
      <c r="I24" s="212">
        <f t="shared" ref="I24" si="79">SUBTOTAL(9,I22:I23)</f>
        <v>46542</v>
      </c>
      <c r="J24" s="212">
        <f t="shared" ref="J24" si="80">SUBTOTAL(9,J22:J23)</f>
        <v>73554</v>
      </c>
      <c r="K24" s="212">
        <f t="shared" ref="K24" si="81">SUBTOTAL(9,K22:K23)</f>
        <v>39728</v>
      </c>
      <c r="L24" s="212">
        <f t="shared" ref="L24" si="82">SUBTOTAL(9,L22:L23)</f>
        <v>40791</v>
      </c>
      <c r="M24" s="212">
        <f t="shared" ref="M24" si="83">SUBTOTAL(9,M22:M23)</f>
        <v>35257</v>
      </c>
      <c r="N24" s="212">
        <f t="shared" ref="N24" si="84">SUBTOTAL(9,N22:N23)</f>
        <v>50663</v>
      </c>
      <c r="O24" s="212">
        <f t="shared" ref="O24" si="85">SUBTOTAL(9,O22:O23)</f>
        <v>46741</v>
      </c>
      <c r="P24" s="213">
        <f t="shared" ref="P24" si="86">SUBTOTAL(9,P22:P23)</f>
        <v>565313</v>
      </c>
    </row>
    <row r="25" spans="1:16" ht="15.75" x14ac:dyDescent="0.25">
      <c r="A25" s="221"/>
      <c r="B25" s="208" t="s">
        <v>334</v>
      </c>
      <c r="C25" s="224" t="s">
        <v>335</v>
      </c>
      <c r="D25" s="225">
        <v>5042</v>
      </c>
      <c r="E25" s="225">
        <v>6339</v>
      </c>
      <c r="F25" s="225">
        <v>8044</v>
      </c>
      <c r="G25" s="225">
        <v>6910</v>
      </c>
      <c r="H25" s="225">
        <v>8939</v>
      </c>
      <c r="I25" s="225">
        <v>9109</v>
      </c>
      <c r="J25" s="225">
        <v>14444</v>
      </c>
      <c r="K25" s="225">
        <v>8178</v>
      </c>
      <c r="L25" s="225">
        <v>5939</v>
      </c>
      <c r="M25" s="225">
        <v>4689</v>
      </c>
      <c r="N25" s="225">
        <v>6654</v>
      </c>
      <c r="O25" s="225">
        <v>7896</v>
      </c>
      <c r="P25" s="225">
        <f>SUM(D25:O25)</f>
        <v>92183</v>
      </c>
    </row>
    <row r="26" spans="1:16" ht="16.5" thickBot="1" x14ac:dyDescent="0.3">
      <c r="A26" s="214"/>
      <c r="B26" s="209" t="s">
        <v>337</v>
      </c>
      <c r="C26" s="210"/>
      <c r="D26" s="211">
        <f>SUBTOTAL(9,D25)</f>
        <v>5042</v>
      </c>
      <c r="E26" s="212">
        <f t="shared" ref="E26" si="87">SUBTOTAL(9,E25)</f>
        <v>6339</v>
      </c>
      <c r="F26" s="212">
        <f t="shared" ref="F26" si="88">SUBTOTAL(9,F25)</f>
        <v>8044</v>
      </c>
      <c r="G26" s="212">
        <f t="shared" ref="G26" si="89">SUBTOTAL(9,G25)</f>
        <v>6910</v>
      </c>
      <c r="H26" s="212">
        <f t="shared" ref="H26" si="90">SUBTOTAL(9,H25)</f>
        <v>8939</v>
      </c>
      <c r="I26" s="212">
        <f t="shared" ref="I26" si="91">SUBTOTAL(9,I25)</f>
        <v>9109</v>
      </c>
      <c r="J26" s="212">
        <f t="shared" ref="J26" si="92">SUBTOTAL(9,J25)</f>
        <v>14444</v>
      </c>
      <c r="K26" s="212">
        <f t="shared" ref="K26" si="93">SUBTOTAL(9,K25)</f>
        <v>8178</v>
      </c>
      <c r="L26" s="212">
        <f t="shared" ref="L26" si="94">SUBTOTAL(9,L25)</f>
        <v>5939</v>
      </c>
      <c r="M26" s="212">
        <f t="shared" ref="M26" si="95">SUBTOTAL(9,M25)</f>
        <v>4689</v>
      </c>
      <c r="N26" s="212">
        <f t="shared" ref="N26" si="96">SUBTOTAL(9,N25)</f>
        <v>6654</v>
      </c>
      <c r="O26" s="212">
        <f t="shared" ref="O26" si="97">SUBTOTAL(9,O25)</f>
        <v>7896</v>
      </c>
      <c r="P26" s="213">
        <f t="shared" ref="P26" si="98">SUBTOTAL(9,P25)</f>
        <v>92183</v>
      </c>
    </row>
    <row r="27" spans="1:16" ht="16.5" thickBot="1" x14ac:dyDescent="0.3">
      <c r="A27" s="215" t="s">
        <v>342</v>
      </c>
      <c r="B27" s="216"/>
      <c r="C27" s="217"/>
      <c r="D27" s="218">
        <f>SUBTOTAL(9,D22:D26)</f>
        <v>30040</v>
      </c>
      <c r="E27" s="219">
        <f t="shared" ref="E27" si="99">SUBTOTAL(9,E22:E26)</f>
        <v>55417</v>
      </c>
      <c r="F27" s="219">
        <f t="shared" ref="F27" si="100">SUBTOTAL(9,F22:F26)</f>
        <v>57948</v>
      </c>
      <c r="G27" s="219">
        <f t="shared" ref="G27" si="101">SUBTOTAL(9,G22:G26)</f>
        <v>57970</v>
      </c>
      <c r="H27" s="219">
        <f t="shared" ref="H27" si="102">SUBTOTAL(9,H22:H26)</f>
        <v>65936</v>
      </c>
      <c r="I27" s="219">
        <f t="shared" ref="I27" si="103">SUBTOTAL(9,I22:I26)</f>
        <v>55651</v>
      </c>
      <c r="J27" s="219">
        <f t="shared" ref="J27" si="104">SUBTOTAL(9,J22:J26)</f>
        <v>87998</v>
      </c>
      <c r="K27" s="219">
        <f t="shared" ref="K27" si="105">SUBTOTAL(9,K22:K26)</f>
        <v>47906</v>
      </c>
      <c r="L27" s="219">
        <f t="shared" ref="L27" si="106">SUBTOTAL(9,L22:L26)</f>
        <v>46730</v>
      </c>
      <c r="M27" s="219">
        <f t="shared" ref="M27" si="107">SUBTOTAL(9,M22:M26)</f>
        <v>39946</v>
      </c>
      <c r="N27" s="219">
        <f t="shared" ref="N27" si="108">SUBTOTAL(9,N22:N26)</f>
        <v>57317</v>
      </c>
      <c r="O27" s="219">
        <f t="shared" ref="O27" si="109">SUBTOTAL(9,O22:O26)</f>
        <v>54637</v>
      </c>
      <c r="P27" s="220">
        <f t="shared" ref="P27" si="110">SUBTOTAL(9,P22:P26)</f>
        <v>657496</v>
      </c>
    </row>
    <row r="28" spans="1:16" ht="15.75" x14ac:dyDescent="0.25">
      <c r="A28" s="221">
        <v>2020</v>
      </c>
      <c r="B28" s="208" t="s">
        <v>330</v>
      </c>
      <c r="C28" s="224" t="s">
        <v>331</v>
      </c>
      <c r="D28" s="225">
        <v>43</v>
      </c>
      <c r="E28" s="225">
        <v>400</v>
      </c>
      <c r="F28" s="225">
        <v>235</v>
      </c>
      <c r="G28" s="225">
        <v>184</v>
      </c>
      <c r="H28" s="225">
        <v>410</v>
      </c>
      <c r="I28" s="225">
        <v>271</v>
      </c>
      <c r="J28" s="225">
        <v>223</v>
      </c>
      <c r="K28" s="225">
        <v>359</v>
      </c>
      <c r="L28" s="225">
        <v>370</v>
      </c>
      <c r="M28" s="225">
        <v>387</v>
      </c>
      <c r="N28" s="225">
        <v>299</v>
      </c>
      <c r="O28" s="225">
        <v>347</v>
      </c>
      <c r="P28" s="225">
        <f>SUM(D28:O28)</f>
        <v>3528</v>
      </c>
    </row>
    <row r="29" spans="1:16" ht="15.75" x14ac:dyDescent="0.25">
      <c r="A29" s="221"/>
      <c r="B29" s="208"/>
      <c r="C29" s="224" t="s">
        <v>332</v>
      </c>
      <c r="D29" s="225">
        <v>38116</v>
      </c>
      <c r="E29" s="225">
        <v>53745</v>
      </c>
      <c r="F29" s="225">
        <v>37688</v>
      </c>
      <c r="G29" s="225">
        <v>29998</v>
      </c>
      <c r="H29" s="225">
        <v>22702</v>
      </c>
      <c r="I29" s="225">
        <v>35979</v>
      </c>
      <c r="J29" s="225">
        <v>23377</v>
      </c>
      <c r="K29" s="225">
        <v>21451</v>
      </c>
      <c r="L29" s="225">
        <v>19034</v>
      </c>
      <c r="M29" s="225">
        <v>20413</v>
      </c>
      <c r="N29" s="225">
        <v>32773</v>
      </c>
      <c r="O29" s="225">
        <v>26750</v>
      </c>
      <c r="P29" s="225">
        <f>SUM(D29:O29)</f>
        <v>362026</v>
      </c>
    </row>
    <row r="30" spans="1:16" ht="15.75" x14ac:dyDescent="0.25">
      <c r="A30" s="221"/>
      <c r="B30" s="209" t="s">
        <v>333</v>
      </c>
      <c r="C30" s="210"/>
      <c r="D30" s="211">
        <f>SUBTOTAL(9,D28:D29)</f>
        <v>38159</v>
      </c>
      <c r="E30" s="212">
        <f t="shared" ref="E30" si="111">SUBTOTAL(9,E28:E29)</f>
        <v>54145</v>
      </c>
      <c r="F30" s="212">
        <f t="shared" ref="F30" si="112">SUBTOTAL(9,F28:F29)</f>
        <v>37923</v>
      </c>
      <c r="G30" s="212">
        <f t="shared" ref="G30" si="113">SUBTOTAL(9,G28:G29)</f>
        <v>30182</v>
      </c>
      <c r="H30" s="212">
        <f t="shared" ref="H30" si="114">SUBTOTAL(9,H28:H29)</f>
        <v>23112</v>
      </c>
      <c r="I30" s="212">
        <f t="shared" ref="I30" si="115">SUBTOTAL(9,I28:I29)</f>
        <v>36250</v>
      </c>
      <c r="J30" s="212">
        <f t="shared" ref="J30" si="116">SUBTOTAL(9,J28:J29)</f>
        <v>23600</v>
      </c>
      <c r="K30" s="212">
        <f t="shared" ref="K30" si="117">SUBTOTAL(9,K28:K29)</f>
        <v>21810</v>
      </c>
      <c r="L30" s="212">
        <f t="shared" ref="L30" si="118">SUBTOTAL(9,L28:L29)</f>
        <v>19404</v>
      </c>
      <c r="M30" s="212">
        <f t="shared" ref="M30" si="119">SUBTOTAL(9,M28:M29)</f>
        <v>20800</v>
      </c>
      <c r="N30" s="212">
        <f t="shared" ref="N30" si="120">SUBTOTAL(9,N28:N29)</f>
        <v>33072</v>
      </c>
      <c r="O30" s="212">
        <f t="shared" ref="O30" si="121">SUBTOTAL(9,O28:O29)</f>
        <v>27097</v>
      </c>
      <c r="P30" s="213">
        <f t="shared" ref="P30" si="122">SUBTOTAL(9,P28:P29)</f>
        <v>365554</v>
      </c>
    </row>
    <row r="31" spans="1:16" ht="15.75" x14ac:dyDescent="0.25">
      <c r="A31" s="221"/>
      <c r="B31" s="208" t="s">
        <v>334</v>
      </c>
      <c r="C31" s="224" t="s">
        <v>335</v>
      </c>
      <c r="D31" s="225">
        <v>4289</v>
      </c>
      <c r="E31" s="225">
        <v>11334</v>
      </c>
      <c r="F31" s="225">
        <v>6637</v>
      </c>
      <c r="G31" s="225">
        <v>5149</v>
      </c>
      <c r="H31" s="225">
        <v>4559</v>
      </c>
      <c r="I31" s="225">
        <v>7276</v>
      </c>
      <c r="J31" s="225">
        <v>4677</v>
      </c>
      <c r="K31" s="225">
        <v>2781</v>
      </c>
      <c r="L31" s="225">
        <v>2254</v>
      </c>
      <c r="M31" s="225">
        <v>2826</v>
      </c>
      <c r="N31" s="225">
        <v>9263</v>
      </c>
      <c r="O31" s="225">
        <v>3097</v>
      </c>
      <c r="P31" s="225">
        <f>SUM(D31:O31)</f>
        <v>64142</v>
      </c>
    </row>
    <row r="32" spans="1:16" ht="16.5" thickBot="1" x14ac:dyDescent="0.3">
      <c r="A32" s="214"/>
      <c r="B32" s="209" t="s">
        <v>337</v>
      </c>
      <c r="C32" s="210"/>
      <c r="D32" s="211">
        <f>SUBTOTAL(9,D31)</f>
        <v>4289</v>
      </c>
      <c r="E32" s="212">
        <f t="shared" ref="E32" si="123">SUBTOTAL(9,E31)</f>
        <v>11334</v>
      </c>
      <c r="F32" s="212">
        <f t="shared" ref="F32" si="124">SUBTOTAL(9,F31)</f>
        <v>6637</v>
      </c>
      <c r="G32" s="212">
        <f t="shared" ref="G32" si="125">SUBTOTAL(9,G31)</f>
        <v>5149</v>
      </c>
      <c r="H32" s="212">
        <f t="shared" ref="H32" si="126">SUBTOTAL(9,H31)</f>
        <v>4559</v>
      </c>
      <c r="I32" s="212">
        <f t="shared" ref="I32" si="127">SUBTOTAL(9,I31)</f>
        <v>7276</v>
      </c>
      <c r="J32" s="212">
        <f t="shared" ref="J32" si="128">SUBTOTAL(9,J31)</f>
        <v>4677</v>
      </c>
      <c r="K32" s="212">
        <f t="shared" ref="K32" si="129">SUBTOTAL(9,K31)</f>
        <v>2781</v>
      </c>
      <c r="L32" s="212">
        <f t="shared" ref="L32" si="130">SUBTOTAL(9,L31)</f>
        <v>2254</v>
      </c>
      <c r="M32" s="212">
        <f t="shared" ref="M32" si="131">SUBTOTAL(9,M31)</f>
        <v>2826</v>
      </c>
      <c r="N32" s="212">
        <f t="shared" ref="N32" si="132">SUBTOTAL(9,N31)</f>
        <v>9263</v>
      </c>
      <c r="O32" s="212">
        <f t="shared" ref="O32" si="133">SUBTOTAL(9,O31)</f>
        <v>3097</v>
      </c>
      <c r="P32" s="213">
        <f t="shared" ref="P32" si="134">SUBTOTAL(9,P31)</f>
        <v>64142</v>
      </c>
    </row>
    <row r="33" spans="1:16" ht="16.5" thickBot="1" x14ac:dyDescent="0.3">
      <c r="A33" s="215" t="s">
        <v>343</v>
      </c>
      <c r="B33" s="216"/>
      <c r="C33" s="217"/>
      <c r="D33" s="218">
        <f>SUBTOTAL(9,D28:D32)</f>
        <v>42448</v>
      </c>
      <c r="E33" s="219">
        <f t="shared" ref="E33" si="135">SUBTOTAL(9,E28:E32)</f>
        <v>65479</v>
      </c>
      <c r="F33" s="219">
        <f t="shared" ref="F33" si="136">SUBTOTAL(9,F28:F32)</f>
        <v>44560</v>
      </c>
      <c r="G33" s="219">
        <f t="shared" ref="G33" si="137">SUBTOTAL(9,G28:G32)</f>
        <v>35331</v>
      </c>
      <c r="H33" s="219">
        <f t="shared" ref="H33" si="138">SUBTOTAL(9,H28:H32)</f>
        <v>27671</v>
      </c>
      <c r="I33" s="219">
        <f t="shared" ref="I33" si="139">SUBTOTAL(9,I28:I32)</f>
        <v>43526</v>
      </c>
      <c r="J33" s="219">
        <f t="shared" ref="J33" si="140">SUBTOTAL(9,J28:J32)</f>
        <v>28277</v>
      </c>
      <c r="K33" s="219">
        <f t="shared" ref="K33" si="141">SUBTOTAL(9,K28:K32)</f>
        <v>24591</v>
      </c>
      <c r="L33" s="219">
        <f t="shared" ref="L33" si="142">SUBTOTAL(9,L28:L32)</f>
        <v>21658</v>
      </c>
      <c r="M33" s="219">
        <f t="shared" ref="M33" si="143">SUBTOTAL(9,M28:M32)</f>
        <v>23626</v>
      </c>
      <c r="N33" s="219">
        <f t="shared" ref="N33" si="144">SUBTOTAL(9,N28:N32)</f>
        <v>42335</v>
      </c>
      <c r="O33" s="219">
        <f t="shared" ref="O33" si="145">SUBTOTAL(9,O28:O32)</f>
        <v>30194</v>
      </c>
      <c r="P33" s="220">
        <f t="shared" ref="P33" si="146">SUBTOTAL(9,P28:P32)</f>
        <v>429696</v>
      </c>
    </row>
    <row r="34" spans="1:16" ht="15.75" x14ac:dyDescent="0.25">
      <c r="A34" s="221">
        <v>2021</v>
      </c>
      <c r="B34" s="208" t="s">
        <v>330</v>
      </c>
      <c r="C34" s="224" t="s">
        <v>331</v>
      </c>
      <c r="D34" s="225">
        <v>331</v>
      </c>
      <c r="E34" s="225">
        <v>319</v>
      </c>
      <c r="F34" s="225">
        <v>175</v>
      </c>
      <c r="G34" s="225"/>
      <c r="H34" s="225">
        <v>818</v>
      </c>
      <c r="I34" s="225">
        <v>529</v>
      </c>
      <c r="J34" s="225">
        <v>257</v>
      </c>
      <c r="K34" s="225"/>
      <c r="L34" s="225"/>
      <c r="M34" s="225"/>
      <c r="N34" s="225"/>
      <c r="O34" s="225">
        <v>1830</v>
      </c>
      <c r="P34" s="225">
        <f>SUM(D34:O34)</f>
        <v>4259</v>
      </c>
    </row>
    <row r="35" spans="1:16" ht="15.75" x14ac:dyDescent="0.25">
      <c r="A35" s="221"/>
      <c r="B35" s="208"/>
      <c r="C35" s="224" t="s">
        <v>332</v>
      </c>
      <c r="D35" s="225">
        <v>28602</v>
      </c>
      <c r="E35" s="225">
        <v>22809</v>
      </c>
      <c r="F35" s="225">
        <v>18166</v>
      </c>
      <c r="G35" s="225">
        <v>17587</v>
      </c>
      <c r="H35" s="225">
        <v>39628</v>
      </c>
      <c r="I35" s="225">
        <v>28069</v>
      </c>
      <c r="J35" s="225">
        <v>16718</v>
      </c>
      <c r="K35" s="225">
        <v>28808</v>
      </c>
      <c r="L35" s="225">
        <v>6087</v>
      </c>
      <c r="M35" s="225">
        <v>26188</v>
      </c>
      <c r="N35" s="225">
        <v>19617</v>
      </c>
      <c r="O35" s="225">
        <v>21573</v>
      </c>
      <c r="P35" s="225">
        <f>SUM(D35:O35)</f>
        <v>273852</v>
      </c>
    </row>
    <row r="36" spans="1:16" ht="15.75" x14ac:dyDescent="0.25">
      <c r="A36" s="221"/>
      <c r="B36" s="209" t="s">
        <v>333</v>
      </c>
      <c r="C36" s="210"/>
      <c r="D36" s="211">
        <f>SUBTOTAL(9,D34:D35)</f>
        <v>28933</v>
      </c>
      <c r="E36" s="212">
        <f t="shared" ref="E36" si="147">SUBTOTAL(9,E34:E35)</f>
        <v>23128</v>
      </c>
      <c r="F36" s="212">
        <f t="shared" ref="F36" si="148">SUBTOTAL(9,F34:F35)</f>
        <v>18341</v>
      </c>
      <c r="G36" s="212">
        <f t="shared" ref="G36" si="149">SUBTOTAL(9,G34:G35)</f>
        <v>17587</v>
      </c>
      <c r="H36" s="212">
        <f t="shared" ref="H36" si="150">SUBTOTAL(9,H34:H35)</f>
        <v>40446</v>
      </c>
      <c r="I36" s="212">
        <f t="shared" ref="I36" si="151">SUBTOTAL(9,I34:I35)</f>
        <v>28598</v>
      </c>
      <c r="J36" s="212">
        <f t="shared" ref="J36" si="152">SUBTOTAL(9,J34:J35)</f>
        <v>16975</v>
      </c>
      <c r="K36" s="212">
        <f t="shared" ref="K36" si="153">SUBTOTAL(9,K34:K35)</f>
        <v>28808</v>
      </c>
      <c r="L36" s="212">
        <f t="shared" ref="L36" si="154">SUBTOTAL(9,L34:L35)</f>
        <v>6087</v>
      </c>
      <c r="M36" s="212">
        <f t="shared" ref="M36" si="155">SUBTOTAL(9,M34:M35)</f>
        <v>26188</v>
      </c>
      <c r="N36" s="212">
        <f t="shared" ref="N36" si="156">SUBTOTAL(9,N34:N35)</f>
        <v>19617</v>
      </c>
      <c r="O36" s="212">
        <f t="shared" ref="O36" si="157">SUBTOTAL(9,O34:O35)</f>
        <v>23403</v>
      </c>
      <c r="P36" s="213">
        <f t="shared" ref="P36" si="158">SUBTOTAL(9,P34:P35)</f>
        <v>278111</v>
      </c>
    </row>
    <row r="37" spans="1:16" ht="15.75" x14ac:dyDescent="0.25">
      <c r="A37" s="221"/>
      <c r="B37" s="208" t="s">
        <v>334</v>
      </c>
      <c r="C37" s="224" t="s">
        <v>335</v>
      </c>
      <c r="D37" s="225">
        <v>7526</v>
      </c>
      <c r="E37" s="225">
        <v>2980</v>
      </c>
      <c r="F37" s="225">
        <v>7035</v>
      </c>
      <c r="G37" s="225">
        <v>3635</v>
      </c>
      <c r="H37" s="225">
        <v>3058</v>
      </c>
      <c r="I37" s="225">
        <v>3237</v>
      </c>
      <c r="J37" s="225">
        <v>1844</v>
      </c>
      <c r="K37" s="225">
        <v>5809</v>
      </c>
      <c r="L37" s="225">
        <v>14047</v>
      </c>
      <c r="M37" s="225">
        <v>7269</v>
      </c>
      <c r="N37" s="225">
        <v>5798</v>
      </c>
      <c r="O37" s="225">
        <v>4884</v>
      </c>
      <c r="P37" s="225">
        <f>SUM(D37:O37)</f>
        <v>67122</v>
      </c>
    </row>
    <row r="38" spans="1:16" ht="16.5" thickBot="1" x14ac:dyDescent="0.3">
      <c r="A38" s="214"/>
      <c r="B38" s="209" t="s">
        <v>337</v>
      </c>
      <c r="C38" s="210"/>
      <c r="D38" s="211">
        <f>SUBTOTAL(9,D37)</f>
        <v>7526</v>
      </c>
      <c r="E38" s="212">
        <f t="shared" ref="E38" si="159">SUBTOTAL(9,E37)</f>
        <v>2980</v>
      </c>
      <c r="F38" s="212">
        <f t="shared" ref="F38" si="160">SUBTOTAL(9,F37)</f>
        <v>7035</v>
      </c>
      <c r="G38" s="212">
        <f t="shared" ref="G38" si="161">SUBTOTAL(9,G37)</f>
        <v>3635</v>
      </c>
      <c r="H38" s="212">
        <f t="shared" ref="H38" si="162">SUBTOTAL(9,H37)</f>
        <v>3058</v>
      </c>
      <c r="I38" s="212">
        <f t="shared" ref="I38" si="163">SUBTOTAL(9,I37)</f>
        <v>3237</v>
      </c>
      <c r="J38" s="212">
        <f t="shared" ref="J38" si="164">SUBTOTAL(9,J37)</f>
        <v>1844</v>
      </c>
      <c r="K38" s="212">
        <f t="shared" ref="K38" si="165">SUBTOTAL(9,K37)</f>
        <v>5809</v>
      </c>
      <c r="L38" s="212">
        <f t="shared" ref="L38" si="166">SUBTOTAL(9,L37)</f>
        <v>14047</v>
      </c>
      <c r="M38" s="212">
        <f t="shared" ref="M38" si="167">SUBTOTAL(9,M37)</f>
        <v>7269</v>
      </c>
      <c r="N38" s="212">
        <f t="shared" ref="N38" si="168">SUBTOTAL(9,N37)</f>
        <v>5798</v>
      </c>
      <c r="O38" s="212">
        <f t="shared" ref="O38" si="169">SUBTOTAL(9,O37)</f>
        <v>4884</v>
      </c>
      <c r="P38" s="213">
        <f t="shared" ref="P38" si="170">SUBTOTAL(9,P37)</f>
        <v>67122</v>
      </c>
    </row>
    <row r="39" spans="1:16" ht="16.5" thickBot="1" x14ac:dyDescent="0.3">
      <c r="A39" s="215" t="s">
        <v>345</v>
      </c>
      <c r="B39" s="216"/>
      <c r="C39" s="217"/>
      <c r="D39" s="218">
        <f>SUBTOTAL(9,D34:D38)</f>
        <v>36459</v>
      </c>
      <c r="E39" s="219">
        <f t="shared" ref="E39" si="171">SUBTOTAL(9,E34:E38)</f>
        <v>26108</v>
      </c>
      <c r="F39" s="219">
        <f t="shared" ref="F39" si="172">SUBTOTAL(9,F34:F38)</f>
        <v>25376</v>
      </c>
      <c r="G39" s="219">
        <f t="shared" ref="G39" si="173">SUBTOTAL(9,G34:G38)</f>
        <v>21222</v>
      </c>
      <c r="H39" s="219">
        <f t="shared" ref="H39" si="174">SUBTOTAL(9,H34:H38)</f>
        <v>43504</v>
      </c>
      <c r="I39" s="219">
        <f t="shared" ref="I39" si="175">SUBTOTAL(9,I34:I38)</f>
        <v>31835</v>
      </c>
      <c r="J39" s="219">
        <f t="shared" ref="J39" si="176">SUBTOTAL(9,J34:J38)</f>
        <v>18819</v>
      </c>
      <c r="K39" s="219">
        <f t="shared" ref="K39" si="177">SUBTOTAL(9,K34:K38)</f>
        <v>34617</v>
      </c>
      <c r="L39" s="219">
        <f t="shared" ref="L39" si="178">SUBTOTAL(9,L34:L38)</f>
        <v>20134</v>
      </c>
      <c r="M39" s="219">
        <f t="shared" ref="M39" si="179">SUBTOTAL(9,M34:M38)</f>
        <v>33457</v>
      </c>
      <c r="N39" s="219">
        <f t="shared" ref="N39" si="180">SUBTOTAL(9,N34:N38)</f>
        <v>25415</v>
      </c>
      <c r="O39" s="219">
        <f t="shared" ref="O39" si="181">SUBTOTAL(9,O34:O38)</f>
        <v>28287</v>
      </c>
      <c r="P39" s="220">
        <f t="shared" ref="P39" si="182">SUBTOTAL(9,P34:P38)</f>
        <v>345233</v>
      </c>
    </row>
    <row r="40" spans="1:16" ht="15.75" x14ac:dyDescent="0.25">
      <c r="A40" s="221">
        <v>2022</v>
      </c>
      <c r="B40" s="208" t="s">
        <v>330</v>
      </c>
      <c r="C40" s="224" t="s">
        <v>331</v>
      </c>
      <c r="D40" s="225"/>
      <c r="E40" s="225"/>
      <c r="F40" s="225">
        <v>1001</v>
      </c>
      <c r="G40" s="225"/>
      <c r="H40" s="225"/>
      <c r="I40" s="225"/>
      <c r="J40" s="225"/>
      <c r="K40" s="225"/>
      <c r="L40" s="225"/>
      <c r="M40" s="225"/>
      <c r="N40" s="225"/>
      <c r="O40" s="225"/>
      <c r="P40" s="225">
        <f>SUM(D40:O40)</f>
        <v>1001</v>
      </c>
    </row>
    <row r="41" spans="1:16" ht="15.75" x14ac:dyDescent="0.25">
      <c r="A41" s="221" t="s">
        <v>362</v>
      </c>
      <c r="B41" s="208"/>
      <c r="C41" s="224" t="s">
        <v>332</v>
      </c>
      <c r="D41" s="225">
        <v>22302</v>
      </c>
      <c r="E41" s="225">
        <v>45322</v>
      </c>
      <c r="F41" s="225">
        <v>29315</v>
      </c>
      <c r="G41" s="225">
        <v>34773</v>
      </c>
      <c r="H41" s="225"/>
      <c r="I41" s="225"/>
      <c r="J41" s="225"/>
      <c r="K41" s="225"/>
      <c r="L41" s="225"/>
      <c r="M41" s="225"/>
      <c r="N41" s="225"/>
      <c r="O41" s="225"/>
      <c r="P41" s="225">
        <f>SUM(D41:O41)</f>
        <v>131712</v>
      </c>
    </row>
    <row r="42" spans="1:16" ht="15.75" x14ac:dyDescent="0.25">
      <c r="A42" s="221"/>
      <c r="B42" s="209" t="s">
        <v>333</v>
      </c>
      <c r="C42" s="210"/>
      <c r="D42" s="211">
        <f>SUBTOTAL(9,D40:D41)</f>
        <v>22302</v>
      </c>
      <c r="E42" s="212">
        <f t="shared" ref="E42" si="183">SUBTOTAL(9,E40:E41)</f>
        <v>45322</v>
      </c>
      <c r="F42" s="212">
        <f t="shared" ref="F42" si="184">SUBTOTAL(9,F40:F41)</f>
        <v>30316</v>
      </c>
      <c r="G42" s="212">
        <f t="shared" ref="G42" si="185">SUBTOTAL(9,G40:G41)</f>
        <v>34773</v>
      </c>
      <c r="H42" s="212">
        <f t="shared" ref="H42" si="186">SUBTOTAL(9,H40:H41)</f>
        <v>0</v>
      </c>
      <c r="I42" s="212">
        <f t="shared" ref="I42" si="187">SUBTOTAL(9,I40:I41)</f>
        <v>0</v>
      </c>
      <c r="J42" s="212">
        <f t="shared" ref="J42" si="188">SUBTOTAL(9,J40:J41)</f>
        <v>0</v>
      </c>
      <c r="K42" s="212">
        <f t="shared" ref="K42" si="189">SUBTOTAL(9,K40:K41)</f>
        <v>0</v>
      </c>
      <c r="L42" s="212">
        <f t="shared" ref="L42" si="190">SUBTOTAL(9,L40:L41)</f>
        <v>0</v>
      </c>
      <c r="M42" s="212">
        <f t="shared" ref="M42" si="191">SUBTOTAL(9,M40:M41)</f>
        <v>0</v>
      </c>
      <c r="N42" s="212">
        <f t="shared" ref="N42" si="192">SUBTOTAL(9,N40:N41)</f>
        <v>0</v>
      </c>
      <c r="O42" s="212">
        <f t="shared" ref="O42" si="193">SUBTOTAL(9,O40:O41)</f>
        <v>0</v>
      </c>
      <c r="P42" s="213">
        <f t="shared" ref="P42" si="194">SUBTOTAL(9,P40:P41)</f>
        <v>132713</v>
      </c>
    </row>
    <row r="43" spans="1:16" ht="15.75" x14ac:dyDescent="0.25">
      <c r="A43" s="221"/>
      <c r="B43" s="208" t="s">
        <v>334</v>
      </c>
      <c r="C43" s="224" t="s">
        <v>335</v>
      </c>
      <c r="D43" s="225">
        <v>3179</v>
      </c>
      <c r="E43" s="225">
        <v>5347</v>
      </c>
      <c r="F43" s="225">
        <v>3795</v>
      </c>
      <c r="G43" s="225">
        <v>4957</v>
      </c>
      <c r="H43" s="225"/>
      <c r="I43" s="225"/>
      <c r="J43" s="225"/>
      <c r="K43" s="225"/>
      <c r="L43" s="225"/>
      <c r="M43" s="225"/>
      <c r="N43" s="225"/>
      <c r="O43" s="225"/>
      <c r="P43" s="225">
        <f>SUM(D43:O43)</f>
        <v>17278</v>
      </c>
    </row>
    <row r="44" spans="1:16" ht="16.5" thickBot="1" x14ac:dyDescent="0.3">
      <c r="A44" s="214"/>
      <c r="B44" s="209" t="s">
        <v>337</v>
      </c>
      <c r="C44" s="210"/>
      <c r="D44" s="211">
        <f>SUBTOTAL(9,D43)</f>
        <v>3179</v>
      </c>
      <c r="E44" s="212">
        <f t="shared" ref="E44" si="195">SUBTOTAL(9,E43)</f>
        <v>5347</v>
      </c>
      <c r="F44" s="212">
        <f t="shared" ref="F44" si="196">SUBTOTAL(9,F43)</f>
        <v>3795</v>
      </c>
      <c r="G44" s="212">
        <f t="shared" ref="G44" si="197">SUBTOTAL(9,G43)</f>
        <v>4957</v>
      </c>
      <c r="H44" s="212">
        <f t="shared" ref="H44" si="198">SUBTOTAL(9,H43)</f>
        <v>0</v>
      </c>
      <c r="I44" s="212">
        <f t="shared" ref="I44" si="199">SUBTOTAL(9,I43)</f>
        <v>0</v>
      </c>
      <c r="J44" s="212">
        <f t="shared" ref="J44" si="200">SUBTOTAL(9,J43)</f>
        <v>0</v>
      </c>
      <c r="K44" s="212">
        <f t="shared" ref="K44" si="201">SUBTOTAL(9,K43)</f>
        <v>0</v>
      </c>
      <c r="L44" s="212">
        <f t="shared" ref="L44" si="202">SUBTOTAL(9,L43)</f>
        <v>0</v>
      </c>
      <c r="M44" s="212">
        <f t="shared" ref="M44" si="203">SUBTOTAL(9,M43)</f>
        <v>0</v>
      </c>
      <c r="N44" s="212">
        <f t="shared" ref="N44" si="204">SUBTOTAL(9,N43)</f>
        <v>0</v>
      </c>
      <c r="O44" s="212">
        <f t="shared" ref="O44" si="205">SUBTOTAL(9,O43)</f>
        <v>0</v>
      </c>
      <c r="P44" s="213">
        <f t="shared" ref="P44" si="206">SUBTOTAL(9,P43)</f>
        <v>17278</v>
      </c>
    </row>
    <row r="45" spans="1:16" ht="16.5" thickBot="1" x14ac:dyDescent="0.3">
      <c r="A45" s="215" t="s">
        <v>105</v>
      </c>
      <c r="B45" s="216"/>
      <c r="C45" s="217"/>
      <c r="D45" s="218">
        <f>SUBTOTAL(9,D40:D44)</f>
        <v>25481</v>
      </c>
      <c r="E45" s="219">
        <f t="shared" ref="E45" si="207">SUBTOTAL(9,E40:E44)</f>
        <v>50669</v>
      </c>
      <c r="F45" s="219">
        <f t="shared" ref="F45" si="208">SUBTOTAL(9,F40:F44)</f>
        <v>34111</v>
      </c>
      <c r="G45" s="219">
        <f t="shared" ref="G45" si="209">SUBTOTAL(9,G40:G44)</f>
        <v>39730</v>
      </c>
      <c r="H45" s="219">
        <f t="shared" ref="H45" si="210">SUBTOTAL(9,H40:H44)</f>
        <v>0</v>
      </c>
      <c r="I45" s="219">
        <f t="shared" ref="I45" si="211">SUBTOTAL(9,I40:I44)</f>
        <v>0</v>
      </c>
      <c r="J45" s="219">
        <f t="shared" ref="J45" si="212">SUBTOTAL(9,J40:J44)</f>
        <v>0</v>
      </c>
      <c r="K45" s="219">
        <f t="shared" ref="K45" si="213">SUBTOTAL(9,K40:K44)</f>
        <v>0</v>
      </c>
      <c r="L45" s="219">
        <f t="shared" ref="L45" si="214">SUBTOTAL(9,L40:L44)</f>
        <v>0</v>
      </c>
      <c r="M45" s="219">
        <f t="shared" ref="M45" si="215">SUBTOTAL(9,M40:M44)</f>
        <v>0</v>
      </c>
      <c r="N45" s="219">
        <f t="shared" ref="N45" si="216">SUBTOTAL(9,N40:N44)</f>
        <v>0</v>
      </c>
      <c r="O45" s="219">
        <f t="shared" ref="O45" si="217">SUBTOTAL(9,O40:O44)</f>
        <v>0</v>
      </c>
      <c r="P45" s="220">
        <f t="shared" ref="P45" si="218">SUBTOTAL(9,P40:P44)</f>
        <v>149991</v>
      </c>
    </row>
    <row r="46" spans="1:16" ht="15.75" x14ac:dyDescent="0.25">
      <c r="A46" s="221">
        <v>2022</v>
      </c>
      <c r="B46" s="208" t="s">
        <v>330</v>
      </c>
      <c r="C46" s="224" t="s">
        <v>331</v>
      </c>
      <c r="D46" s="225"/>
      <c r="E46" s="225"/>
      <c r="F46" s="225"/>
      <c r="G46" s="225"/>
      <c r="H46" s="225"/>
      <c r="I46" s="225"/>
      <c r="J46" s="225"/>
      <c r="K46" s="225"/>
      <c r="L46" s="225"/>
      <c r="M46" s="225"/>
      <c r="N46" s="225"/>
      <c r="O46" s="225"/>
      <c r="P46" s="225">
        <f>SUM(D46:O46)</f>
        <v>0</v>
      </c>
    </row>
    <row r="47" spans="1:16" ht="15.75" x14ac:dyDescent="0.25">
      <c r="A47" s="221" t="s">
        <v>361</v>
      </c>
      <c r="B47" s="208"/>
      <c r="C47" s="224" t="s">
        <v>332</v>
      </c>
      <c r="D47" s="225">
        <v>17733.928164000004</v>
      </c>
      <c r="E47" s="225">
        <v>11742.691068000007</v>
      </c>
      <c r="F47" s="225">
        <v>7049.9658660000096</v>
      </c>
      <c r="G47" s="225">
        <v>6479.4740760000059</v>
      </c>
      <c r="H47" s="225">
        <v>29557.041738000007</v>
      </c>
      <c r="I47" s="225">
        <v>17342.921904000006</v>
      </c>
      <c r="J47" s="225">
        <v>5480.8282740000031</v>
      </c>
      <c r="K47" s="225">
        <v>17986.061099999999</v>
      </c>
      <c r="L47" s="225">
        <v>-6010.4527740000049</v>
      </c>
      <c r="M47" s="225">
        <v>15201.432264000003</v>
      </c>
      <c r="N47" s="225">
        <v>8400.8095140000041</v>
      </c>
      <c r="O47" s="225">
        <v>10388.026571999995</v>
      </c>
      <c r="P47" s="225">
        <f>SUM(D47:O47)</f>
        <v>141352.72776600003</v>
      </c>
    </row>
    <row r="48" spans="1:16" ht="15.75" x14ac:dyDescent="0.25">
      <c r="A48" s="221"/>
      <c r="B48" s="209" t="s">
        <v>333</v>
      </c>
      <c r="C48" s="210"/>
      <c r="D48" s="211">
        <f>SUBTOTAL(9,D46:D47)</f>
        <v>17733.928164000004</v>
      </c>
      <c r="E48" s="212">
        <f t="shared" ref="E48" si="219">SUBTOTAL(9,E46:E47)</f>
        <v>11742.691068000007</v>
      </c>
      <c r="F48" s="212">
        <f t="shared" ref="F48" si="220">SUBTOTAL(9,F46:F47)</f>
        <v>7049.9658660000096</v>
      </c>
      <c r="G48" s="212">
        <f t="shared" ref="G48" si="221">SUBTOTAL(9,G46:G47)</f>
        <v>6479.4740760000059</v>
      </c>
      <c r="H48" s="212">
        <f t="shared" ref="H48" si="222">SUBTOTAL(9,H46:H47)</f>
        <v>29557.041738000007</v>
      </c>
      <c r="I48" s="212">
        <f t="shared" ref="I48" si="223">SUBTOTAL(9,I46:I47)</f>
        <v>17342.921904000006</v>
      </c>
      <c r="J48" s="212">
        <f t="shared" ref="J48" si="224">SUBTOTAL(9,J46:J47)</f>
        <v>5480.8282740000031</v>
      </c>
      <c r="K48" s="212">
        <f t="shared" ref="K48" si="225">SUBTOTAL(9,K46:K47)</f>
        <v>17986.061099999999</v>
      </c>
      <c r="L48" s="212">
        <f t="shared" ref="L48" si="226">SUBTOTAL(9,L46:L47)</f>
        <v>-6010.4527740000049</v>
      </c>
      <c r="M48" s="212">
        <f t="shared" ref="M48" si="227">SUBTOTAL(9,M46:M47)</f>
        <v>15201.432264000003</v>
      </c>
      <c r="N48" s="212">
        <f t="shared" ref="N48" si="228">SUBTOTAL(9,N46:N47)</f>
        <v>8400.8095140000041</v>
      </c>
      <c r="O48" s="212">
        <f t="shared" ref="O48" si="229">SUBTOTAL(9,O46:O47)</f>
        <v>10388.026571999995</v>
      </c>
      <c r="P48" s="213">
        <f t="shared" ref="P48" si="230">SUBTOTAL(9,P46:P47)</f>
        <v>141352.72776600003</v>
      </c>
    </row>
    <row r="49" spans="1:16" ht="15.75" x14ac:dyDescent="0.25">
      <c r="A49" s="221"/>
      <c r="B49" s="208" t="s">
        <v>334</v>
      </c>
      <c r="C49" s="224" t="s">
        <v>335</v>
      </c>
      <c r="D49" s="225"/>
      <c r="E49" s="225"/>
      <c r="F49" s="225"/>
      <c r="G49" s="225"/>
      <c r="H49" s="225"/>
      <c r="I49" s="225"/>
      <c r="J49" s="225"/>
      <c r="K49" s="225"/>
      <c r="L49" s="225"/>
      <c r="M49" s="225"/>
      <c r="N49" s="225"/>
      <c r="O49" s="225"/>
      <c r="P49" s="225">
        <f>SUM(D49:O49)</f>
        <v>0</v>
      </c>
    </row>
    <row r="50" spans="1:16" ht="16.5" thickBot="1" x14ac:dyDescent="0.3">
      <c r="A50" s="214"/>
      <c r="B50" s="209" t="s">
        <v>337</v>
      </c>
      <c r="C50" s="210"/>
      <c r="D50" s="211">
        <f>SUBTOTAL(9,D49)</f>
        <v>0</v>
      </c>
      <c r="E50" s="212">
        <f t="shared" ref="E50" si="231">SUBTOTAL(9,E49)</f>
        <v>0</v>
      </c>
      <c r="F50" s="212">
        <f t="shared" ref="F50" si="232">SUBTOTAL(9,F49)</f>
        <v>0</v>
      </c>
      <c r="G50" s="212">
        <f t="shared" ref="G50" si="233">SUBTOTAL(9,G49)</f>
        <v>0</v>
      </c>
      <c r="H50" s="212">
        <f t="shared" ref="H50" si="234">SUBTOTAL(9,H49)</f>
        <v>0</v>
      </c>
      <c r="I50" s="212">
        <f t="shared" ref="I50" si="235">SUBTOTAL(9,I49)</f>
        <v>0</v>
      </c>
      <c r="J50" s="212">
        <f t="shared" ref="J50" si="236">SUBTOTAL(9,J49)</f>
        <v>0</v>
      </c>
      <c r="K50" s="212">
        <f t="shared" ref="K50" si="237">SUBTOTAL(9,K49)</f>
        <v>0</v>
      </c>
      <c r="L50" s="212">
        <f t="shared" ref="L50" si="238">SUBTOTAL(9,L49)</f>
        <v>0</v>
      </c>
      <c r="M50" s="212">
        <f t="shared" ref="M50" si="239">SUBTOTAL(9,M49)</f>
        <v>0</v>
      </c>
      <c r="N50" s="212">
        <f t="shared" ref="N50" si="240">SUBTOTAL(9,N49)</f>
        <v>0</v>
      </c>
      <c r="O50" s="212">
        <f t="shared" ref="O50" si="241">SUBTOTAL(9,O49)</f>
        <v>0</v>
      </c>
      <c r="P50" s="213">
        <f t="shared" ref="P50" si="242">SUBTOTAL(9,P49)</f>
        <v>0</v>
      </c>
    </row>
    <row r="51" spans="1:16" ht="16.5" thickBot="1" x14ac:dyDescent="0.3">
      <c r="A51" s="215" t="s">
        <v>105</v>
      </c>
      <c r="B51" s="216"/>
      <c r="C51" s="217"/>
      <c r="D51" s="218">
        <f>SUBTOTAL(9,D46:D50)</f>
        <v>17733.928164000004</v>
      </c>
      <c r="E51" s="219">
        <f t="shared" ref="E51" si="243">SUBTOTAL(9,E46:E50)</f>
        <v>11742.691068000007</v>
      </c>
      <c r="F51" s="219">
        <f t="shared" ref="F51" si="244">SUBTOTAL(9,F46:F50)</f>
        <v>7049.9658660000096</v>
      </c>
      <c r="G51" s="219">
        <f t="shared" ref="G51" si="245">SUBTOTAL(9,G46:G50)</f>
        <v>6479.4740760000059</v>
      </c>
      <c r="H51" s="219">
        <f t="shared" ref="H51" si="246">SUBTOTAL(9,H46:H50)</f>
        <v>29557.041738000007</v>
      </c>
      <c r="I51" s="219">
        <f t="shared" ref="I51" si="247">SUBTOTAL(9,I46:I50)</f>
        <v>17342.921904000006</v>
      </c>
      <c r="J51" s="219">
        <f t="shared" ref="J51" si="248">SUBTOTAL(9,J46:J50)</f>
        <v>5480.8282740000031</v>
      </c>
      <c r="K51" s="219">
        <f t="shared" ref="K51" si="249">SUBTOTAL(9,K46:K50)</f>
        <v>17986.061099999999</v>
      </c>
      <c r="L51" s="219">
        <f t="shared" ref="L51" si="250">SUBTOTAL(9,L46:L50)</f>
        <v>-6010.4527740000049</v>
      </c>
      <c r="M51" s="219">
        <f t="shared" ref="M51" si="251">SUBTOTAL(9,M46:M50)</f>
        <v>15201.432264000003</v>
      </c>
      <c r="N51" s="219">
        <f t="shared" ref="N51" si="252">SUBTOTAL(9,N46:N50)</f>
        <v>8400.8095140000041</v>
      </c>
      <c r="O51" s="219">
        <f t="shared" ref="O51" si="253">SUBTOTAL(9,O46:O50)</f>
        <v>10388.026571999995</v>
      </c>
      <c r="P51" s="220">
        <f t="shared" ref="P51" si="254">SUBTOTAL(9,P46:P50)</f>
        <v>141352.72776600003</v>
      </c>
    </row>
    <row r="52" spans="1:16" ht="15.75" x14ac:dyDescent="0.25">
      <c r="A52" s="221">
        <v>2023</v>
      </c>
      <c r="B52" s="208" t="s">
        <v>330</v>
      </c>
      <c r="C52" s="224" t="s">
        <v>331</v>
      </c>
      <c r="D52" s="225"/>
      <c r="E52" s="225"/>
      <c r="F52" s="225"/>
      <c r="G52" s="225"/>
      <c r="H52" s="225"/>
      <c r="I52" s="225"/>
      <c r="J52" s="225"/>
      <c r="K52" s="225"/>
      <c r="L52" s="225"/>
      <c r="M52" s="225"/>
      <c r="N52" s="225"/>
      <c r="O52" s="225"/>
      <c r="P52" s="225">
        <f>SUM(D52:O52)</f>
        <v>0</v>
      </c>
    </row>
    <row r="53" spans="1:16" ht="15.75" x14ac:dyDescent="0.25">
      <c r="A53" s="221" t="s">
        <v>361</v>
      </c>
      <c r="B53" s="208"/>
      <c r="C53" s="224" t="s">
        <v>332</v>
      </c>
      <c r="D53" s="225">
        <v>18497.681071500003</v>
      </c>
      <c r="E53" s="225">
        <v>12302.752177500006</v>
      </c>
      <c r="F53" s="225">
        <v>7576.7229772500068</v>
      </c>
      <c r="G53" s="225">
        <v>7019.8525185000035</v>
      </c>
      <c r="H53" s="225">
        <v>31212.698922749998</v>
      </c>
      <c r="I53" s="225">
        <v>18279.743155500004</v>
      </c>
      <c r="J53" s="225">
        <v>5870.0492257500046</v>
      </c>
      <c r="K53" s="225">
        <v>18804.189572999996</v>
      </c>
      <c r="L53" s="225">
        <v>-6590.8245382500027</v>
      </c>
      <c r="M53" s="225">
        <v>15837.546933000001</v>
      </c>
      <c r="N53" s="225">
        <v>8798.9023867500036</v>
      </c>
      <c r="O53" s="225">
        <v>10812.364180499997</v>
      </c>
      <c r="P53" s="225">
        <f>SUM(D53:O53)</f>
        <v>148421.67858375004</v>
      </c>
    </row>
    <row r="54" spans="1:16" ht="15.75" x14ac:dyDescent="0.25">
      <c r="A54" s="221"/>
      <c r="B54" s="209" t="s">
        <v>333</v>
      </c>
      <c r="C54" s="210"/>
      <c r="D54" s="211">
        <f>SUBTOTAL(9,D52:D53)</f>
        <v>18497.681071500003</v>
      </c>
      <c r="E54" s="212">
        <f t="shared" ref="E54" si="255">SUBTOTAL(9,E52:E53)</f>
        <v>12302.752177500006</v>
      </c>
      <c r="F54" s="212">
        <f t="shared" ref="F54" si="256">SUBTOTAL(9,F52:F53)</f>
        <v>7576.7229772500068</v>
      </c>
      <c r="G54" s="212">
        <f t="shared" ref="G54" si="257">SUBTOTAL(9,G52:G53)</f>
        <v>7019.8525185000035</v>
      </c>
      <c r="H54" s="212">
        <f t="shared" ref="H54" si="258">SUBTOTAL(9,H52:H53)</f>
        <v>31212.698922749998</v>
      </c>
      <c r="I54" s="212">
        <f t="shared" ref="I54" si="259">SUBTOTAL(9,I52:I53)</f>
        <v>18279.743155500004</v>
      </c>
      <c r="J54" s="212">
        <f t="shared" ref="J54" si="260">SUBTOTAL(9,J52:J53)</f>
        <v>5870.0492257500046</v>
      </c>
      <c r="K54" s="212">
        <f t="shared" ref="K54" si="261">SUBTOTAL(9,K52:K53)</f>
        <v>18804.189572999996</v>
      </c>
      <c r="L54" s="212">
        <f t="shared" ref="L54" si="262">SUBTOTAL(9,L52:L53)</f>
        <v>-6590.8245382500027</v>
      </c>
      <c r="M54" s="212">
        <f t="shared" ref="M54" si="263">SUBTOTAL(9,M52:M53)</f>
        <v>15837.546933000001</v>
      </c>
      <c r="N54" s="212">
        <f t="shared" ref="N54" si="264">SUBTOTAL(9,N52:N53)</f>
        <v>8798.9023867500036</v>
      </c>
      <c r="O54" s="212">
        <f t="shared" ref="O54" si="265">SUBTOTAL(9,O52:O53)</f>
        <v>10812.364180499997</v>
      </c>
      <c r="P54" s="213">
        <f t="shared" ref="P54" si="266">SUBTOTAL(9,P52:P53)</f>
        <v>148421.67858375004</v>
      </c>
    </row>
    <row r="55" spans="1:16" ht="15.75" x14ac:dyDescent="0.25">
      <c r="A55" s="221"/>
      <c r="B55" s="208" t="s">
        <v>334</v>
      </c>
      <c r="C55" s="224" t="s">
        <v>335</v>
      </c>
      <c r="D55" s="225"/>
      <c r="E55" s="225"/>
      <c r="F55" s="225"/>
      <c r="G55" s="225"/>
      <c r="H55" s="225"/>
      <c r="I55" s="225"/>
      <c r="J55" s="225"/>
      <c r="K55" s="225"/>
      <c r="L55" s="225"/>
      <c r="M55" s="225"/>
      <c r="N55" s="225"/>
      <c r="O55" s="225"/>
      <c r="P55" s="225">
        <f>SUM(D55:O55)</f>
        <v>0</v>
      </c>
    </row>
    <row r="56" spans="1:16" ht="16.5" thickBot="1" x14ac:dyDescent="0.3">
      <c r="A56" s="214"/>
      <c r="B56" s="209" t="s">
        <v>337</v>
      </c>
      <c r="C56" s="210"/>
      <c r="D56" s="211">
        <f>SUBTOTAL(9,D55)</f>
        <v>0</v>
      </c>
      <c r="E56" s="212">
        <f t="shared" ref="E56" si="267">SUBTOTAL(9,E55)</f>
        <v>0</v>
      </c>
      <c r="F56" s="212">
        <f t="shared" ref="F56" si="268">SUBTOTAL(9,F55)</f>
        <v>0</v>
      </c>
      <c r="G56" s="212">
        <f t="shared" ref="G56" si="269">SUBTOTAL(9,G55)</f>
        <v>0</v>
      </c>
      <c r="H56" s="212">
        <f t="shared" ref="H56" si="270">SUBTOTAL(9,H55)</f>
        <v>0</v>
      </c>
      <c r="I56" s="212">
        <f t="shared" ref="I56" si="271">SUBTOTAL(9,I55)</f>
        <v>0</v>
      </c>
      <c r="J56" s="212">
        <f t="shared" ref="J56" si="272">SUBTOTAL(9,J55)</f>
        <v>0</v>
      </c>
      <c r="K56" s="212">
        <f t="shared" ref="K56" si="273">SUBTOTAL(9,K55)</f>
        <v>0</v>
      </c>
      <c r="L56" s="212">
        <f t="shared" ref="L56" si="274">SUBTOTAL(9,L55)</f>
        <v>0</v>
      </c>
      <c r="M56" s="212">
        <f t="shared" ref="M56" si="275">SUBTOTAL(9,M55)</f>
        <v>0</v>
      </c>
      <c r="N56" s="212">
        <f t="shared" ref="N56" si="276">SUBTOTAL(9,N55)</f>
        <v>0</v>
      </c>
      <c r="O56" s="212">
        <f t="shared" ref="O56" si="277">SUBTOTAL(9,O55)</f>
        <v>0</v>
      </c>
      <c r="P56" s="213">
        <f t="shared" ref="P56" si="278">SUBTOTAL(9,P55)</f>
        <v>0</v>
      </c>
    </row>
    <row r="57" spans="1:16" ht="16.5" thickBot="1" x14ac:dyDescent="0.3">
      <c r="A57" s="215" t="s">
        <v>106</v>
      </c>
      <c r="B57" s="216"/>
      <c r="C57" s="217"/>
      <c r="D57" s="218">
        <f>SUBTOTAL(9,D52:D56)</f>
        <v>18497.681071500003</v>
      </c>
      <c r="E57" s="219">
        <f t="shared" ref="E57" si="279">SUBTOTAL(9,E52:E56)</f>
        <v>12302.752177500006</v>
      </c>
      <c r="F57" s="219">
        <f t="shared" ref="F57" si="280">SUBTOTAL(9,F52:F56)</f>
        <v>7576.7229772500068</v>
      </c>
      <c r="G57" s="219">
        <f t="shared" ref="G57" si="281">SUBTOTAL(9,G52:G56)</f>
        <v>7019.8525185000035</v>
      </c>
      <c r="H57" s="219">
        <f t="shared" ref="H57" si="282">SUBTOTAL(9,H52:H56)</f>
        <v>31212.698922749998</v>
      </c>
      <c r="I57" s="219">
        <f t="shared" ref="I57" si="283">SUBTOTAL(9,I52:I56)</f>
        <v>18279.743155500004</v>
      </c>
      <c r="J57" s="219">
        <f t="shared" ref="J57" si="284">SUBTOTAL(9,J52:J56)</f>
        <v>5870.0492257500046</v>
      </c>
      <c r="K57" s="219">
        <f t="shared" ref="K57" si="285">SUBTOTAL(9,K52:K56)</f>
        <v>18804.189572999996</v>
      </c>
      <c r="L57" s="219">
        <f t="shared" ref="L57" si="286">SUBTOTAL(9,L52:L56)</f>
        <v>-6590.8245382500027</v>
      </c>
      <c r="M57" s="219">
        <f t="shared" ref="M57" si="287">SUBTOTAL(9,M52:M56)</f>
        <v>15837.546933000001</v>
      </c>
      <c r="N57" s="219">
        <f t="shared" ref="N57" si="288">SUBTOTAL(9,N52:N56)</f>
        <v>8798.9023867500036</v>
      </c>
      <c r="O57" s="219">
        <f t="shared" ref="O57" si="289">SUBTOTAL(9,O52:O56)</f>
        <v>10812.364180499997</v>
      </c>
      <c r="P57" s="220">
        <f t="shared" ref="P57" si="290">SUBTOTAL(9,P52:P56)</f>
        <v>148421.67858375004</v>
      </c>
    </row>
  </sheetData>
  <pageMargins left="0.7" right="0.7" top="0.75" bottom="0.75" header="0.3" footer="0.3"/>
  <pageSetup scale="72" fitToHeight="0" orientation="landscape" cellComments="atEnd" r:id="rId1"/>
  <headerFooter>
    <oddFooter>&amp;L&amp;F &amp;A
&amp;Z&amp;R&amp;D &amp;T
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3"/>
  <sheetViews>
    <sheetView zoomScaleNormal="100" workbookViewId="0">
      <pane xSplit="3" ySplit="3" topLeftCell="D4" activePane="bottomRight" state="frozen"/>
      <selection activeCell="G11" sqref="G11"/>
      <selection pane="topRight" activeCell="G11" sqref="G11"/>
      <selection pane="bottomLeft" activeCell="G11" sqref="G11"/>
      <selection pane="bottomRight" activeCell="D4" sqref="D4"/>
    </sheetView>
  </sheetViews>
  <sheetFormatPr defaultRowHeight="15" x14ac:dyDescent="0.2"/>
  <cols>
    <col min="3" max="3" width="17" bestFit="1" customWidth="1"/>
    <col min="4" max="14" width="7.6640625" bestFit="1" customWidth="1"/>
    <col min="15" max="15" width="8.21875" bestFit="1" customWidth="1"/>
    <col min="16" max="16" width="9" bestFit="1" customWidth="1"/>
  </cols>
  <sheetData>
    <row r="1" spans="1:16" ht="18" x14ac:dyDescent="0.25">
      <c r="A1" s="223" t="s">
        <v>360</v>
      </c>
    </row>
    <row r="3" spans="1:16" ht="15.75" x14ac:dyDescent="0.25">
      <c r="A3" s="205" t="s">
        <v>327</v>
      </c>
      <c r="B3" s="205" t="s">
        <v>328</v>
      </c>
      <c r="C3" s="205" t="s">
        <v>329</v>
      </c>
      <c r="D3" s="206" t="s">
        <v>346</v>
      </c>
      <c r="E3" s="206" t="s">
        <v>347</v>
      </c>
      <c r="F3" s="206" t="s">
        <v>348</v>
      </c>
      <c r="G3" s="206" t="s">
        <v>349</v>
      </c>
      <c r="H3" s="206" t="s">
        <v>4</v>
      </c>
      <c r="I3" s="206" t="s">
        <v>350</v>
      </c>
      <c r="J3" s="206" t="s">
        <v>351</v>
      </c>
      <c r="K3" s="206" t="s">
        <v>352</v>
      </c>
      <c r="L3" s="206" t="s">
        <v>353</v>
      </c>
      <c r="M3" s="206" t="s">
        <v>354</v>
      </c>
      <c r="N3" s="206" t="s">
        <v>355</v>
      </c>
      <c r="O3" s="206" t="s">
        <v>356</v>
      </c>
      <c r="P3" s="206" t="s">
        <v>122</v>
      </c>
    </row>
    <row r="4" spans="1:16" ht="15.75" x14ac:dyDescent="0.25">
      <c r="A4" s="207">
        <v>2016</v>
      </c>
      <c r="B4" s="208" t="s">
        <v>330</v>
      </c>
      <c r="C4" s="224" t="s">
        <v>331</v>
      </c>
      <c r="D4" s="225">
        <v>904</v>
      </c>
      <c r="E4" s="225">
        <v>904</v>
      </c>
      <c r="F4" s="225">
        <v>19542</v>
      </c>
      <c r="G4" s="225">
        <v>4338</v>
      </c>
      <c r="H4" s="225">
        <v>4338</v>
      </c>
      <c r="I4" s="225">
        <v>3440</v>
      </c>
      <c r="J4" s="225">
        <v>3440</v>
      </c>
      <c r="K4" s="225">
        <v>3440</v>
      </c>
      <c r="L4" s="225">
        <v>5407</v>
      </c>
      <c r="M4" s="225">
        <v>5407</v>
      </c>
      <c r="N4" s="225">
        <v>5407</v>
      </c>
      <c r="O4" s="225">
        <v>63165</v>
      </c>
      <c r="P4" s="225">
        <f>SUM(D4:O4)</f>
        <v>119732</v>
      </c>
    </row>
    <row r="5" spans="1:16" ht="15.75" x14ac:dyDescent="0.25">
      <c r="A5" s="207"/>
      <c r="B5" s="208"/>
      <c r="C5" s="224" t="s">
        <v>332</v>
      </c>
      <c r="D5" s="225">
        <v>174972</v>
      </c>
      <c r="E5" s="225">
        <v>172520</v>
      </c>
      <c r="F5" s="225">
        <v>326416</v>
      </c>
      <c r="G5" s="225">
        <v>192674</v>
      </c>
      <c r="H5" s="225">
        <v>186578</v>
      </c>
      <c r="I5" s="225">
        <v>188611</v>
      </c>
      <c r="J5" s="225">
        <v>209606</v>
      </c>
      <c r="K5" s="225">
        <v>180048</v>
      </c>
      <c r="L5" s="225">
        <v>244418</v>
      </c>
      <c r="M5" s="225">
        <v>217964</v>
      </c>
      <c r="N5" s="225">
        <v>206970</v>
      </c>
      <c r="O5" s="225">
        <v>-169008</v>
      </c>
      <c r="P5" s="225">
        <f>SUM(D5:O5)</f>
        <v>2131769</v>
      </c>
    </row>
    <row r="6" spans="1:16" ht="15.75" x14ac:dyDescent="0.25">
      <c r="A6" s="207"/>
      <c r="B6" s="209" t="s">
        <v>333</v>
      </c>
      <c r="C6" s="210"/>
      <c r="D6" s="211">
        <f>SUBTOTAL(9,D4:D5)</f>
        <v>175876</v>
      </c>
      <c r="E6" s="212">
        <f t="shared" ref="E6:P6" si="0">SUBTOTAL(9,E4:E5)</f>
        <v>173424</v>
      </c>
      <c r="F6" s="212">
        <f t="shared" si="0"/>
        <v>345958</v>
      </c>
      <c r="G6" s="212">
        <f t="shared" si="0"/>
        <v>197012</v>
      </c>
      <c r="H6" s="212">
        <f t="shared" si="0"/>
        <v>190916</v>
      </c>
      <c r="I6" s="212">
        <f t="shared" si="0"/>
        <v>192051</v>
      </c>
      <c r="J6" s="212">
        <f t="shared" si="0"/>
        <v>213046</v>
      </c>
      <c r="K6" s="212">
        <f t="shared" si="0"/>
        <v>183488</v>
      </c>
      <c r="L6" s="212">
        <f t="shared" si="0"/>
        <v>249825</v>
      </c>
      <c r="M6" s="212">
        <f t="shared" si="0"/>
        <v>223371</v>
      </c>
      <c r="N6" s="212">
        <f t="shared" si="0"/>
        <v>212377</v>
      </c>
      <c r="O6" s="212">
        <f t="shared" si="0"/>
        <v>-105843</v>
      </c>
      <c r="P6" s="213">
        <f t="shared" si="0"/>
        <v>2251501</v>
      </c>
    </row>
    <row r="7" spans="1:16" ht="15.75" x14ac:dyDescent="0.25">
      <c r="A7" s="207"/>
      <c r="B7" s="208" t="s">
        <v>334</v>
      </c>
      <c r="C7" s="224" t="s">
        <v>335</v>
      </c>
      <c r="D7" s="225">
        <v>1012</v>
      </c>
      <c r="E7" s="225">
        <v>1012</v>
      </c>
      <c r="F7" s="225">
        <v>621</v>
      </c>
      <c r="G7" s="225">
        <v>1099</v>
      </c>
      <c r="H7" s="225">
        <v>1194</v>
      </c>
      <c r="I7" s="225">
        <v>662</v>
      </c>
      <c r="J7" s="225">
        <v>1941</v>
      </c>
      <c r="K7" s="225">
        <v>616</v>
      </c>
      <c r="L7" s="225">
        <v>803</v>
      </c>
      <c r="M7" s="225">
        <v>1654</v>
      </c>
      <c r="N7" s="225">
        <v>140</v>
      </c>
      <c r="O7" s="225">
        <v>285786</v>
      </c>
      <c r="P7" s="225">
        <f>SUM(D7:O7)</f>
        <v>296540</v>
      </c>
    </row>
    <row r="8" spans="1:16" ht="16.5" thickBot="1" x14ac:dyDescent="0.3">
      <c r="A8" s="214"/>
      <c r="B8" s="209" t="s">
        <v>337</v>
      </c>
      <c r="C8" s="210"/>
      <c r="D8" s="211">
        <f>SUBTOTAL(9,D7)</f>
        <v>1012</v>
      </c>
      <c r="E8" s="212">
        <f t="shared" ref="E8:P8" si="1">SUBTOTAL(9,E7)</f>
        <v>1012</v>
      </c>
      <c r="F8" s="212">
        <f t="shared" si="1"/>
        <v>621</v>
      </c>
      <c r="G8" s="212">
        <f t="shared" si="1"/>
        <v>1099</v>
      </c>
      <c r="H8" s="212">
        <f t="shared" si="1"/>
        <v>1194</v>
      </c>
      <c r="I8" s="212">
        <f t="shared" si="1"/>
        <v>662</v>
      </c>
      <c r="J8" s="212">
        <f t="shared" si="1"/>
        <v>1941</v>
      </c>
      <c r="K8" s="212">
        <f t="shared" si="1"/>
        <v>616</v>
      </c>
      <c r="L8" s="212">
        <f t="shared" si="1"/>
        <v>803</v>
      </c>
      <c r="M8" s="212">
        <f t="shared" si="1"/>
        <v>1654</v>
      </c>
      <c r="N8" s="212">
        <f t="shared" si="1"/>
        <v>140</v>
      </c>
      <c r="O8" s="212">
        <f t="shared" si="1"/>
        <v>285786</v>
      </c>
      <c r="P8" s="213">
        <f t="shared" si="1"/>
        <v>296540</v>
      </c>
    </row>
    <row r="9" spans="1:16" ht="16.5" thickBot="1" x14ac:dyDescent="0.3">
      <c r="A9" s="215" t="s">
        <v>338</v>
      </c>
      <c r="B9" s="216"/>
      <c r="C9" s="217"/>
      <c r="D9" s="218">
        <f>SUBTOTAL(9,D4:D8)</f>
        <v>176888</v>
      </c>
      <c r="E9" s="219">
        <f t="shared" ref="E9:P9" si="2">SUBTOTAL(9,E4:E8)</f>
        <v>174436</v>
      </c>
      <c r="F9" s="219">
        <f t="shared" si="2"/>
        <v>346579</v>
      </c>
      <c r="G9" s="219">
        <f t="shared" si="2"/>
        <v>198111</v>
      </c>
      <c r="H9" s="219">
        <f t="shared" si="2"/>
        <v>192110</v>
      </c>
      <c r="I9" s="219">
        <f t="shared" si="2"/>
        <v>192713</v>
      </c>
      <c r="J9" s="219">
        <f t="shared" si="2"/>
        <v>214987</v>
      </c>
      <c r="K9" s="219">
        <f t="shared" si="2"/>
        <v>184104</v>
      </c>
      <c r="L9" s="219">
        <f t="shared" si="2"/>
        <v>250628</v>
      </c>
      <c r="M9" s="219">
        <f t="shared" si="2"/>
        <v>225025</v>
      </c>
      <c r="N9" s="219">
        <f t="shared" si="2"/>
        <v>212517</v>
      </c>
      <c r="O9" s="219">
        <f t="shared" si="2"/>
        <v>179943</v>
      </c>
      <c r="P9" s="220">
        <f t="shared" si="2"/>
        <v>2548041</v>
      </c>
    </row>
    <row r="10" spans="1:16" ht="15.75" x14ac:dyDescent="0.25">
      <c r="A10" s="207">
        <v>2017</v>
      </c>
      <c r="B10" s="208" t="s">
        <v>330</v>
      </c>
      <c r="C10" s="224" t="s">
        <v>331</v>
      </c>
      <c r="D10" s="225">
        <v>3596</v>
      </c>
      <c r="E10" s="225">
        <v>11696</v>
      </c>
      <c r="F10" s="225">
        <v>5209</v>
      </c>
      <c r="G10" s="225">
        <v>4514</v>
      </c>
      <c r="H10" s="225">
        <v>6531</v>
      </c>
      <c r="I10" s="225">
        <v>2339</v>
      </c>
      <c r="J10" s="225">
        <v>1398</v>
      </c>
      <c r="K10" s="225">
        <v>5903</v>
      </c>
      <c r="L10" s="225">
        <v>7593</v>
      </c>
      <c r="M10" s="225">
        <v>5047</v>
      </c>
      <c r="N10" s="225">
        <v>7247</v>
      </c>
      <c r="O10" s="225">
        <v>10469</v>
      </c>
      <c r="P10" s="225">
        <f>SUM(D10:O10)</f>
        <v>71542</v>
      </c>
    </row>
    <row r="11" spans="1:16" ht="15.75" x14ac:dyDescent="0.25">
      <c r="A11" s="207"/>
      <c r="B11" s="208"/>
      <c r="C11" s="224" t="s">
        <v>332</v>
      </c>
      <c r="D11" s="225">
        <v>151259</v>
      </c>
      <c r="E11" s="225">
        <v>199483</v>
      </c>
      <c r="F11" s="225">
        <v>194106</v>
      </c>
      <c r="G11" s="225">
        <v>-22382</v>
      </c>
      <c r="H11" s="225">
        <v>168220</v>
      </c>
      <c r="I11" s="225">
        <v>148862</v>
      </c>
      <c r="J11" s="225">
        <v>143193</v>
      </c>
      <c r="K11" s="225">
        <v>191516</v>
      </c>
      <c r="L11" s="225">
        <v>191583</v>
      </c>
      <c r="M11" s="225">
        <v>163731</v>
      </c>
      <c r="N11" s="225">
        <v>224968</v>
      </c>
      <c r="O11" s="225">
        <v>562212</v>
      </c>
      <c r="P11" s="225">
        <f>SUM(D11:O11)</f>
        <v>2316751</v>
      </c>
    </row>
    <row r="12" spans="1:16" ht="15.75" x14ac:dyDescent="0.25">
      <c r="A12" s="207"/>
      <c r="B12" s="209" t="s">
        <v>333</v>
      </c>
      <c r="C12" s="210"/>
      <c r="D12" s="211">
        <f>SUBTOTAL(9,D10:D11)</f>
        <v>154855</v>
      </c>
      <c r="E12" s="212">
        <f t="shared" ref="E12" si="3">SUBTOTAL(9,E10:E11)</f>
        <v>211179</v>
      </c>
      <c r="F12" s="212">
        <f t="shared" ref="F12" si="4">SUBTOTAL(9,F10:F11)</f>
        <v>199315</v>
      </c>
      <c r="G12" s="212">
        <f t="shared" ref="G12" si="5">SUBTOTAL(9,G10:G11)</f>
        <v>-17868</v>
      </c>
      <c r="H12" s="212">
        <f t="shared" ref="H12" si="6">SUBTOTAL(9,H10:H11)</f>
        <v>174751</v>
      </c>
      <c r="I12" s="212">
        <f t="shared" ref="I12" si="7">SUBTOTAL(9,I10:I11)</f>
        <v>151201</v>
      </c>
      <c r="J12" s="212">
        <f t="shared" ref="J12" si="8">SUBTOTAL(9,J10:J11)</f>
        <v>144591</v>
      </c>
      <c r="K12" s="212">
        <f t="shared" ref="K12" si="9">SUBTOTAL(9,K10:K11)</f>
        <v>197419</v>
      </c>
      <c r="L12" s="212">
        <f t="shared" ref="L12" si="10">SUBTOTAL(9,L10:L11)</f>
        <v>199176</v>
      </c>
      <c r="M12" s="212">
        <f t="shared" ref="M12" si="11">SUBTOTAL(9,M10:M11)</f>
        <v>168778</v>
      </c>
      <c r="N12" s="212">
        <f t="shared" ref="N12" si="12">SUBTOTAL(9,N10:N11)</f>
        <v>232215</v>
      </c>
      <c r="O12" s="212">
        <f t="shared" ref="O12" si="13">SUBTOTAL(9,O10:O11)</f>
        <v>572681</v>
      </c>
      <c r="P12" s="213">
        <f t="shared" ref="P12" si="14">SUBTOTAL(9,P10:P11)</f>
        <v>2388293</v>
      </c>
    </row>
    <row r="13" spans="1:16" ht="15.75" x14ac:dyDescent="0.25">
      <c r="A13" s="207"/>
      <c r="B13" s="208" t="s">
        <v>334</v>
      </c>
      <c r="C13" s="224" t="s">
        <v>335</v>
      </c>
      <c r="D13" s="225">
        <v>3208</v>
      </c>
      <c r="E13" s="225">
        <v>47118</v>
      </c>
      <c r="F13" s="225">
        <v>16869</v>
      </c>
      <c r="G13" s="225">
        <v>18267</v>
      </c>
      <c r="H13" s="225">
        <v>21195</v>
      </c>
      <c r="I13" s="225">
        <v>21077</v>
      </c>
      <c r="J13" s="225">
        <v>21494</v>
      </c>
      <c r="K13" s="225">
        <v>27538</v>
      </c>
      <c r="L13" s="225">
        <v>24124</v>
      </c>
      <c r="M13" s="225">
        <v>21776</v>
      </c>
      <c r="N13" s="225">
        <v>40339</v>
      </c>
      <c r="O13" s="225">
        <v>57278</v>
      </c>
      <c r="P13" s="225">
        <f>SUM(D13:O13)</f>
        <v>320283</v>
      </c>
    </row>
    <row r="14" spans="1:16" ht="16.5" thickBot="1" x14ac:dyDescent="0.3">
      <c r="A14" s="214"/>
      <c r="B14" s="209" t="s">
        <v>337</v>
      </c>
      <c r="C14" s="210"/>
      <c r="D14" s="211">
        <f>SUBTOTAL(9,D13)</f>
        <v>3208</v>
      </c>
      <c r="E14" s="212">
        <f t="shared" ref="E14" si="15">SUBTOTAL(9,E13)</f>
        <v>47118</v>
      </c>
      <c r="F14" s="212">
        <f t="shared" ref="F14" si="16">SUBTOTAL(9,F13)</f>
        <v>16869</v>
      </c>
      <c r="G14" s="212">
        <f t="shared" ref="G14" si="17">SUBTOTAL(9,G13)</f>
        <v>18267</v>
      </c>
      <c r="H14" s="212">
        <f t="shared" ref="H14" si="18">SUBTOTAL(9,H13)</f>
        <v>21195</v>
      </c>
      <c r="I14" s="212">
        <f t="shared" ref="I14" si="19">SUBTOTAL(9,I13)</f>
        <v>21077</v>
      </c>
      <c r="J14" s="212">
        <f t="shared" ref="J14" si="20">SUBTOTAL(9,J13)</f>
        <v>21494</v>
      </c>
      <c r="K14" s="212">
        <f t="shared" ref="K14" si="21">SUBTOTAL(9,K13)</f>
        <v>27538</v>
      </c>
      <c r="L14" s="212">
        <f t="shared" ref="L14" si="22">SUBTOTAL(9,L13)</f>
        <v>24124</v>
      </c>
      <c r="M14" s="212">
        <f t="shared" ref="M14" si="23">SUBTOTAL(9,M13)</f>
        <v>21776</v>
      </c>
      <c r="N14" s="212">
        <f t="shared" ref="N14" si="24">SUBTOTAL(9,N13)</f>
        <v>40339</v>
      </c>
      <c r="O14" s="212">
        <f t="shared" ref="O14" si="25">SUBTOTAL(9,O13)</f>
        <v>57278</v>
      </c>
      <c r="P14" s="213">
        <f t="shared" ref="P14" si="26">SUBTOTAL(9,P13)</f>
        <v>320283</v>
      </c>
    </row>
    <row r="15" spans="1:16" ht="16.5" thickBot="1" x14ac:dyDescent="0.3">
      <c r="A15" s="215" t="s">
        <v>339</v>
      </c>
      <c r="B15" s="216"/>
      <c r="C15" s="217"/>
      <c r="D15" s="218">
        <f>SUBTOTAL(9,D10:D14)</f>
        <v>158063</v>
      </c>
      <c r="E15" s="219">
        <f t="shared" ref="E15" si="27">SUBTOTAL(9,E10:E14)</f>
        <v>258297</v>
      </c>
      <c r="F15" s="219">
        <f t="shared" ref="F15" si="28">SUBTOTAL(9,F10:F14)</f>
        <v>216184</v>
      </c>
      <c r="G15" s="219">
        <f t="shared" ref="G15" si="29">SUBTOTAL(9,G10:G14)</f>
        <v>399</v>
      </c>
      <c r="H15" s="219">
        <f t="shared" ref="H15" si="30">SUBTOTAL(9,H10:H14)</f>
        <v>195946</v>
      </c>
      <c r="I15" s="219">
        <f t="shared" ref="I15" si="31">SUBTOTAL(9,I10:I14)</f>
        <v>172278</v>
      </c>
      <c r="J15" s="219">
        <f t="shared" ref="J15" si="32">SUBTOTAL(9,J10:J14)</f>
        <v>166085</v>
      </c>
      <c r="K15" s="219">
        <f t="shared" ref="K15" si="33">SUBTOTAL(9,K10:K14)</f>
        <v>224957</v>
      </c>
      <c r="L15" s="219">
        <f t="shared" ref="L15" si="34">SUBTOTAL(9,L10:L14)</f>
        <v>223300</v>
      </c>
      <c r="M15" s="219">
        <f t="shared" ref="M15" si="35">SUBTOTAL(9,M10:M14)</f>
        <v>190554</v>
      </c>
      <c r="N15" s="219">
        <f t="shared" ref="N15" si="36">SUBTOTAL(9,N10:N14)</f>
        <v>272554</v>
      </c>
      <c r="O15" s="219">
        <f t="shared" ref="O15" si="37">SUBTOTAL(9,O10:O14)</f>
        <v>629959</v>
      </c>
      <c r="P15" s="220">
        <f t="shared" ref="P15" si="38">SUBTOTAL(9,P10:P14)</f>
        <v>2708576</v>
      </c>
    </row>
    <row r="16" spans="1:16" ht="15.75" x14ac:dyDescent="0.25">
      <c r="A16" s="221">
        <v>2018</v>
      </c>
      <c r="B16" s="208" t="s">
        <v>330</v>
      </c>
      <c r="C16" s="224" t="s">
        <v>331</v>
      </c>
      <c r="D16" s="225">
        <v>5627</v>
      </c>
      <c r="E16" s="225">
        <v>6027</v>
      </c>
      <c r="F16" s="225">
        <v>10687</v>
      </c>
      <c r="G16" s="225">
        <v>5831</v>
      </c>
      <c r="H16" s="225">
        <v>5631</v>
      </c>
      <c r="I16" s="225">
        <v>6523</v>
      </c>
      <c r="J16" s="225">
        <v>7323</v>
      </c>
      <c r="K16" s="225">
        <v>5766</v>
      </c>
      <c r="L16" s="225">
        <v>6527</v>
      </c>
      <c r="M16" s="225">
        <v>5119</v>
      </c>
      <c r="N16" s="225">
        <v>5169</v>
      </c>
      <c r="O16" s="225">
        <v>14634</v>
      </c>
      <c r="P16" s="225">
        <f>SUM(D16:O16)</f>
        <v>84864</v>
      </c>
    </row>
    <row r="17" spans="1:16" ht="15.75" x14ac:dyDescent="0.25">
      <c r="A17" s="221"/>
      <c r="B17" s="208"/>
      <c r="C17" s="224" t="s">
        <v>332</v>
      </c>
      <c r="D17" s="225">
        <v>158916</v>
      </c>
      <c r="E17" s="225">
        <v>153459</v>
      </c>
      <c r="F17" s="225">
        <v>210044</v>
      </c>
      <c r="G17" s="225">
        <v>198816</v>
      </c>
      <c r="H17" s="225">
        <v>196730</v>
      </c>
      <c r="I17" s="225">
        <v>218489</v>
      </c>
      <c r="J17" s="225">
        <v>220329</v>
      </c>
      <c r="K17" s="225">
        <v>177937</v>
      </c>
      <c r="L17" s="225">
        <v>82180</v>
      </c>
      <c r="M17" s="225">
        <v>177179</v>
      </c>
      <c r="N17" s="225">
        <v>135813</v>
      </c>
      <c r="O17" s="225">
        <v>184309</v>
      </c>
      <c r="P17" s="225">
        <f>SUM(D17:O17)</f>
        <v>2114201</v>
      </c>
    </row>
    <row r="18" spans="1:16" ht="15.75" x14ac:dyDescent="0.25">
      <c r="A18" s="221"/>
      <c r="B18" s="209" t="s">
        <v>333</v>
      </c>
      <c r="C18" s="210"/>
      <c r="D18" s="211">
        <f>SUBTOTAL(9,D16:D17)</f>
        <v>164543</v>
      </c>
      <c r="E18" s="212">
        <f t="shared" ref="E18" si="39">SUBTOTAL(9,E16:E17)</f>
        <v>159486</v>
      </c>
      <c r="F18" s="212">
        <f t="shared" ref="F18" si="40">SUBTOTAL(9,F16:F17)</f>
        <v>220731</v>
      </c>
      <c r="G18" s="212">
        <f t="shared" ref="G18" si="41">SUBTOTAL(9,G16:G17)</f>
        <v>204647</v>
      </c>
      <c r="H18" s="212">
        <f t="shared" ref="H18" si="42">SUBTOTAL(9,H16:H17)</f>
        <v>202361</v>
      </c>
      <c r="I18" s="212">
        <f t="shared" ref="I18" si="43">SUBTOTAL(9,I16:I17)</f>
        <v>225012</v>
      </c>
      <c r="J18" s="212">
        <f t="shared" ref="J18" si="44">SUBTOTAL(9,J16:J17)</f>
        <v>227652</v>
      </c>
      <c r="K18" s="212">
        <f t="shared" ref="K18" si="45">SUBTOTAL(9,K16:K17)</f>
        <v>183703</v>
      </c>
      <c r="L18" s="212">
        <f t="shared" ref="L18" si="46">SUBTOTAL(9,L16:L17)</f>
        <v>88707</v>
      </c>
      <c r="M18" s="212">
        <f t="shared" ref="M18" si="47">SUBTOTAL(9,M16:M17)</f>
        <v>182298</v>
      </c>
      <c r="N18" s="212">
        <f t="shared" ref="N18" si="48">SUBTOTAL(9,N16:N17)</f>
        <v>140982</v>
      </c>
      <c r="O18" s="212">
        <f t="shared" ref="O18" si="49">SUBTOTAL(9,O16:O17)</f>
        <v>198943</v>
      </c>
      <c r="P18" s="213">
        <f t="shared" ref="P18" si="50">SUBTOTAL(9,P16:P17)</f>
        <v>2199065</v>
      </c>
    </row>
    <row r="19" spans="1:16" ht="15.75" x14ac:dyDescent="0.25">
      <c r="A19" s="221"/>
      <c r="B19" s="208" t="s">
        <v>334</v>
      </c>
      <c r="C19" s="224" t="s">
        <v>335</v>
      </c>
      <c r="D19" s="225">
        <v>21339</v>
      </c>
      <c r="E19" s="225">
        <v>22439</v>
      </c>
      <c r="F19" s="225">
        <v>28711</v>
      </c>
      <c r="G19" s="225">
        <v>22121</v>
      </c>
      <c r="H19" s="225">
        <v>21821</v>
      </c>
      <c r="I19" s="225">
        <v>29957</v>
      </c>
      <c r="J19" s="225">
        <v>53185</v>
      </c>
      <c r="K19" s="225">
        <v>26929</v>
      </c>
      <c r="L19" s="225">
        <v>26133</v>
      </c>
      <c r="M19" s="225">
        <v>26090</v>
      </c>
      <c r="N19" s="225">
        <v>22521</v>
      </c>
      <c r="O19" s="225">
        <v>47945</v>
      </c>
      <c r="P19" s="225">
        <f>SUM(D19:O19)</f>
        <v>349191</v>
      </c>
    </row>
    <row r="20" spans="1:16" ht="16.5" thickBot="1" x14ac:dyDescent="0.3">
      <c r="A20" s="214"/>
      <c r="B20" s="209" t="s">
        <v>337</v>
      </c>
      <c r="C20" s="210"/>
      <c r="D20" s="211">
        <f>SUBTOTAL(9,D19)</f>
        <v>21339</v>
      </c>
      <c r="E20" s="212">
        <f t="shared" ref="E20" si="51">SUBTOTAL(9,E19)</f>
        <v>22439</v>
      </c>
      <c r="F20" s="212">
        <f t="shared" ref="F20" si="52">SUBTOTAL(9,F19)</f>
        <v>28711</v>
      </c>
      <c r="G20" s="212">
        <f t="shared" ref="G20" si="53">SUBTOTAL(9,G19)</f>
        <v>22121</v>
      </c>
      <c r="H20" s="212">
        <f t="shared" ref="H20" si="54">SUBTOTAL(9,H19)</f>
        <v>21821</v>
      </c>
      <c r="I20" s="212">
        <f t="shared" ref="I20" si="55">SUBTOTAL(9,I19)</f>
        <v>29957</v>
      </c>
      <c r="J20" s="212">
        <f t="shared" ref="J20" si="56">SUBTOTAL(9,J19)</f>
        <v>53185</v>
      </c>
      <c r="K20" s="212">
        <f t="shared" ref="K20" si="57">SUBTOTAL(9,K19)</f>
        <v>26929</v>
      </c>
      <c r="L20" s="212">
        <f t="shared" ref="L20" si="58">SUBTOTAL(9,L19)</f>
        <v>26133</v>
      </c>
      <c r="M20" s="212">
        <f t="shared" ref="M20" si="59">SUBTOTAL(9,M19)</f>
        <v>26090</v>
      </c>
      <c r="N20" s="212">
        <f t="shared" ref="N20" si="60">SUBTOTAL(9,N19)</f>
        <v>22521</v>
      </c>
      <c r="O20" s="212">
        <f t="shared" ref="O20" si="61">SUBTOTAL(9,O19)</f>
        <v>47945</v>
      </c>
      <c r="P20" s="213">
        <f t="shared" ref="P20" si="62">SUBTOTAL(9,P19)</f>
        <v>349191</v>
      </c>
    </row>
    <row r="21" spans="1:16" ht="16.5" thickBot="1" x14ac:dyDescent="0.3">
      <c r="A21" s="215" t="s">
        <v>340</v>
      </c>
      <c r="B21" s="216"/>
      <c r="C21" s="217"/>
      <c r="D21" s="218">
        <f>SUBTOTAL(9,D16:D20)</f>
        <v>185882</v>
      </c>
      <c r="E21" s="219">
        <f t="shared" ref="E21" si="63">SUBTOTAL(9,E16:E20)</f>
        <v>181925</v>
      </c>
      <c r="F21" s="219">
        <f t="shared" ref="F21" si="64">SUBTOTAL(9,F16:F20)</f>
        <v>249442</v>
      </c>
      <c r="G21" s="219">
        <f t="shared" ref="G21" si="65">SUBTOTAL(9,G16:G20)</f>
        <v>226768</v>
      </c>
      <c r="H21" s="219">
        <f t="shared" ref="H21" si="66">SUBTOTAL(9,H16:H20)</f>
        <v>224182</v>
      </c>
      <c r="I21" s="219">
        <f t="shared" ref="I21" si="67">SUBTOTAL(9,I16:I20)</f>
        <v>254969</v>
      </c>
      <c r="J21" s="219">
        <f t="shared" ref="J21" si="68">SUBTOTAL(9,J16:J20)</f>
        <v>280837</v>
      </c>
      <c r="K21" s="219">
        <f t="shared" ref="K21" si="69">SUBTOTAL(9,K16:K20)</f>
        <v>210632</v>
      </c>
      <c r="L21" s="219">
        <f t="shared" ref="L21" si="70">SUBTOTAL(9,L16:L20)</f>
        <v>114840</v>
      </c>
      <c r="M21" s="219">
        <f t="shared" ref="M21" si="71">SUBTOTAL(9,M16:M20)</f>
        <v>208388</v>
      </c>
      <c r="N21" s="219">
        <f t="shared" ref="N21" si="72">SUBTOTAL(9,N16:N20)</f>
        <v>163503</v>
      </c>
      <c r="O21" s="219">
        <f t="shared" ref="O21" si="73">SUBTOTAL(9,O16:O20)</f>
        <v>246888</v>
      </c>
      <c r="P21" s="220">
        <f t="shared" ref="P21" si="74">SUBTOTAL(9,P16:P20)</f>
        <v>2548256</v>
      </c>
    </row>
    <row r="22" spans="1:16" ht="15.75" x14ac:dyDescent="0.25">
      <c r="A22" s="221">
        <v>2019</v>
      </c>
      <c r="B22" s="208" t="s">
        <v>330</v>
      </c>
      <c r="C22" s="224" t="s">
        <v>331</v>
      </c>
      <c r="D22" s="225">
        <v>12620</v>
      </c>
      <c r="E22" s="225">
        <v>11146</v>
      </c>
      <c r="F22" s="225">
        <v>5423</v>
      </c>
      <c r="G22" s="225">
        <v>4270</v>
      </c>
      <c r="H22" s="225">
        <v>1915</v>
      </c>
      <c r="I22" s="225">
        <v>1248</v>
      </c>
      <c r="J22" s="225">
        <v>2365</v>
      </c>
      <c r="K22" s="225">
        <v>1551</v>
      </c>
      <c r="L22" s="225">
        <v>4048</v>
      </c>
      <c r="M22" s="225">
        <v>3260</v>
      </c>
      <c r="N22" s="225">
        <v>6248</v>
      </c>
      <c r="O22" s="225">
        <v>11576</v>
      </c>
      <c r="P22" s="225">
        <f>SUM(D22:O22)</f>
        <v>65670</v>
      </c>
    </row>
    <row r="23" spans="1:16" ht="15.75" x14ac:dyDescent="0.25">
      <c r="A23" s="221"/>
      <c r="B23" s="208"/>
      <c r="C23" s="224" t="s">
        <v>332</v>
      </c>
      <c r="D23" s="225">
        <v>262984</v>
      </c>
      <c r="E23" s="225">
        <v>217117</v>
      </c>
      <c r="F23" s="225">
        <v>312478</v>
      </c>
      <c r="G23" s="225">
        <v>179555</v>
      </c>
      <c r="H23" s="225">
        <v>106973</v>
      </c>
      <c r="I23" s="225">
        <v>78354</v>
      </c>
      <c r="J23" s="225">
        <v>131697</v>
      </c>
      <c r="K23" s="225">
        <v>104133</v>
      </c>
      <c r="L23" s="225">
        <v>273419</v>
      </c>
      <c r="M23" s="225">
        <v>176233</v>
      </c>
      <c r="N23" s="225">
        <v>266406</v>
      </c>
      <c r="O23" s="225">
        <v>721962</v>
      </c>
      <c r="P23" s="225">
        <f>SUM(D23:O23)</f>
        <v>2831311</v>
      </c>
    </row>
    <row r="24" spans="1:16" ht="15.75" x14ac:dyDescent="0.25">
      <c r="A24" s="221"/>
      <c r="B24" s="209" t="s">
        <v>333</v>
      </c>
      <c r="C24" s="210"/>
      <c r="D24" s="211">
        <f>SUBTOTAL(9,D22:D23)</f>
        <v>275604</v>
      </c>
      <c r="E24" s="212">
        <f t="shared" ref="E24" si="75">SUBTOTAL(9,E22:E23)</f>
        <v>228263</v>
      </c>
      <c r="F24" s="212">
        <f t="shared" ref="F24" si="76">SUBTOTAL(9,F22:F23)</f>
        <v>317901</v>
      </c>
      <c r="G24" s="212">
        <f t="shared" ref="G24" si="77">SUBTOTAL(9,G22:G23)</f>
        <v>183825</v>
      </c>
      <c r="H24" s="212">
        <f t="shared" ref="H24" si="78">SUBTOTAL(9,H22:H23)</f>
        <v>108888</v>
      </c>
      <c r="I24" s="212">
        <f t="shared" ref="I24" si="79">SUBTOTAL(9,I22:I23)</f>
        <v>79602</v>
      </c>
      <c r="J24" s="212">
        <f t="shared" ref="J24" si="80">SUBTOTAL(9,J22:J23)</f>
        <v>134062</v>
      </c>
      <c r="K24" s="212">
        <f t="shared" ref="K24" si="81">SUBTOTAL(9,K22:K23)</f>
        <v>105684</v>
      </c>
      <c r="L24" s="212">
        <f t="shared" ref="L24" si="82">SUBTOTAL(9,L22:L23)</f>
        <v>277467</v>
      </c>
      <c r="M24" s="212">
        <f t="shared" ref="M24" si="83">SUBTOTAL(9,M22:M23)</f>
        <v>179493</v>
      </c>
      <c r="N24" s="212">
        <f t="shared" ref="N24" si="84">SUBTOTAL(9,N22:N23)</f>
        <v>272654</v>
      </c>
      <c r="O24" s="212">
        <f t="shared" ref="O24" si="85">SUBTOTAL(9,O22:O23)</f>
        <v>733538</v>
      </c>
      <c r="P24" s="213">
        <f t="shared" ref="P24" si="86">SUBTOTAL(9,P22:P23)</f>
        <v>2896981</v>
      </c>
    </row>
    <row r="25" spans="1:16" ht="15.75" x14ac:dyDescent="0.25">
      <c r="A25" s="221"/>
      <c r="B25" s="208" t="s">
        <v>334</v>
      </c>
      <c r="C25" s="224" t="s">
        <v>335</v>
      </c>
      <c r="D25" s="225">
        <v>47493</v>
      </c>
      <c r="E25" s="225">
        <v>43629</v>
      </c>
      <c r="F25" s="225">
        <v>35652</v>
      </c>
      <c r="G25" s="225">
        <v>30515</v>
      </c>
      <c r="H25" s="225">
        <v>14226</v>
      </c>
      <c r="I25" s="225">
        <v>10665</v>
      </c>
      <c r="J25" s="225">
        <v>15638</v>
      </c>
      <c r="K25" s="225">
        <v>11183</v>
      </c>
      <c r="L25" s="225">
        <v>27846</v>
      </c>
      <c r="M25" s="225">
        <v>19332</v>
      </c>
      <c r="N25" s="225">
        <v>38942</v>
      </c>
      <c r="O25" s="225">
        <v>68365</v>
      </c>
      <c r="P25" s="225">
        <f>SUM(D25:O25)</f>
        <v>363486</v>
      </c>
    </row>
    <row r="26" spans="1:16" ht="16.5" thickBot="1" x14ac:dyDescent="0.3">
      <c r="A26" s="214"/>
      <c r="B26" s="209" t="s">
        <v>337</v>
      </c>
      <c r="C26" s="210"/>
      <c r="D26" s="211">
        <f>SUBTOTAL(9,D25)</f>
        <v>47493</v>
      </c>
      <c r="E26" s="212">
        <f t="shared" ref="E26" si="87">SUBTOTAL(9,E25)</f>
        <v>43629</v>
      </c>
      <c r="F26" s="212">
        <f t="shared" ref="F26" si="88">SUBTOTAL(9,F25)</f>
        <v>35652</v>
      </c>
      <c r="G26" s="212">
        <f t="shared" ref="G26" si="89">SUBTOTAL(9,G25)</f>
        <v>30515</v>
      </c>
      <c r="H26" s="212">
        <f t="shared" ref="H26" si="90">SUBTOTAL(9,H25)</f>
        <v>14226</v>
      </c>
      <c r="I26" s="212">
        <f t="shared" ref="I26" si="91">SUBTOTAL(9,I25)</f>
        <v>10665</v>
      </c>
      <c r="J26" s="212">
        <f t="shared" ref="J26" si="92">SUBTOTAL(9,J25)</f>
        <v>15638</v>
      </c>
      <c r="K26" s="212">
        <f t="shared" ref="K26" si="93">SUBTOTAL(9,K25)</f>
        <v>11183</v>
      </c>
      <c r="L26" s="212">
        <f t="shared" ref="L26" si="94">SUBTOTAL(9,L25)</f>
        <v>27846</v>
      </c>
      <c r="M26" s="212">
        <f t="shared" ref="M26" si="95">SUBTOTAL(9,M25)</f>
        <v>19332</v>
      </c>
      <c r="N26" s="212">
        <f t="shared" ref="N26" si="96">SUBTOTAL(9,N25)</f>
        <v>38942</v>
      </c>
      <c r="O26" s="212">
        <f t="shared" ref="O26" si="97">SUBTOTAL(9,O25)</f>
        <v>68365</v>
      </c>
      <c r="P26" s="213">
        <f t="shared" ref="P26" si="98">SUBTOTAL(9,P25)</f>
        <v>363486</v>
      </c>
    </row>
    <row r="27" spans="1:16" ht="16.5" thickBot="1" x14ac:dyDescent="0.3">
      <c r="A27" s="215" t="s">
        <v>342</v>
      </c>
      <c r="B27" s="216"/>
      <c r="C27" s="217"/>
      <c r="D27" s="218">
        <f>SUBTOTAL(9,D22:D26)</f>
        <v>323097</v>
      </c>
      <c r="E27" s="219">
        <f t="shared" ref="E27" si="99">SUBTOTAL(9,E22:E26)</f>
        <v>271892</v>
      </c>
      <c r="F27" s="219">
        <f t="shared" ref="F27" si="100">SUBTOTAL(9,F22:F26)</f>
        <v>353553</v>
      </c>
      <c r="G27" s="219">
        <f t="shared" ref="G27" si="101">SUBTOTAL(9,G22:G26)</f>
        <v>214340</v>
      </c>
      <c r="H27" s="219">
        <f t="shared" ref="H27" si="102">SUBTOTAL(9,H22:H26)</f>
        <v>123114</v>
      </c>
      <c r="I27" s="219">
        <f t="shared" ref="I27" si="103">SUBTOTAL(9,I22:I26)</f>
        <v>90267</v>
      </c>
      <c r="J27" s="219">
        <f t="shared" ref="J27" si="104">SUBTOTAL(9,J22:J26)</f>
        <v>149700</v>
      </c>
      <c r="K27" s="219">
        <f t="shared" ref="K27" si="105">SUBTOTAL(9,K22:K26)</f>
        <v>116867</v>
      </c>
      <c r="L27" s="219">
        <f t="shared" ref="L27" si="106">SUBTOTAL(9,L22:L26)</f>
        <v>305313</v>
      </c>
      <c r="M27" s="219">
        <f t="shared" ref="M27" si="107">SUBTOTAL(9,M22:M26)</f>
        <v>198825</v>
      </c>
      <c r="N27" s="219">
        <f t="shared" ref="N27" si="108">SUBTOTAL(9,N22:N26)</f>
        <v>311596</v>
      </c>
      <c r="O27" s="219">
        <f t="shared" ref="O27" si="109">SUBTOTAL(9,O22:O26)</f>
        <v>801903</v>
      </c>
      <c r="P27" s="220">
        <f t="shared" ref="P27" si="110">SUBTOTAL(9,P22:P26)</f>
        <v>3260467</v>
      </c>
    </row>
    <row r="28" spans="1:16" ht="15.75" x14ac:dyDescent="0.25">
      <c r="A28" s="221">
        <v>2020</v>
      </c>
      <c r="B28" s="208" t="s">
        <v>330</v>
      </c>
      <c r="C28" s="224" t="s">
        <v>331</v>
      </c>
      <c r="D28" s="225">
        <v>8027</v>
      </c>
      <c r="E28" s="225">
        <v>6815</v>
      </c>
      <c r="F28" s="225">
        <v>4996</v>
      </c>
      <c r="G28" s="225">
        <v>3823</v>
      </c>
      <c r="H28" s="225">
        <v>1271</v>
      </c>
      <c r="I28" s="225">
        <v>2385</v>
      </c>
      <c r="J28" s="225">
        <v>2879</v>
      </c>
      <c r="K28" s="225">
        <v>2445</v>
      </c>
      <c r="L28" s="225">
        <v>3786</v>
      </c>
      <c r="M28" s="225">
        <v>3355</v>
      </c>
      <c r="N28" s="225">
        <v>7468</v>
      </c>
      <c r="O28" s="225">
        <v>5402</v>
      </c>
      <c r="P28" s="225">
        <f>SUM(D28:O28)</f>
        <v>52652</v>
      </c>
    </row>
    <row r="29" spans="1:16" ht="15.75" x14ac:dyDescent="0.25">
      <c r="A29" s="221"/>
      <c r="B29" s="208"/>
      <c r="C29" s="224" t="s">
        <v>332</v>
      </c>
      <c r="D29" s="225">
        <v>348834</v>
      </c>
      <c r="E29" s="225">
        <v>226807</v>
      </c>
      <c r="F29" s="225">
        <v>305316</v>
      </c>
      <c r="G29" s="225">
        <v>217909</v>
      </c>
      <c r="H29" s="225">
        <v>142662</v>
      </c>
      <c r="I29" s="225">
        <v>158058</v>
      </c>
      <c r="J29" s="225">
        <v>187168</v>
      </c>
      <c r="K29" s="225">
        <v>186642</v>
      </c>
      <c r="L29" s="225">
        <v>264767</v>
      </c>
      <c r="M29" s="225">
        <v>243145</v>
      </c>
      <c r="N29" s="225">
        <v>289543</v>
      </c>
      <c r="O29" s="225">
        <v>351189</v>
      </c>
      <c r="P29" s="225">
        <f>SUM(D29:O29)</f>
        <v>2922040</v>
      </c>
    </row>
    <row r="30" spans="1:16" ht="15.75" x14ac:dyDescent="0.25">
      <c r="A30" s="221"/>
      <c r="B30" s="209" t="s">
        <v>333</v>
      </c>
      <c r="C30" s="210"/>
      <c r="D30" s="211">
        <f>SUBTOTAL(9,D28:D29)</f>
        <v>356861</v>
      </c>
      <c r="E30" s="212">
        <f t="shared" ref="E30" si="111">SUBTOTAL(9,E28:E29)</f>
        <v>233622</v>
      </c>
      <c r="F30" s="212">
        <f t="shared" ref="F30" si="112">SUBTOTAL(9,F28:F29)</f>
        <v>310312</v>
      </c>
      <c r="G30" s="212">
        <f t="shared" ref="G30" si="113">SUBTOTAL(9,G28:G29)</f>
        <v>221732</v>
      </c>
      <c r="H30" s="212">
        <f t="shared" ref="H30" si="114">SUBTOTAL(9,H28:H29)</f>
        <v>143933</v>
      </c>
      <c r="I30" s="212">
        <f t="shared" ref="I30" si="115">SUBTOTAL(9,I28:I29)</f>
        <v>160443</v>
      </c>
      <c r="J30" s="212">
        <f t="shared" ref="J30" si="116">SUBTOTAL(9,J28:J29)</f>
        <v>190047</v>
      </c>
      <c r="K30" s="212">
        <f t="shared" ref="K30" si="117">SUBTOTAL(9,K28:K29)</f>
        <v>189087</v>
      </c>
      <c r="L30" s="212">
        <f t="shared" ref="L30" si="118">SUBTOTAL(9,L28:L29)</f>
        <v>268553</v>
      </c>
      <c r="M30" s="212">
        <f t="shared" ref="M30" si="119">SUBTOTAL(9,M28:M29)</f>
        <v>246500</v>
      </c>
      <c r="N30" s="212">
        <f t="shared" ref="N30" si="120">SUBTOTAL(9,N28:N29)</f>
        <v>297011</v>
      </c>
      <c r="O30" s="212">
        <f t="shared" ref="O30" si="121">SUBTOTAL(9,O28:O29)</f>
        <v>356591</v>
      </c>
      <c r="P30" s="213">
        <f t="shared" ref="P30" si="122">SUBTOTAL(9,P28:P29)</f>
        <v>2974692</v>
      </c>
    </row>
    <row r="31" spans="1:16" ht="15.75" x14ac:dyDescent="0.25">
      <c r="A31" s="221"/>
      <c r="B31" s="208" t="s">
        <v>334</v>
      </c>
      <c r="C31" s="224" t="s">
        <v>335</v>
      </c>
      <c r="D31" s="225">
        <v>45765</v>
      </c>
      <c r="E31" s="225">
        <v>42652</v>
      </c>
      <c r="F31" s="225">
        <v>27322</v>
      </c>
      <c r="G31" s="225">
        <v>20075</v>
      </c>
      <c r="H31" s="225">
        <v>8116</v>
      </c>
      <c r="I31" s="225">
        <v>14540</v>
      </c>
      <c r="J31" s="225">
        <v>15295</v>
      </c>
      <c r="K31" s="225">
        <v>15229</v>
      </c>
      <c r="L31" s="225">
        <v>21309</v>
      </c>
      <c r="M31" s="225">
        <v>20193</v>
      </c>
      <c r="N31" s="225">
        <v>43085</v>
      </c>
      <c r="O31" s="225">
        <v>33534</v>
      </c>
      <c r="P31" s="225">
        <f>SUM(D31:O31)</f>
        <v>307115</v>
      </c>
    </row>
    <row r="32" spans="1:16" ht="16.5" thickBot="1" x14ac:dyDescent="0.3">
      <c r="A32" s="214"/>
      <c r="B32" s="209" t="s">
        <v>337</v>
      </c>
      <c r="C32" s="210"/>
      <c r="D32" s="211">
        <f>SUBTOTAL(9,D31)</f>
        <v>45765</v>
      </c>
      <c r="E32" s="212">
        <f t="shared" ref="E32" si="123">SUBTOTAL(9,E31)</f>
        <v>42652</v>
      </c>
      <c r="F32" s="212">
        <f t="shared" ref="F32" si="124">SUBTOTAL(9,F31)</f>
        <v>27322</v>
      </c>
      <c r="G32" s="212">
        <f t="shared" ref="G32" si="125">SUBTOTAL(9,G31)</f>
        <v>20075</v>
      </c>
      <c r="H32" s="212">
        <f t="shared" ref="H32" si="126">SUBTOTAL(9,H31)</f>
        <v>8116</v>
      </c>
      <c r="I32" s="212">
        <f t="shared" ref="I32" si="127">SUBTOTAL(9,I31)</f>
        <v>14540</v>
      </c>
      <c r="J32" s="212">
        <f t="shared" ref="J32" si="128">SUBTOTAL(9,J31)</f>
        <v>15295</v>
      </c>
      <c r="K32" s="212">
        <f t="shared" ref="K32" si="129">SUBTOTAL(9,K31)</f>
        <v>15229</v>
      </c>
      <c r="L32" s="212">
        <f t="shared" ref="L32" si="130">SUBTOTAL(9,L31)</f>
        <v>21309</v>
      </c>
      <c r="M32" s="212">
        <f t="shared" ref="M32" si="131">SUBTOTAL(9,M31)</f>
        <v>20193</v>
      </c>
      <c r="N32" s="212">
        <f t="shared" ref="N32" si="132">SUBTOTAL(9,N31)</f>
        <v>43085</v>
      </c>
      <c r="O32" s="212">
        <f t="shared" ref="O32" si="133">SUBTOTAL(9,O31)</f>
        <v>33534</v>
      </c>
      <c r="P32" s="213">
        <f t="shared" ref="P32" si="134">SUBTOTAL(9,P31)</f>
        <v>307115</v>
      </c>
    </row>
    <row r="33" spans="1:16" ht="16.5" thickBot="1" x14ac:dyDescent="0.3">
      <c r="A33" s="215" t="s">
        <v>343</v>
      </c>
      <c r="B33" s="216"/>
      <c r="C33" s="217"/>
      <c r="D33" s="218">
        <f>SUBTOTAL(9,D28:D32)</f>
        <v>402626</v>
      </c>
      <c r="E33" s="219">
        <f t="shared" ref="E33" si="135">SUBTOTAL(9,E28:E32)</f>
        <v>276274</v>
      </c>
      <c r="F33" s="219">
        <f t="shared" ref="F33" si="136">SUBTOTAL(9,F28:F32)</f>
        <v>337634</v>
      </c>
      <c r="G33" s="219">
        <f t="shared" ref="G33" si="137">SUBTOTAL(9,G28:G32)</f>
        <v>241807</v>
      </c>
      <c r="H33" s="219">
        <f t="shared" ref="H33" si="138">SUBTOTAL(9,H28:H32)</f>
        <v>152049</v>
      </c>
      <c r="I33" s="219">
        <f t="shared" ref="I33" si="139">SUBTOTAL(9,I28:I32)</f>
        <v>174983</v>
      </c>
      <c r="J33" s="219">
        <f t="shared" ref="J33" si="140">SUBTOTAL(9,J28:J32)</f>
        <v>205342</v>
      </c>
      <c r="K33" s="219">
        <f t="shared" ref="K33" si="141">SUBTOTAL(9,K28:K32)</f>
        <v>204316</v>
      </c>
      <c r="L33" s="219">
        <f t="shared" ref="L33" si="142">SUBTOTAL(9,L28:L32)</f>
        <v>289862</v>
      </c>
      <c r="M33" s="219">
        <f t="shared" ref="M33" si="143">SUBTOTAL(9,M28:M32)</f>
        <v>266693</v>
      </c>
      <c r="N33" s="219">
        <f t="shared" ref="N33" si="144">SUBTOTAL(9,N28:N32)</f>
        <v>340096</v>
      </c>
      <c r="O33" s="219">
        <f t="shared" ref="O33" si="145">SUBTOTAL(9,O28:O32)</f>
        <v>390125</v>
      </c>
      <c r="P33" s="220">
        <f t="shared" ref="P33" si="146">SUBTOTAL(9,P28:P32)</f>
        <v>3281807</v>
      </c>
    </row>
    <row r="34" spans="1:16" ht="15.75" x14ac:dyDescent="0.25">
      <c r="A34" s="221">
        <v>2021</v>
      </c>
      <c r="B34" s="208" t="s">
        <v>330</v>
      </c>
      <c r="C34" s="224" t="s">
        <v>331</v>
      </c>
      <c r="D34" s="225">
        <v>7403</v>
      </c>
      <c r="E34" s="225">
        <v>6666</v>
      </c>
      <c r="F34" s="225">
        <v>3918</v>
      </c>
      <c r="G34" s="225">
        <v>3038</v>
      </c>
      <c r="H34" s="225">
        <v>2511</v>
      </c>
      <c r="I34" s="225">
        <v>-615</v>
      </c>
      <c r="J34" s="225">
        <v>1712</v>
      </c>
      <c r="K34" s="225">
        <v>896</v>
      </c>
      <c r="L34" s="225">
        <v>3709</v>
      </c>
      <c r="M34" s="225">
        <v>2913</v>
      </c>
      <c r="N34" s="225">
        <v>3139</v>
      </c>
      <c r="O34" s="225">
        <v>5396</v>
      </c>
      <c r="P34" s="225">
        <f>SUM(D34:O34)</f>
        <v>40686</v>
      </c>
    </row>
    <row r="35" spans="1:16" ht="15.75" x14ac:dyDescent="0.25">
      <c r="A35" s="221"/>
      <c r="B35" s="208"/>
      <c r="C35" s="224" t="s">
        <v>332</v>
      </c>
      <c r="D35" s="225">
        <v>333010</v>
      </c>
      <c r="E35" s="225">
        <v>312916</v>
      </c>
      <c r="F35" s="225">
        <v>523725</v>
      </c>
      <c r="G35" s="225">
        <v>285638</v>
      </c>
      <c r="H35" s="225">
        <v>175120</v>
      </c>
      <c r="I35" s="225">
        <v>245673</v>
      </c>
      <c r="J35" s="225">
        <v>186645</v>
      </c>
      <c r="K35" s="225">
        <v>161237</v>
      </c>
      <c r="L35" s="225">
        <v>339807</v>
      </c>
      <c r="M35" s="225">
        <v>273607</v>
      </c>
      <c r="N35" s="225">
        <v>325290</v>
      </c>
      <c r="O35" s="225">
        <v>329842</v>
      </c>
      <c r="P35" s="225">
        <f>SUM(D35:O35)</f>
        <v>3492510</v>
      </c>
    </row>
    <row r="36" spans="1:16" ht="15.75" x14ac:dyDescent="0.25">
      <c r="A36" s="221"/>
      <c r="B36" s="209" t="s">
        <v>333</v>
      </c>
      <c r="C36" s="210"/>
      <c r="D36" s="211">
        <f>SUBTOTAL(9,D34:D35)</f>
        <v>340413</v>
      </c>
      <c r="E36" s="212">
        <f t="shared" ref="E36" si="147">SUBTOTAL(9,E34:E35)</f>
        <v>319582</v>
      </c>
      <c r="F36" s="212">
        <f t="shared" ref="F36" si="148">SUBTOTAL(9,F34:F35)</f>
        <v>527643</v>
      </c>
      <c r="G36" s="212">
        <f t="shared" ref="G36" si="149">SUBTOTAL(9,G34:G35)</f>
        <v>288676</v>
      </c>
      <c r="H36" s="212">
        <f t="shared" ref="H36" si="150">SUBTOTAL(9,H34:H35)</f>
        <v>177631</v>
      </c>
      <c r="I36" s="212">
        <f t="shared" ref="I36" si="151">SUBTOTAL(9,I34:I35)</f>
        <v>245058</v>
      </c>
      <c r="J36" s="212">
        <f t="shared" ref="J36" si="152">SUBTOTAL(9,J34:J35)</f>
        <v>188357</v>
      </c>
      <c r="K36" s="212">
        <f t="shared" ref="K36" si="153">SUBTOTAL(9,K34:K35)</f>
        <v>162133</v>
      </c>
      <c r="L36" s="212">
        <f t="shared" ref="L36" si="154">SUBTOTAL(9,L34:L35)</f>
        <v>343516</v>
      </c>
      <c r="M36" s="212">
        <f t="shared" ref="M36" si="155">SUBTOTAL(9,M34:M35)</f>
        <v>276520</v>
      </c>
      <c r="N36" s="212">
        <f t="shared" ref="N36" si="156">SUBTOTAL(9,N34:N35)</f>
        <v>328429</v>
      </c>
      <c r="O36" s="212">
        <f t="shared" ref="O36" si="157">SUBTOTAL(9,O34:O35)</f>
        <v>335238</v>
      </c>
      <c r="P36" s="213">
        <f t="shared" ref="P36" si="158">SUBTOTAL(9,P34:P35)</f>
        <v>3533196</v>
      </c>
    </row>
    <row r="37" spans="1:16" ht="15.75" x14ac:dyDescent="0.25">
      <c r="A37" s="221"/>
      <c r="B37" s="208" t="s">
        <v>334</v>
      </c>
      <c r="C37" s="224" t="s">
        <v>335</v>
      </c>
      <c r="D37" s="225">
        <v>49153</v>
      </c>
      <c r="E37" s="225">
        <v>47286</v>
      </c>
      <c r="F37" s="225">
        <v>40529</v>
      </c>
      <c r="G37" s="225">
        <v>17841</v>
      </c>
      <c r="H37" s="225">
        <v>18382</v>
      </c>
      <c r="I37" s="225">
        <v>-3795</v>
      </c>
      <c r="J37" s="225">
        <v>11651</v>
      </c>
      <c r="K37" s="225">
        <v>5908</v>
      </c>
      <c r="L37" s="225">
        <v>28693</v>
      </c>
      <c r="M37" s="225">
        <v>37727</v>
      </c>
      <c r="N37" s="225">
        <v>21620</v>
      </c>
      <c r="O37" s="225">
        <v>117952</v>
      </c>
      <c r="P37" s="225">
        <f>SUM(D37:O37)</f>
        <v>392947</v>
      </c>
    </row>
    <row r="38" spans="1:16" ht="16.5" thickBot="1" x14ac:dyDescent="0.3">
      <c r="A38" s="214"/>
      <c r="B38" s="209" t="s">
        <v>337</v>
      </c>
      <c r="C38" s="210"/>
      <c r="D38" s="211">
        <f>SUBTOTAL(9,D37)</f>
        <v>49153</v>
      </c>
      <c r="E38" s="212">
        <f t="shared" ref="E38" si="159">SUBTOTAL(9,E37)</f>
        <v>47286</v>
      </c>
      <c r="F38" s="212">
        <f t="shared" ref="F38" si="160">SUBTOTAL(9,F37)</f>
        <v>40529</v>
      </c>
      <c r="G38" s="212">
        <f t="shared" ref="G38" si="161">SUBTOTAL(9,G37)</f>
        <v>17841</v>
      </c>
      <c r="H38" s="212">
        <f t="shared" ref="H38" si="162">SUBTOTAL(9,H37)</f>
        <v>18382</v>
      </c>
      <c r="I38" s="212">
        <f t="shared" ref="I38" si="163">SUBTOTAL(9,I37)</f>
        <v>-3795</v>
      </c>
      <c r="J38" s="212">
        <f t="shared" ref="J38" si="164">SUBTOTAL(9,J37)</f>
        <v>11651</v>
      </c>
      <c r="K38" s="212">
        <f t="shared" ref="K38" si="165">SUBTOTAL(9,K37)</f>
        <v>5908</v>
      </c>
      <c r="L38" s="212">
        <f t="shared" ref="L38" si="166">SUBTOTAL(9,L37)</f>
        <v>28693</v>
      </c>
      <c r="M38" s="212">
        <f t="shared" ref="M38" si="167">SUBTOTAL(9,M37)</f>
        <v>37727</v>
      </c>
      <c r="N38" s="212">
        <f t="shared" ref="N38" si="168">SUBTOTAL(9,N37)</f>
        <v>21620</v>
      </c>
      <c r="O38" s="212">
        <f t="shared" ref="O38" si="169">SUBTOTAL(9,O37)</f>
        <v>117952</v>
      </c>
      <c r="P38" s="213">
        <f t="shared" ref="P38" si="170">SUBTOTAL(9,P37)</f>
        <v>392947</v>
      </c>
    </row>
    <row r="39" spans="1:16" ht="16.5" thickBot="1" x14ac:dyDescent="0.3">
      <c r="A39" s="215" t="s">
        <v>345</v>
      </c>
      <c r="B39" s="216"/>
      <c r="C39" s="217"/>
      <c r="D39" s="218">
        <f>SUBTOTAL(9,D34:D38)</f>
        <v>389566</v>
      </c>
      <c r="E39" s="219">
        <f t="shared" ref="E39" si="171">SUBTOTAL(9,E34:E38)</f>
        <v>366868</v>
      </c>
      <c r="F39" s="219">
        <f t="shared" ref="F39" si="172">SUBTOTAL(9,F34:F38)</f>
        <v>568172</v>
      </c>
      <c r="G39" s="219">
        <f t="shared" ref="G39" si="173">SUBTOTAL(9,G34:G38)</f>
        <v>306517</v>
      </c>
      <c r="H39" s="219">
        <f t="shared" ref="H39" si="174">SUBTOTAL(9,H34:H38)</f>
        <v>196013</v>
      </c>
      <c r="I39" s="219">
        <f t="shared" ref="I39" si="175">SUBTOTAL(9,I34:I38)</f>
        <v>241263</v>
      </c>
      <c r="J39" s="219">
        <f t="shared" ref="J39" si="176">SUBTOTAL(9,J34:J38)</f>
        <v>200008</v>
      </c>
      <c r="K39" s="219">
        <f t="shared" ref="K39" si="177">SUBTOTAL(9,K34:K38)</f>
        <v>168041</v>
      </c>
      <c r="L39" s="219">
        <f t="shared" ref="L39" si="178">SUBTOTAL(9,L34:L38)</f>
        <v>372209</v>
      </c>
      <c r="M39" s="219">
        <f t="shared" ref="M39" si="179">SUBTOTAL(9,M34:M38)</f>
        <v>314247</v>
      </c>
      <c r="N39" s="219">
        <f t="shared" ref="N39" si="180">SUBTOTAL(9,N34:N38)</f>
        <v>350049</v>
      </c>
      <c r="O39" s="219">
        <f t="shared" ref="O39" si="181">SUBTOTAL(9,O34:O38)</f>
        <v>453190</v>
      </c>
      <c r="P39" s="220">
        <f t="shared" ref="P39" si="182">SUBTOTAL(9,P34:P38)</f>
        <v>3926143</v>
      </c>
    </row>
    <row r="40" spans="1:16" ht="15.75" x14ac:dyDescent="0.25">
      <c r="A40" s="221">
        <v>2022</v>
      </c>
      <c r="B40" s="208" t="s">
        <v>330</v>
      </c>
      <c r="C40" s="224" t="s">
        <v>331</v>
      </c>
      <c r="D40" s="225">
        <v>4600</v>
      </c>
      <c r="E40" s="225">
        <v>3000</v>
      </c>
      <c r="F40" s="225">
        <v>8901</v>
      </c>
      <c r="G40" s="225">
        <v>2806</v>
      </c>
      <c r="H40" s="225"/>
      <c r="I40" s="225"/>
      <c r="J40" s="225"/>
      <c r="K40" s="225"/>
      <c r="L40" s="225"/>
      <c r="M40" s="225"/>
      <c r="N40" s="225"/>
      <c r="O40" s="225"/>
      <c r="P40" s="225">
        <f>SUM(D40:O40)</f>
        <v>19307</v>
      </c>
    </row>
    <row r="41" spans="1:16" ht="15.75" x14ac:dyDescent="0.25">
      <c r="A41" s="221" t="s">
        <v>362</v>
      </c>
      <c r="B41" s="208"/>
      <c r="C41" s="224" t="s">
        <v>332</v>
      </c>
      <c r="D41" s="225">
        <v>408943</v>
      </c>
      <c r="E41" s="225">
        <v>335653</v>
      </c>
      <c r="F41" s="225">
        <v>631430</v>
      </c>
      <c r="G41" s="225">
        <v>259596</v>
      </c>
      <c r="H41" s="225"/>
      <c r="I41" s="225"/>
      <c r="J41" s="225"/>
      <c r="K41" s="225"/>
      <c r="L41" s="225"/>
      <c r="M41" s="225"/>
      <c r="N41" s="225"/>
      <c r="O41" s="225"/>
      <c r="P41" s="225">
        <f>SUM(D41:O41)</f>
        <v>1635622</v>
      </c>
    </row>
    <row r="42" spans="1:16" ht="15.75" x14ac:dyDescent="0.25">
      <c r="A42" s="221"/>
      <c r="B42" s="209" t="s">
        <v>333</v>
      </c>
      <c r="C42" s="210"/>
      <c r="D42" s="211">
        <f>SUBTOTAL(9,D40:D41)</f>
        <v>413543</v>
      </c>
      <c r="E42" s="212">
        <f t="shared" ref="E42" si="183">SUBTOTAL(9,E40:E41)</f>
        <v>338653</v>
      </c>
      <c r="F42" s="212">
        <f t="shared" ref="F42" si="184">SUBTOTAL(9,F40:F41)</f>
        <v>640331</v>
      </c>
      <c r="G42" s="212">
        <f t="shared" ref="G42" si="185">SUBTOTAL(9,G40:G41)</f>
        <v>262402</v>
      </c>
      <c r="H42" s="212">
        <f t="shared" ref="H42" si="186">SUBTOTAL(9,H40:H41)</f>
        <v>0</v>
      </c>
      <c r="I42" s="212">
        <f t="shared" ref="I42" si="187">SUBTOTAL(9,I40:I41)</f>
        <v>0</v>
      </c>
      <c r="J42" s="212">
        <f t="shared" ref="J42" si="188">SUBTOTAL(9,J40:J41)</f>
        <v>0</v>
      </c>
      <c r="K42" s="212">
        <f t="shared" ref="K42" si="189">SUBTOTAL(9,K40:K41)</f>
        <v>0</v>
      </c>
      <c r="L42" s="212">
        <f t="shared" ref="L42" si="190">SUBTOTAL(9,L40:L41)</f>
        <v>0</v>
      </c>
      <c r="M42" s="212">
        <f t="shared" ref="M42" si="191">SUBTOTAL(9,M40:M41)</f>
        <v>0</v>
      </c>
      <c r="N42" s="212">
        <f t="shared" ref="N42" si="192">SUBTOTAL(9,N40:N41)</f>
        <v>0</v>
      </c>
      <c r="O42" s="212">
        <f t="shared" ref="O42" si="193">SUBTOTAL(9,O40:O41)</f>
        <v>0</v>
      </c>
      <c r="P42" s="213">
        <f t="shared" ref="P42" si="194">SUBTOTAL(9,P40:P41)</f>
        <v>1654929</v>
      </c>
    </row>
    <row r="43" spans="1:16" ht="15.75" x14ac:dyDescent="0.25">
      <c r="A43" s="221"/>
      <c r="B43" s="208" t="s">
        <v>334</v>
      </c>
      <c r="C43" s="224" t="s">
        <v>335</v>
      </c>
      <c r="D43" s="225">
        <v>58101</v>
      </c>
      <c r="E43" s="225">
        <v>40723</v>
      </c>
      <c r="F43" s="225">
        <v>91693</v>
      </c>
      <c r="G43" s="225">
        <v>31748</v>
      </c>
      <c r="H43" s="225"/>
      <c r="I43" s="225"/>
      <c r="J43" s="225"/>
      <c r="K43" s="225"/>
      <c r="L43" s="225"/>
      <c r="M43" s="225"/>
      <c r="N43" s="225"/>
      <c r="O43" s="225"/>
      <c r="P43" s="225">
        <f>SUM(D43:O43)</f>
        <v>222265</v>
      </c>
    </row>
    <row r="44" spans="1:16" ht="15.75" x14ac:dyDescent="0.25">
      <c r="A44" s="221"/>
      <c r="B44" s="208"/>
      <c r="C44" s="224" t="s">
        <v>341</v>
      </c>
      <c r="D44" s="225"/>
      <c r="E44" s="225"/>
      <c r="F44" s="225">
        <v>445</v>
      </c>
      <c r="G44" s="225">
        <v>184</v>
      </c>
      <c r="H44" s="225"/>
      <c r="I44" s="225"/>
      <c r="J44" s="225"/>
      <c r="K44" s="225"/>
      <c r="L44" s="225"/>
      <c r="M44" s="225"/>
      <c r="N44" s="225"/>
      <c r="O44" s="225"/>
      <c r="P44" s="225">
        <f>SUM(D44:O44)</f>
        <v>629</v>
      </c>
    </row>
    <row r="45" spans="1:16" ht="15.75" x14ac:dyDescent="0.25">
      <c r="A45" s="221"/>
      <c r="B45" s="208"/>
      <c r="C45" s="224" t="s">
        <v>344</v>
      </c>
      <c r="D45" s="225"/>
      <c r="E45" s="225"/>
      <c r="F45" s="225">
        <v>13579</v>
      </c>
      <c r="G45" s="225">
        <v>3237</v>
      </c>
      <c r="H45" s="225"/>
      <c r="I45" s="225"/>
      <c r="J45" s="225"/>
      <c r="K45" s="225"/>
      <c r="L45" s="225"/>
      <c r="M45" s="225"/>
      <c r="N45" s="225"/>
      <c r="O45" s="225"/>
      <c r="P45" s="225">
        <f>SUM(D45:O45)</f>
        <v>16816</v>
      </c>
    </row>
    <row r="46" spans="1:16" ht="16.5" thickBot="1" x14ac:dyDescent="0.3">
      <c r="A46" s="214"/>
      <c r="B46" s="209" t="s">
        <v>337</v>
      </c>
      <c r="C46" s="210"/>
      <c r="D46" s="211">
        <f>SUBTOTAL(9,D43:D45)</f>
        <v>58101</v>
      </c>
      <c r="E46" s="212">
        <f t="shared" ref="E46:P46" si="195">SUBTOTAL(9,E43:E45)</f>
        <v>40723</v>
      </c>
      <c r="F46" s="212">
        <f t="shared" si="195"/>
        <v>105717</v>
      </c>
      <c r="G46" s="212">
        <f t="shared" si="195"/>
        <v>35169</v>
      </c>
      <c r="H46" s="212">
        <f t="shared" si="195"/>
        <v>0</v>
      </c>
      <c r="I46" s="212">
        <f t="shared" si="195"/>
        <v>0</v>
      </c>
      <c r="J46" s="212">
        <f t="shared" si="195"/>
        <v>0</v>
      </c>
      <c r="K46" s="212">
        <f t="shared" si="195"/>
        <v>0</v>
      </c>
      <c r="L46" s="212">
        <f t="shared" si="195"/>
        <v>0</v>
      </c>
      <c r="M46" s="212">
        <f t="shared" si="195"/>
        <v>0</v>
      </c>
      <c r="N46" s="212">
        <f t="shared" si="195"/>
        <v>0</v>
      </c>
      <c r="O46" s="212">
        <f t="shared" si="195"/>
        <v>0</v>
      </c>
      <c r="P46" s="213">
        <f t="shared" si="195"/>
        <v>239710</v>
      </c>
    </row>
    <row r="47" spans="1:16" ht="16.5" thickBot="1" x14ac:dyDescent="0.3">
      <c r="A47" s="215" t="s">
        <v>105</v>
      </c>
      <c r="B47" s="216"/>
      <c r="C47" s="217"/>
      <c r="D47" s="218">
        <f>SUBTOTAL(9,D40:D46)</f>
        <v>471644</v>
      </c>
      <c r="E47" s="219">
        <f t="shared" ref="E47:P47" si="196">SUBTOTAL(9,E40:E46)</f>
        <v>379376</v>
      </c>
      <c r="F47" s="219">
        <f t="shared" si="196"/>
        <v>746048</v>
      </c>
      <c r="G47" s="219">
        <f t="shared" si="196"/>
        <v>297571</v>
      </c>
      <c r="H47" s="219">
        <f t="shared" si="196"/>
        <v>0</v>
      </c>
      <c r="I47" s="219">
        <f t="shared" si="196"/>
        <v>0</v>
      </c>
      <c r="J47" s="219">
        <f t="shared" si="196"/>
        <v>0</v>
      </c>
      <c r="K47" s="219">
        <f t="shared" si="196"/>
        <v>0</v>
      </c>
      <c r="L47" s="219">
        <f t="shared" si="196"/>
        <v>0</v>
      </c>
      <c r="M47" s="219">
        <f t="shared" si="196"/>
        <v>0</v>
      </c>
      <c r="N47" s="219">
        <f t="shared" si="196"/>
        <v>0</v>
      </c>
      <c r="O47" s="219">
        <f t="shared" si="196"/>
        <v>0</v>
      </c>
      <c r="P47" s="220">
        <f t="shared" si="196"/>
        <v>1894639</v>
      </c>
    </row>
    <row r="48" spans="1:16" ht="15.75" x14ac:dyDescent="0.25">
      <c r="A48" s="221">
        <v>2022</v>
      </c>
      <c r="B48" s="208" t="s">
        <v>330</v>
      </c>
      <c r="C48" s="224" t="s">
        <v>331</v>
      </c>
      <c r="D48" s="225"/>
      <c r="E48" s="225"/>
      <c r="F48" s="225"/>
      <c r="G48" s="225"/>
      <c r="H48" s="225"/>
      <c r="I48" s="225"/>
      <c r="J48" s="225"/>
      <c r="K48" s="225"/>
      <c r="L48" s="225"/>
      <c r="M48" s="225"/>
      <c r="N48" s="225"/>
      <c r="O48" s="225"/>
      <c r="P48" s="225">
        <f>SUM(D48:O48)</f>
        <v>0</v>
      </c>
    </row>
    <row r="49" spans="1:16" ht="15.75" x14ac:dyDescent="0.25">
      <c r="A49" s="221" t="s">
        <v>361</v>
      </c>
      <c r="B49" s="208"/>
      <c r="C49" s="224" t="s">
        <v>332</v>
      </c>
      <c r="D49" s="225">
        <v>345731.15127156355</v>
      </c>
      <c r="E49" s="225">
        <v>324873.90432156331</v>
      </c>
      <c r="F49" s="225">
        <v>543318.67747652438</v>
      </c>
      <c r="G49" s="225">
        <v>278795.7353423491</v>
      </c>
      <c r="H49" s="225">
        <v>183437.95689550159</v>
      </c>
      <c r="I49" s="225">
        <v>261735.36581441469</v>
      </c>
      <c r="J49" s="225">
        <v>193535.61350751141</v>
      </c>
      <c r="K49" s="225">
        <v>171994.59678690872</v>
      </c>
      <c r="L49" s="225">
        <v>356558.48014290864</v>
      </c>
      <c r="M49" s="225">
        <v>288862.42931490875</v>
      </c>
      <c r="N49" s="225">
        <v>344421.66783690877</v>
      </c>
      <c r="O49" s="225">
        <v>349310.31393690873</v>
      </c>
      <c r="P49" s="225">
        <f>SUM(D49:O49)</f>
        <v>3642575.8926479719</v>
      </c>
    </row>
    <row r="50" spans="1:16" ht="15.75" x14ac:dyDescent="0.25">
      <c r="A50" s="221"/>
      <c r="B50" s="209" t="s">
        <v>333</v>
      </c>
      <c r="C50" s="210"/>
      <c r="D50" s="211">
        <f>SUBTOTAL(9,D48:D49)</f>
        <v>345731.15127156355</v>
      </c>
      <c r="E50" s="212">
        <f t="shared" ref="E50" si="197">SUBTOTAL(9,E48:E49)</f>
        <v>324873.90432156331</v>
      </c>
      <c r="F50" s="212">
        <f t="shared" ref="F50" si="198">SUBTOTAL(9,F48:F49)</f>
        <v>543318.67747652438</v>
      </c>
      <c r="G50" s="212">
        <f t="shared" ref="G50" si="199">SUBTOTAL(9,G48:G49)</f>
        <v>278795.7353423491</v>
      </c>
      <c r="H50" s="212">
        <f t="shared" ref="H50" si="200">SUBTOTAL(9,H48:H49)</f>
        <v>183437.95689550159</v>
      </c>
      <c r="I50" s="212">
        <f t="shared" ref="I50" si="201">SUBTOTAL(9,I48:I49)</f>
        <v>261735.36581441469</v>
      </c>
      <c r="J50" s="212">
        <f t="shared" ref="J50" si="202">SUBTOTAL(9,J48:J49)</f>
        <v>193535.61350751141</v>
      </c>
      <c r="K50" s="212">
        <f t="shared" ref="K50" si="203">SUBTOTAL(9,K48:K49)</f>
        <v>171994.59678690872</v>
      </c>
      <c r="L50" s="212">
        <f t="shared" ref="L50" si="204">SUBTOTAL(9,L48:L49)</f>
        <v>356558.48014290864</v>
      </c>
      <c r="M50" s="212">
        <f t="shared" ref="M50" si="205">SUBTOTAL(9,M48:M49)</f>
        <v>288862.42931490875</v>
      </c>
      <c r="N50" s="212">
        <f t="shared" ref="N50" si="206">SUBTOTAL(9,N48:N49)</f>
        <v>344421.66783690877</v>
      </c>
      <c r="O50" s="212">
        <f t="shared" ref="O50" si="207">SUBTOTAL(9,O48:O49)</f>
        <v>349310.31393690873</v>
      </c>
      <c r="P50" s="213">
        <f t="shared" ref="P50" si="208">SUBTOTAL(9,P48:P49)</f>
        <v>3642575.8926479719</v>
      </c>
    </row>
    <row r="51" spans="1:16" ht="15.75" x14ac:dyDescent="0.25">
      <c r="A51" s="221"/>
      <c r="B51" s="208" t="s">
        <v>334</v>
      </c>
      <c r="C51" s="224" t="s">
        <v>335</v>
      </c>
      <c r="D51" s="225"/>
      <c r="E51" s="225"/>
      <c r="F51" s="225"/>
      <c r="G51" s="225"/>
      <c r="H51" s="225"/>
      <c r="I51" s="225"/>
      <c r="J51" s="225"/>
      <c r="K51" s="225"/>
      <c r="L51" s="225"/>
      <c r="M51" s="225"/>
      <c r="N51" s="225"/>
      <c r="O51" s="225"/>
      <c r="P51" s="225">
        <f>SUM(D51:O51)</f>
        <v>0</v>
      </c>
    </row>
    <row r="52" spans="1:16" ht="15.75" x14ac:dyDescent="0.25">
      <c r="A52" s="221"/>
      <c r="B52" s="208"/>
      <c r="C52" s="224" t="s">
        <v>341</v>
      </c>
      <c r="D52" s="225"/>
      <c r="E52" s="225"/>
      <c r="F52" s="225"/>
      <c r="G52" s="225"/>
      <c r="H52" s="225"/>
      <c r="I52" s="225"/>
      <c r="J52" s="225"/>
      <c r="K52" s="225"/>
      <c r="L52" s="225"/>
      <c r="M52" s="225"/>
      <c r="N52" s="225"/>
      <c r="O52" s="225"/>
      <c r="P52" s="225">
        <f>SUM(D52:O52)</f>
        <v>0</v>
      </c>
    </row>
    <row r="53" spans="1:16" ht="15.75" x14ac:dyDescent="0.25">
      <c r="A53" s="221"/>
      <c r="B53" s="208"/>
      <c r="C53" s="224" t="s">
        <v>344</v>
      </c>
      <c r="D53" s="225"/>
      <c r="E53" s="225"/>
      <c r="F53" s="225"/>
      <c r="G53" s="225"/>
      <c r="H53" s="225"/>
      <c r="I53" s="225"/>
      <c r="J53" s="225"/>
      <c r="K53" s="225"/>
      <c r="L53" s="225"/>
      <c r="M53" s="225"/>
      <c r="N53" s="225"/>
      <c r="O53" s="225"/>
      <c r="P53" s="225">
        <f>SUM(D53:O53)</f>
        <v>0</v>
      </c>
    </row>
    <row r="54" spans="1:16" ht="16.5" thickBot="1" x14ac:dyDescent="0.3">
      <c r="A54" s="214"/>
      <c r="B54" s="209" t="s">
        <v>337</v>
      </c>
      <c r="C54" s="210"/>
      <c r="D54" s="211">
        <f>SUBTOTAL(9,D51:D53)</f>
        <v>0</v>
      </c>
      <c r="E54" s="212">
        <f t="shared" ref="E54" si="209">SUBTOTAL(9,E51:E53)</f>
        <v>0</v>
      </c>
      <c r="F54" s="212">
        <f t="shared" ref="F54" si="210">SUBTOTAL(9,F51:F53)</f>
        <v>0</v>
      </c>
      <c r="G54" s="212">
        <f t="shared" ref="G54" si="211">SUBTOTAL(9,G51:G53)</f>
        <v>0</v>
      </c>
      <c r="H54" s="212">
        <f t="shared" ref="H54" si="212">SUBTOTAL(9,H51:H53)</f>
        <v>0</v>
      </c>
      <c r="I54" s="212">
        <f t="shared" ref="I54" si="213">SUBTOTAL(9,I51:I53)</f>
        <v>0</v>
      </c>
      <c r="J54" s="212">
        <f t="shared" ref="J54" si="214">SUBTOTAL(9,J51:J53)</f>
        <v>0</v>
      </c>
      <c r="K54" s="212">
        <f t="shared" ref="K54" si="215">SUBTOTAL(9,K51:K53)</f>
        <v>0</v>
      </c>
      <c r="L54" s="212">
        <f t="shared" ref="L54" si="216">SUBTOTAL(9,L51:L53)</f>
        <v>0</v>
      </c>
      <c r="M54" s="212">
        <f t="shared" ref="M54" si="217">SUBTOTAL(9,M51:M53)</f>
        <v>0</v>
      </c>
      <c r="N54" s="212">
        <f t="shared" ref="N54" si="218">SUBTOTAL(9,N51:N53)</f>
        <v>0</v>
      </c>
      <c r="O54" s="212">
        <f t="shared" ref="O54" si="219">SUBTOTAL(9,O51:O53)</f>
        <v>0</v>
      </c>
      <c r="P54" s="213">
        <f t="shared" ref="P54" si="220">SUBTOTAL(9,P51:P53)</f>
        <v>0</v>
      </c>
    </row>
    <row r="55" spans="1:16" ht="16.5" thickBot="1" x14ac:dyDescent="0.3">
      <c r="A55" s="215" t="s">
        <v>105</v>
      </c>
      <c r="B55" s="216"/>
      <c r="C55" s="217"/>
      <c r="D55" s="218">
        <f>SUBTOTAL(9,D48:D54)</f>
        <v>345731.15127156355</v>
      </c>
      <c r="E55" s="219">
        <f t="shared" ref="E55" si="221">SUBTOTAL(9,E48:E54)</f>
        <v>324873.90432156331</v>
      </c>
      <c r="F55" s="219">
        <f t="shared" ref="F55" si="222">SUBTOTAL(9,F48:F54)</f>
        <v>543318.67747652438</v>
      </c>
      <c r="G55" s="219">
        <f t="shared" ref="G55" si="223">SUBTOTAL(9,G48:G54)</f>
        <v>278795.7353423491</v>
      </c>
      <c r="H55" s="219">
        <f t="shared" ref="H55" si="224">SUBTOTAL(9,H48:H54)</f>
        <v>183437.95689550159</v>
      </c>
      <c r="I55" s="219">
        <f t="shared" ref="I55" si="225">SUBTOTAL(9,I48:I54)</f>
        <v>261735.36581441469</v>
      </c>
      <c r="J55" s="219">
        <f t="shared" ref="J55" si="226">SUBTOTAL(9,J48:J54)</f>
        <v>193535.61350751141</v>
      </c>
      <c r="K55" s="219">
        <f t="shared" ref="K55" si="227">SUBTOTAL(9,K48:K54)</f>
        <v>171994.59678690872</v>
      </c>
      <c r="L55" s="219">
        <f t="shared" ref="L55" si="228">SUBTOTAL(9,L48:L54)</f>
        <v>356558.48014290864</v>
      </c>
      <c r="M55" s="219">
        <f t="shared" ref="M55" si="229">SUBTOTAL(9,M48:M54)</f>
        <v>288862.42931490875</v>
      </c>
      <c r="N55" s="219">
        <f t="shared" ref="N55" si="230">SUBTOTAL(9,N48:N54)</f>
        <v>344421.66783690877</v>
      </c>
      <c r="O55" s="219">
        <f t="shared" ref="O55" si="231">SUBTOTAL(9,O48:O54)</f>
        <v>349310.31393690873</v>
      </c>
      <c r="P55" s="220">
        <f t="shared" ref="P55" si="232">SUBTOTAL(9,P48:P54)</f>
        <v>3642575.8926479719</v>
      </c>
    </row>
    <row r="56" spans="1:16" ht="15.75" x14ac:dyDescent="0.25">
      <c r="A56" s="221">
        <v>2023</v>
      </c>
      <c r="B56" s="208" t="s">
        <v>330</v>
      </c>
      <c r="C56" s="224" t="s">
        <v>331</v>
      </c>
      <c r="D56" s="225"/>
      <c r="E56" s="225"/>
      <c r="F56" s="225"/>
      <c r="G56" s="225"/>
      <c r="H56" s="225"/>
      <c r="I56" s="225"/>
      <c r="J56" s="225"/>
      <c r="K56" s="225"/>
      <c r="L56" s="225"/>
      <c r="M56" s="225"/>
      <c r="N56" s="225"/>
      <c r="O56" s="225"/>
      <c r="P56" s="225">
        <f>SUM(D56:O56)</f>
        <v>0</v>
      </c>
    </row>
    <row r="57" spans="1:16" ht="15.75" x14ac:dyDescent="0.25">
      <c r="A57" s="221" t="s">
        <v>361</v>
      </c>
      <c r="B57" s="208"/>
      <c r="C57" s="224" t="s">
        <v>332</v>
      </c>
      <c r="D57" s="225">
        <v>364575.53453135898</v>
      </c>
      <c r="E57" s="225">
        <v>342606.1725821087</v>
      </c>
      <c r="F57" s="225">
        <v>567000.31986260705</v>
      </c>
      <c r="G57" s="225">
        <v>292599.98428610875</v>
      </c>
      <c r="H57" s="225">
        <v>193252.90135610875</v>
      </c>
      <c r="I57" s="225">
        <v>272566.16686760879</v>
      </c>
      <c r="J57" s="225">
        <v>201536.0744133587</v>
      </c>
      <c r="K57" s="225">
        <v>178555.41660110877</v>
      </c>
      <c r="L57" s="225">
        <v>369496.1156501089</v>
      </c>
      <c r="M57" s="225">
        <v>299889.25870310876</v>
      </c>
      <c r="N57" s="225">
        <v>356966.35914785898</v>
      </c>
      <c r="O57" s="225">
        <v>362204.00509802572</v>
      </c>
      <c r="P57" s="225">
        <f>SUM(D57:O57)</f>
        <v>3801248.3090994707</v>
      </c>
    </row>
    <row r="58" spans="1:16" ht="15.75" x14ac:dyDescent="0.25">
      <c r="A58" s="221"/>
      <c r="B58" s="209" t="s">
        <v>333</v>
      </c>
      <c r="C58" s="210"/>
      <c r="D58" s="211">
        <f>SUBTOTAL(9,D56:D57)</f>
        <v>364575.53453135898</v>
      </c>
      <c r="E58" s="212">
        <f t="shared" ref="E58" si="233">SUBTOTAL(9,E56:E57)</f>
        <v>342606.1725821087</v>
      </c>
      <c r="F58" s="212">
        <f t="shared" ref="F58" si="234">SUBTOTAL(9,F56:F57)</f>
        <v>567000.31986260705</v>
      </c>
      <c r="G58" s="212">
        <f t="shared" ref="G58" si="235">SUBTOTAL(9,G56:G57)</f>
        <v>292599.98428610875</v>
      </c>
      <c r="H58" s="212">
        <f t="shared" ref="H58" si="236">SUBTOTAL(9,H56:H57)</f>
        <v>193252.90135610875</v>
      </c>
      <c r="I58" s="212">
        <f t="shared" ref="I58" si="237">SUBTOTAL(9,I56:I57)</f>
        <v>272566.16686760879</v>
      </c>
      <c r="J58" s="212">
        <f t="shared" ref="J58" si="238">SUBTOTAL(9,J56:J57)</f>
        <v>201536.0744133587</v>
      </c>
      <c r="K58" s="212">
        <f t="shared" ref="K58" si="239">SUBTOTAL(9,K56:K57)</f>
        <v>178555.41660110877</v>
      </c>
      <c r="L58" s="212">
        <f t="shared" ref="L58" si="240">SUBTOTAL(9,L56:L57)</f>
        <v>369496.1156501089</v>
      </c>
      <c r="M58" s="212">
        <f t="shared" ref="M58" si="241">SUBTOTAL(9,M56:M57)</f>
        <v>299889.25870310876</v>
      </c>
      <c r="N58" s="212">
        <f t="shared" ref="N58" si="242">SUBTOTAL(9,N56:N57)</f>
        <v>356966.35914785898</v>
      </c>
      <c r="O58" s="212">
        <f t="shared" ref="O58" si="243">SUBTOTAL(9,O56:O57)</f>
        <v>362204.00509802572</v>
      </c>
      <c r="P58" s="213">
        <f t="shared" ref="P58" si="244">SUBTOTAL(9,P56:P57)</f>
        <v>3801248.3090994707</v>
      </c>
    </row>
    <row r="59" spans="1:16" ht="15.75" x14ac:dyDescent="0.25">
      <c r="A59" s="221"/>
      <c r="B59" s="208" t="s">
        <v>334</v>
      </c>
      <c r="C59" s="224" t="s">
        <v>335</v>
      </c>
      <c r="D59" s="225"/>
      <c r="E59" s="225"/>
      <c r="F59" s="225"/>
      <c r="G59" s="225"/>
      <c r="H59" s="225"/>
      <c r="I59" s="225"/>
      <c r="J59" s="225"/>
      <c r="K59" s="225"/>
      <c r="L59" s="225"/>
      <c r="M59" s="225"/>
      <c r="N59" s="225"/>
      <c r="O59" s="225"/>
      <c r="P59" s="225">
        <f>SUM(D59:O59)</f>
        <v>0</v>
      </c>
    </row>
    <row r="60" spans="1:16" ht="15.75" x14ac:dyDescent="0.25">
      <c r="A60" s="221"/>
      <c r="B60" s="208"/>
      <c r="C60" s="224" t="s">
        <v>341</v>
      </c>
      <c r="D60" s="225"/>
      <c r="E60" s="225"/>
      <c r="F60" s="225"/>
      <c r="G60" s="225"/>
      <c r="H60" s="225"/>
      <c r="I60" s="225"/>
      <c r="J60" s="225"/>
      <c r="K60" s="225"/>
      <c r="L60" s="225"/>
      <c r="M60" s="225"/>
      <c r="N60" s="225"/>
      <c r="O60" s="225"/>
      <c r="P60" s="225">
        <f>SUM(D60:O60)</f>
        <v>0</v>
      </c>
    </row>
    <row r="61" spans="1:16" ht="15.75" x14ac:dyDescent="0.25">
      <c r="A61" s="221"/>
      <c r="B61" s="208"/>
      <c r="C61" s="224" t="s">
        <v>344</v>
      </c>
      <c r="D61" s="225"/>
      <c r="E61" s="225"/>
      <c r="F61" s="225"/>
      <c r="G61" s="225"/>
      <c r="H61" s="225"/>
      <c r="I61" s="225"/>
      <c r="J61" s="225"/>
      <c r="K61" s="225"/>
      <c r="L61" s="225"/>
      <c r="M61" s="225"/>
      <c r="N61" s="225"/>
      <c r="O61" s="225"/>
      <c r="P61" s="225">
        <f>SUM(D61:O61)</f>
        <v>0</v>
      </c>
    </row>
    <row r="62" spans="1:16" ht="16.5" thickBot="1" x14ac:dyDescent="0.3">
      <c r="A62" s="214"/>
      <c r="B62" s="209" t="s">
        <v>337</v>
      </c>
      <c r="C62" s="210"/>
      <c r="D62" s="211">
        <f>SUBTOTAL(9,D59:D61)</f>
        <v>0</v>
      </c>
      <c r="E62" s="212">
        <f t="shared" ref="E62" si="245">SUBTOTAL(9,E59:E61)</f>
        <v>0</v>
      </c>
      <c r="F62" s="212">
        <f t="shared" ref="F62" si="246">SUBTOTAL(9,F59:F61)</f>
        <v>0</v>
      </c>
      <c r="G62" s="212">
        <f t="shared" ref="G62" si="247">SUBTOTAL(9,G59:G61)</f>
        <v>0</v>
      </c>
      <c r="H62" s="212">
        <f t="shared" ref="H62" si="248">SUBTOTAL(9,H59:H61)</f>
        <v>0</v>
      </c>
      <c r="I62" s="212">
        <f t="shared" ref="I62" si="249">SUBTOTAL(9,I59:I61)</f>
        <v>0</v>
      </c>
      <c r="J62" s="212">
        <f t="shared" ref="J62" si="250">SUBTOTAL(9,J59:J61)</f>
        <v>0</v>
      </c>
      <c r="K62" s="212">
        <f t="shared" ref="K62" si="251">SUBTOTAL(9,K59:K61)</f>
        <v>0</v>
      </c>
      <c r="L62" s="212">
        <f t="shared" ref="L62" si="252">SUBTOTAL(9,L59:L61)</f>
        <v>0</v>
      </c>
      <c r="M62" s="212">
        <f t="shared" ref="M62" si="253">SUBTOTAL(9,M59:M61)</f>
        <v>0</v>
      </c>
      <c r="N62" s="212">
        <f t="shared" ref="N62" si="254">SUBTOTAL(9,N59:N61)</f>
        <v>0</v>
      </c>
      <c r="O62" s="212">
        <f t="shared" ref="O62" si="255">SUBTOTAL(9,O59:O61)</f>
        <v>0</v>
      </c>
      <c r="P62" s="213">
        <f t="shared" ref="P62" si="256">SUBTOTAL(9,P59:P61)</f>
        <v>0</v>
      </c>
    </row>
    <row r="63" spans="1:16" ht="16.5" thickBot="1" x14ac:dyDescent="0.3">
      <c r="A63" s="215" t="s">
        <v>106</v>
      </c>
      <c r="B63" s="216"/>
      <c r="C63" s="217"/>
      <c r="D63" s="218">
        <f>SUBTOTAL(9,D56:D62)</f>
        <v>364575.53453135898</v>
      </c>
      <c r="E63" s="219">
        <f t="shared" ref="E63" si="257">SUBTOTAL(9,E56:E62)</f>
        <v>342606.1725821087</v>
      </c>
      <c r="F63" s="219">
        <f t="shared" ref="F63" si="258">SUBTOTAL(9,F56:F62)</f>
        <v>567000.31986260705</v>
      </c>
      <c r="G63" s="219">
        <f t="shared" ref="G63" si="259">SUBTOTAL(9,G56:G62)</f>
        <v>292599.98428610875</v>
      </c>
      <c r="H63" s="219">
        <f t="shared" ref="H63" si="260">SUBTOTAL(9,H56:H62)</f>
        <v>193252.90135610875</v>
      </c>
      <c r="I63" s="219">
        <f t="shared" ref="I63" si="261">SUBTOTAL(9,I56:I62)</f>
        <v>272566.16686760879</v>
      </c>
      <c r="J63" s="219">
        <f t="shared" ref="J63" si="262">SUBTOTAL(9,J56:J62)</f>
        <v>201536.0744133587</v>
      </c>
      <c r="K63" s="219">
        <f t="shared" ref="K63" si="263">SUBTOTAL(9,K56:K62)</f>
        <v>178555.41660110877</v>
      </c>
      <c r="L63" s="219">
        <f t="shared" ref="L63" si="264">SUBTOTAL(9,L56:L62)</f>
        <v>369496.1156501089</v>
      </c>
      <c r="M63" s="219">
        <f t="shared" ref="M63" si="265">SUBTOTAL(9,M56:M62)</f>
        <v>299889.25870310876</v>
      </c>
      <c r="N63" s="219">
        <f t="shared" ref="N63" si="266">SUBTOTAL(9,N56:N62)</f>
        <v>356966.35914785898</v>
      </c>
      <c r="O63" s="219">
        <f t="shared" ref="O63" si="267">SUBTOTAL(9,O56:O62)</f>
        <v>362204.00509802572</v>
      </c>
      <c r="P63" s="220">
        <f t="shared" ref="P63" si="268">SUBTOTAL(9,P56:P62)</f>
        <v>3801248.3090994707</v>
      </c>
    </row>
  </sheetData>
  <pageMargins left="0.7" right="0.7" top="0.75" bottom="0.75" header="0.3" footer="0.3"/>
  <pageSetup scale="75" fitToHeight="0" orientation="landscape" cellComments="atEnd" r:id="rId1"/>
  <headerFooter>
    <oddFooter>&amp;L&amp;F &amp;A
&amp;Z&amp;R&amp;D &amp;T
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45"/>
  <sheetViews>
    <sheetView showGridLines="0" workbookViewId="0">
      <pane xSplit="1" ySplit="4" topLeftCell="B86" activePane="bottomRight" state="frozen"/>
      <selection activeCell="B8" sqref="B8"/>
      <selection pane="topRight" activeCell="B8" sqref="B8"/>
      <selection pane="bottomLeft" activeCell="B8" sqref="B8"/>
      <selection pane="bottomRight" activeCell="D97" sqref="D97"/>
    </sheetView>
  </sheetViews>
  <sheetFormatPr defaultRowHeight="15" x14ac:dyDescent="0.2"/>
  <cols>
    <col min="1" max="1" width="14.21875" customWidth="1"/>
    <col min="2" max="2" width="14.5546875" style="3" bestFit="1" customWidth="1"/>
    <col min="3" max="3" width="19.88671875" customWidth="1"/>
    <col min="5" max="5" width="10.5546875" bestFit="1" customWidth="1"/>
    <col min="7" max="18" width="11" bestFit="1" customWidth="1"/>
    <col min="19" max="19" width="12.21875" customWidth="1"/>
    <col min="20" max="20" width="13.33203125" customWidth="1"/>
    <col min="25" max="37" width="12" customWidth="1"/>
    <col min="38" max="38" width="12.109375" customWidth="1"/>
  </cols>
  <sheetData>
    <row r="1" spans="1:39" x14ac:dyDescent="0.2">
      <c r="A1" t="s">
        <v>13</v>
      </c>
    </row>
    <row r="2" spans="1:39" ht="15.75" x14ac:dyDescent="0.25">
      <c r="B2" s="4" t="s">
        <v>14</v>
      </c>
      <c r="C2" s="4" t="s">
        <v>15</v>
      </c>
    </row>
    <row r="3" spans="1:39" ht="15.75" x14ac:dyDescent="0.25">
      <c r="B3" s="5" t="s">
        <v>16</v>
      </c>
      <c r="C3" s="5" t="s">
        <v>16</v>
      </c>
      <c r="E3" s="6">
        <v>2022</v>
      </c>
      <c r="G3" s="6">
        <v>2022</v>
      </c>
      <c r="H3" s="6">
        <v>2022</v>
      </c>
      <c r="I3" s="6">
        <v>2022</v>
      </c>
      <c r="J3" s="6">
        <v>2022</v>
      </c>
      <c r="K3" s="6">
        <v>2022</v>
      </c>
      <c r="L3" s="6">
        <v>2022</v>
      </c>
      <c r="M3" s="6">
        <v>2022</v>
      </c>
      <c r="N3" s="6">
        <v>2022</v>
      </c>
      <c r="O3" s="6">
        <v>2022</v>
      </c>
      <c r="P3" s="6">
        <v>2022</v>
      </c>
      <c r="Q3" s="6">
        <v>2022</v>
      </c>
      <c r="R3" s="6">
        <v>2022</v>
      </c>
      <c r="T3" s="7" t="s">
        <v>12</v>
      </c>
      <c r="W3" s="6">
        <v>2023</v>
      </c>
      <c r="Y3" s="6">
        <f>$W$3</f>
        <v>2023</v>
      </c>
      <c r="Z3" s="6">
        <f t="shared" ref="Z3:AK4" si="0">$W$3</f>
        <v>2023</v>
      </c>
      <c r="AA3" s="6">
        <f t="shared" si="0"/>
        <v>2023</v>
      </c>
      <c r="AB3" s="6">
        <f t="shared" si="0"/>
        <v>2023</v>
      </c>
      <c r="AC3" s="6">
        <f t="shared" si="0"/>
        <v>2023</v>
      </c>
      <c r="AD3" s="6">
        <f t="shared" si="0"/>
        <v>2023</v>
      </c>
      <c r="AE3" s="6">
        <f t="shared" si="0"/>
        <v>2023</v>
      </c>
      <c r="AF3" s="6">
        <f t="shared" si="0"/>
        <v>2023</v>
      </c>
      <c r="AG3" s="6">
        <f t="shared" si="0"/>
        <v>2023</v>
      </c>
      <c r="AH3" s="6">
        <f t="shared" si="0"/>
        <v>2023</v>
      </c>
      <c r="AI3" s="6">
        <f t="shared" si="0"/>
        <v>2023</v>
      </c>
      <c r="AJ3" s="6">
        <f t="shared" si="0"/>
        <v>2023</v>
      </c>
      <c r="AL3" s="7" t="s">
        <v>12</v>
      </c>
    </row>
    <row r="4" spans="1:39" ht="16.5" thickBot="1" x14ac:dyDescent="0.3">
      <c r="B4" s="8">
        <v>44561</v>
      </c>
      <c r="C4" s="8">
        <v>44561</v>
      </c>
      <c r="E4" s="2" t="s">
        <v>17</v>
      </c>
      <c r="G4" s="2" t="s">
        <v>0</v>
      </c>
      <c r="H4" s="2" t="s">
        <v>1</v>
      </c>
      <c r="I4" s="2" t="s">
        <v>2</v>
      </c>
      <c r="J4" s="2" t="s">
        <v>3</v>
      </c>
      <c r="K4" s="2" t="s">
        <v>4</v>
      </c>
      <c r="L4" s="2" t="s">
        <v>5</v>
      </c>
      <c r="M4" s="2" t="s">
        <v>6</v>
      </c>
      <c r="N4" s="2" t="s">
        <v>7</v>
      </c>
      <c r="O4" s="2" t="s">
        <v>8</v>
      </c>
      <c r="P4" s="2" t="s">
        <v>9</v>
      </c>
      <c r="Q4" s="2" t="s">
        <v>10</v>
      </c>
      <c r="R4" s="2" t="s">
        <v>11</v>
      </c>
      <c r="S4" s="2">
        <v>2022</v>
      </c>
      <c r="T4" s="9" t="s">
        <v>18</v>
      </c>
      <c r="W4" s="2" t="s">
        <v>17</v>
      </c>
      <c r="Y4" s="2" t="s">
        <v>0</v>
      </c>
      <c r="Z4" s="2" t="s">
        <v>1</v>
      </c>
      <c r="AA4" s="2" t="s">
        <v>2</v>
      </c>
      <c r="AB4" s="2" t="s">
        <v>3</v>
      </c>
      <c r="AC4" s="2" t="s">
        <v>4</v>
      </c>
      <c r="AD4" s="2" t="s">
        <v>5</v>
      </c>
      <c r="AE4" s="2" t="s">
        <v>6</v>
      </c>
      <c r="AF4" s="2" t="s">
        <v>7</v>
      </c>
      <c r="AG4" s="2" t="s">
        <v>8</v>
      </c>
      <c r="AH4" s="2" t="s">
        <v>9</v>
      </c>
      <c r="AI4" s="2" t="s">
        <v>10</v>
      </c>
      <c r="AJ4" s="2" t="s">
        <v>11</v>
      </c>
      <c r="AK4" s="2">
        <f t="shared" si="0"/>
        <v>2023</v>
      </c>
      <c r="AL4" s="9" t="s">
        <v>19</v>
      </c>
    </row>
    <row r="5" spans="1:39" x14ac:dyDescent="0.2">
      <c r="A5">
        <v>814</v>
      </c>
      <c r="B5" s="3">
        <v>1014.3799999999998</v>
      </c>
      <c r="C5" s="3">
        <f>SUMIFS($C$59:$C$90,$B$59:$B$90,$A5)</f>
        <v>1014.3799999999999</v>
      </c>
      <c r="D5" s="10">
        <f>B5-C5</f>
        <v>0</v>
      </c>
      <c r="E5" s="11">
        <v>1.0349999999999999</v>
      </c>
      <c r="G5" s="3">
        <f>(SUMIFS(G$59:G$97,$F$59:$F$97,$A5)*$E5)+SUMIFS(G$99:G$145,$F$99:$F$145,$A5)</f>
        <v>361.13219999999995</v>
      </c>
      <c r="H5" s="3">
        <f t="shared" ref="H5:R20" si="1">(SUMIFS(H$59:H$97,$F$59:$F$97,$A5)*$E5)+SUMIFS(H$99:H$145,$F$99:$F$145,$A5)</f>
        <v>-86.515649999999994</v>
      </c>
      <c r="I5" s="3">
        <f t="shared" si="1"/>
        <v>0</v>
      </c>
      <c r="J5" s="3">
        <f t="shared" si="1"/>
        <v>0</v>
      </c>
      <c r="K5" s="3">
        <f t="shared" si="1"/>
        <v>0</v>
      </c>
      <c r="L5" s="3">
        <f t="shared" si="1"/>
        <v>0</v>
      </c>
      <c r="M5" s="3">
        <f t="shared" si="1"/>
        <v>0</v>
      </c>
      <c r="N5" s="3">
        <f t="shared" si="1"/>
        <v>0</v>
      </c>
      <c r="O5" s="3">
        <f t="shared" si="1"/>
        <v>330.36165</v>
      </c>
      <c r="P5" s="3">
        <f t="shared" si="1"/>
        <v>-99.742949999999993</v>
      </c>
      <c r="Q5" s="3">
        <f t="shared" si="1"/>
        <v>191.20589999999996</v>
      </c>
      <c r="R5" s="3">
        <f t="shared" si="1"/>
        <v>353.44214999999991</v>
      </c>
      <c r="S5" s="10">
        <f t="shared" ref="S5:S50" si="2">SUM(G5:R5)</f>
        <v>1049.8833</v>
      </c>
      <c r="T5" s="10">
        <v>0.39329999999975995</v>
      </c>
      <c r="U5" s="10">
        <f>S5-T5</f>
        <v>1049.4900000000002</v>
      </c>
      <c r="W5" s="11">
        <v>1.0712249999999999</v>
      </c>
      <c r="Y5" s="3">
        <f>(SUMIFS(Y$59:Y$97,$F$59:$F$97,$A5)*$W5)+SUMIFS(Y$99:Y$145,$F$99:$F$145,$A5)</f>
        <v>373.77182699999992</v>
      </c>
      <c r="Z5" s="3">
        <f t="shared" ref="Z5:AJ20" si="3">(SUMIFS(Z$59:Z$97,$F$59:$F$97,$A5)*$W5)+SUMIFS(Z$99:Z$145,$F$99:$F$145,$A5)</f>
        <v>-89.543697749999993</v>
      </c>
      <c r="AA5" s="3">
        <f t="shared" si="3"/>
        <v>0</v>
      </c>
      <c r="AB5" s="3">
        <f t="shared" si="3"/>
        <v>0</v>
      </c>
      <c r="AC5" s="3">
        <f t="shared" si="3"/>
        <v>0</v>
      </c>
      <c r="AD5" s="3">
        <f t="shared" si="3"/>
        <v>0</v>
      </c>
      <c r="AE5" s="3">
        <f t="shared" si="3"/>
        <v>0</v>
      </c>
      <c r="AF5" s="3">
        <f t="shared" si="3"/>
        <v>0</v>
      </c>
      <c r="AG5" s="3">
        <f t="shared" si="3"/>
        <v>341.92430774999997</v>
      </c>
      <c r="AH5" s="3">
        <f t="shared" si="3"/>
        <v>-103.23395325</v>
      </c>
      <c r="AI5" s="3">
        <f t="shared" si="3"/>
        <v>197.89810649999995</v>
      </c>
      <c r="AJ5" s="12">
        <f>(SUMIFS(AJ$59:AJ$97,$F$59:$F$97,$A5)*$W5)+SUMIFS(AJ$99:AJ$145,$F$99:$F$145,$A5)+1</f>
        <v>366.81262524999988</v>
      </c>
      <c r="AK5" s="10">
        <f t="shared" ref="AK5:AK50" si="4">SUM(Y5:AJ5)</f>
        <v>1087.6292154999996</v>
      </c>
      <c r="AL5" s="10">
        <v>0.4070654999997515</v>
      </c>
      <c r="AM5" s="10">
        <f>AK5-AL5</f>
        <v>1087.2221499999998</v>
      </c>
    </row>
    <row r="6" spans="1:39" x14ac:dyDescent="0.2">
      <c r="A6">
        <v>870</v>
      </c>
      <c r="B6" s="3">
        <v>697828.53999999992</v>
      </c>
      <c r="C6" s="3">
        <f t="shared" ref="C6:C50" si="5">SUMIFS($C$59:$C$90,$B$59:$B$90,$A6)</f>
        <v>697828.53999999992</v>
      </c>
      <c r="D6" s="10">
        <f t="shared" ref="D6:D50" si="6">B6-C6</f>
        <v>0</v>
      </c>
      <c r="E6" s="11">
        <v>1.0349999999999999</v>
      </c>
      <c r="G6" s="3">
        <f t="shared" ref="G6:R40" si="7">(SUMIFS(G$59:G$97,$F$59:$F$97,$A6)*$E6)+SUMIFS(G$99:G$145,$F$99:$F$145,$A6)</f>
        <v>70908.04664999996</v>
      </c>
      <c r="H6" s="3">
        <f t="shared" si="1"/>
        <v>58802.552100000008</v>
      </c>
      <c r="I6" s="3">
        <f t="shared" si="1"/>
        <v>71365.175100000022</v>
      </c>
      <c r="J6" s="3">
        <f t="shared" si="1"/>
        <v>70929.264150000003</v>
      </c>
      <c r="K6" s="3">
        <f t="shared" si="1"/>
        <v>66936.782699999967</v>
      </c>
      <c r="L6" s="3">
        <f t="shared" si="1"/>
        <v>64072.60649999998</v>
      </c>
      <c r="M6" s="3">
        <f t="shared" si="1"/>
        <v>65503.41120000001</v>
      </c>
      <c r="N6" s="3">
        <f t="shared" si="1"/>
        <v>65250.653849999959</v>
      </c>
      <c r="O6" s="3">
        <f t="shared" si="1"/>
        <v>56313.943421114374</v>
      </c>
      <c r="P6" s="3">
        <f t="shared" si="1"/>
        <v>41512.025471114357</v>
      </c>
      <c r="Q6" s="3">
        <f t="shared" si="1"/>
        <v>43851.984521114355</v>
      </c>
      <c r="R6" s="3">
        <f t="shared" si="1"/>
        <v>47455.026521114392</v>
      </c>
      <c r="S6" s="10">
        <f t="shared" si="2"/>
        <v>722901.47218445747</v>
      </c>
      <c r="T6" s="10">
        <v>722902.53889999981</v>
      </c>
      <c r="U6" s="10">
        <f t="shared" ref="U6:U50" si="8">S6-T6</f>
        <v>-1.0667155423434451</v>
      </c>
      <c r="W6" s="11">
        <v>1.0712249999999999</v>
      </c>
      <c r="Y6" s="3">
        <f t="shared" ref="Y6:AJ41" si="9">(SUMIFS(Y$59:Y$97,$F$59:$F$97,$A6)*$W6)+SUMIFS(Y$99:Y$145,$F$99:$F$145,$A6)</f>
        <v>73612.978282749958</v>
      </c>
      <c r="Z6" s="3">
        <f t="shared" si="3"/>
        <v>61083.791423500006</v>
      </c>
      <c r="AA6" s="3">
        <f t="shared" si="3"/>
        <v>74086.106228500023</v>
      </c>
      <c r="AB6" s="3">
        <f t="shared" si="3"/>
        <v>73634.938395249992</v>
      </c>
      <c r="AC6" s="3">
        <f t="shared" si="3"/>
        <v>69502.720094499964</v>
      </c>
      <c r="AD6" s="3">
        <f t="shared" si="3"/>
        <v>66538.297727499972</v>
      </c>
      <c r="AE6" s="3">
        <f t="shared" si="3"/>
        <v>68019.180592000004</v>
      </c>
      <c r="AF6" s="3">
        <f t="shared" si="3"/>
        <v>67757.57673474995</v>
      </c>
      <c r="AG6" s="3">
        <f t="shared" si="3"/>
        <v>58340.169953500001</v>
      </c>
      <c r="AH6" s="3">
        <f t="shared" si="3"/>
        <v>43020.184875249986</v>
      </c>
      <c r="AI6" s="3">
        <f t="shared" si="3"/>
        <v>45442.042491999979</v>
      </c>
      <c r="AJ6" s="3">
        <f t="shared" si="3"/>
        <v>49171.190962000022</v>
      </c>
      <c r="AK6" s="10">
        <f t="shared" si="4"/>
        <v>750209.1777615</v>
      </c>
      <c r="AL6" s="10">
        <v>750209.37776149984</v>
      </c>
      <c r="AM6" s="10">
        <f t="shared" ref="AM6:AM50" si="10">AK6-AL6</f>
        <v>-0.19999999983701855</v>
      </c>
    </row>
    <row r="7" spans="1:39" x14ac:dyDescent="0.2">
      <c r="A7">
        <v>871</v>
      </c>
      <c r="B7" s="3">
        <v>481033.48</v>
      </c>
      <c r="C7" s="3">
        <f t="shared" si="5"/>
        <v>481033.48</v>
      </c>
      <c r="D7" s="10">
        <f t="shared" si="6"/>
        <v>0</v>
      </c>
      <c r="E7" s="11">
        <v>1.0349999999999999</v>
      </c>
      <c r="G7" s="3">
        <f t="shared" si="7"/>
        <v>40004.685449999975</v>
      </c>
      <c r="H7" s="3">
        <f t="shared" si="1"/>
        <v>37706.271299999986</v>
      </c>
      <c r="I7" s="3">
        <f t="shared" si="1"/>
        <v>49040.908199999983</v>
      </c>
      <c r="J7" s="3">
        <f t="shared" si="1"/>
        <v>42128.56755</v>
      </c>
      <c r="K7" s="3">
        <f t="shared" si="1"/>
        <v>38768.698800000013</v>
      </c>
      <c r="L7" s="3">
        <f t="shared" si="1"/>
        <v>42528.522600000011</v>
      </c>
      <c r="M7" s="3">
        <f t="shared" si="1"/>
        <v>42048.644850000019</v>
      </c>
      <c r="N7" s="3">
        <f t="shared" si="1"/>
        <v>39552.721649999985</v>
      </c>
      <c r="O7" s="3">
        <f t="shared" si="1"/>
        <v>43033.923449999995</v>
      </c>
      <c r="P7" s="3">
        <f t="shared" si="1"/>
        <v>36715.227749999998</v>
      </c>
      <c r="Q7" s="3">
        <f t="shared" si="1"/>
        <v>41003.957249999985</v>
      </c>
      <c r="R7" s="3">
        <f t="shared" si="1"/>
        <v>45337.522950000013</v>
      </c>
      <c r="S7" s="10">
        <f t="shared" si="2"/>
        <v>497869.65179999999</v>
      </c>
      <c r="T7" s="10">
        <v>497869.65179999993</v>
      </c>
      <c r="U7" s="10">
        <f t="shared" si="8"/>
        <v>0</v>
      </c>
      <c r="W7" s="11">
        <v>1.0712249999999999</v>
      </c>
      <c r="Y7" s="3">
        <f t="shared" si="9"/>
        <v>41404.849440749975</v>
      </c>
      <c r="Z7" s="3">
        <f t="shared" si="3"/>
        <v>39025.99079549998</v>
      </c>
      <c r="AA7" s="3">
        <f t="shared" si="3"/>
        <v>50757.339986999985</v>
      </c>
      <c r="AB7" s="3">
        <f t="shared" si="3"/>
        <v>43603.067414249992</v>
      </c>
      <c r="AC7" s="3">
        <f t="shared" si="3"/>
        <v>40125.60325800001</v>
      </c>
      <c r="AD7" s="3">
        <f t="shared" si="3"/>
        <v>44017.020891000007</v>
      </c>
      <c r="AE7" s="3">
        <f t="shared" si="3"/>
        <v>43520.347419750018</v>
      </c>
      <c r="AF7" s="3">
        <f t="shared" si="3"/>
        <v>40937.066907749984</v>
      </c>
      <c r="AG7" s="3">
        <f t="shared" si="3"/>
        <v>44540.11077074999</v>
      </c>
      <c r="AH7" s="3">
        <f t="shared" si="3"/>
        <v>38000.260721250001</v>
      </c>
      <c r="AI7" s="3">
        <f t="shared" si="3"/>
        <v>42439.095753749985</v>
      </c>
      <c r="AJ7" s="3">
        <f t="shared" si="3"/>
        <v>46924.33625325001</v>
      </c>
      <c r="AK7" s="10">
        <f t="shared" si="4"/>
        <v>515295.08961299999</v>
      </c>
      <c r="AL7" s="10">
        <v>515295.08961299993</v>
      </c>
      <c r="AM7" s="10">
        <f t="shared" si="10"/>
        <v>0</v>
      </c>
    </row>
    <row r="8" spans="1:39" x14ac:dyDescent="0.2">
      <c r="A8">
        <v>874</v>
      </c>
      <c r="B8" s="3">
        <v>982099.51000000013</v>
      </c>
      <c r="C8" s="3">
        <f t="shared" si="5"/>
        <v>982099.51000000024</v>
      </c>
      <c r="D8" s="10">
        <f t="shared" si="6"/>
        <v>0</v>
      </c>
      <c r="E8" s="11">
        <v>1.0596000000000001</v>
      </c>
      <c r="G8" s="3">
        <f t="shared" si="7"/>
        <v>61034.114964</v>
      </c>
      <c r="H8" s="3">
        <f t="shared" si="1"/>
        <v>69464.674020000035</v>
      </c>
      <c r="I8" s="3">
        <f t="shared" si="1"/>
        <v>90280.241830486833</v>
      </c>
      <c r="J8" s="3">
        <f t="shared" si="1"/>
        <v>81951.372559784999</v>
      </c>
      <c r="K8" s="3">
        <f t="shared" si="1"/>
        <v>91450.049373931572</v>
      </c>
      <c r="L8" s="3">
        <f t="shared" si="1"/>
        <v>93882.032697931616</v>
      </c>
      <c r="M8" s="3">
        <f t="shared" si="1"/>
        <v>104356.08894818378</v>
      </c>
      <c r="N8" s="3">
        <f t="shared" si="1"/>
        <v>126479.5063122776</v>
      </c>
      <c r="O8" s="3">
        <f t="shared" si="1"/>
        <v>90404.460076277639</v>
      </c>
      <c r="P8" s="3">
        <f t="shared" si="1"/>
        <v>108258.03133627761</v>
      </c>
      <c r="Q8" s="3">
        <f t="shared" si="1"/>
        <v>107516.52325627761</v>
      </c>
      <c r="R8" s="3">
        <f t="shared" si="1"/>
        <v>132237.35152027762</v>
      </c>
      <c r="S8" s="10">
        <f t="shared" si="2"/>
        <v>1157314.4468957069</v>
      </c>
      <c r="T8" s="10">
        <v>1157313.6407960001</v>
      </c>
      <c r="U8" s="10">
        <f t="shared" si="8"/>
        <v>0.8060997067950666</v>
      </c>
      <c r="W8" s="11">
        <v>1.1253</v>
      </c>
      <c r="Y8" s="3">
        <f t="shared" si="9"/>
        <v>85776.734077000001</v>
      </c>
      <c r="Z8" s="3">
        <f t="shared" si="3"/>
        <v>94730.025985000015</v>
      </c>
      <c r="AA8" s="3">
        <f t="shared" si="3"/>
        <v>114030.22633300003</v>
      </c>
      <c r="AB8" s="3">
        <f t="shared" si="3"/>
        <v>111335.45076833336</v>
      </c>
      <c r="AC8" s="3">
        <f t="shared" si="3"/>
        <v>117054.88929533333</v>
      </c>
      <c r="AD8" s="3">
        <f t="shared" si="3"/>
        <v>119637.66660233337</v>
      </c>
      <c r="AE8" s="3">
        <f t="shared" si="3"/>
        <v>128670.74228033333</v>
      </c>
      <c r="AF8" s="3">
        <f t="shared" si="3"/>
        <v>148152.1721933333</v>
      </c>
      <c r="AG8" s="3">
        <f t="shared" si="3"/>
        <v>109840.30967033334</v>
      </c>
      <c r="AH8" s="3">
        <f t="shared" si="3"/>
        <v>128800.88322533329</v>
      </c>
      <c r="AI8" s="3">
        <f t="shared" si="3"/>
        <v>128013.39828533333</v>
      </c>
      <c r="AJ8" s="3">
        <f t="shared" si="3"/>
        <v>154267.02988733331</v>
      </c>
      <c r="AK8" s="10">
        <f t="shared" si="4"/>
        <v>1440309.5286029996</v>
      </c>
      <c r="AL8" s="10">
        <v>1440309.5786030001</v>
      </c>
      <c r="AM8" s="10">
        <f t="shared" si="10"/>
        <v>-5.0000000512227416E-2</v>
      </c>
    </row>
    <row r="9" spans="1:39" x14ac:dyDescent="0.2">
      <c r="A9">
        <v>875</v>
      </c>
      <c r="B9" s="3">
        <v>108081.37</v>
      </c>
      <c r="C9" s="3">
        <f t="shared" si="5"/>
        <v>108081.37000000001</v>
      </c>
      <c r="D9" s="10">
        <f t="shared" si="6"/>
        <v>0</v>
      </c>
      <c r="E9" s="11">
        <v>1.0349999999999999</v>
      </c>
      <c r="G9" s="3">
        <f t="shared" si="7"/>
        <v>10875.469499999999</v>
      </c>
      <c r="H9" s="3">
        <f t="shared" si="1"/>
        <v>7968.1855499999992</v>
      </c>
      <c r="I9" s="3">
        <f t="shared" si="1"/>
        <v>13120.767449999999</v>
      </c>
      <c r="J9" s="3">
        <f t="shared" si="1"/>
        <v>8168.6029500000004</v>
      </c>
      <c r="K9" s="3">
        <f t="shared" si="1"/>
        <v>5158.1915999999992</v>
      </c>
      <c r="L9" s="3">
        <f t="shared" si="1"/>
        <v>11395.360349999999</v>
      </c>
      <c r="M9" s="3">
        <f t="shared" si="1"/>
        <v>8248.0081499999997</v>
      </c>
      <c r="N9" s="3">
        <f t="shared" si="1"/>
        <v>8494.6693499999983</v>
      </c>
      <c r="O9" s="3">
        <f t="shared" si="1"/>
        <v>6882.1082999999999</v>
      </c>
      <c r="P9" s="3">
        <f t="shared" si="1"/>
        <v>8292.3165000000008</v>
      </c>
      <c r="Q9" s="3">
        <f t="shared" si="1"/>
        <v>15989.321699999999</v>
      </c>
      <c r="R9" s="3">
        <f t="shared" si="1"/>
        <v>7271.2165499999992</v>
      </c>
      <c r="S9" s="10">
        <f t="shared" si="2"/>
        <v>111864.21794999999</v>
      </c>
      <c r="T9" s="10">
        <v>111864.21794999999</v>
      </c>
      <c r="U9" s="10">
        <f t="shared" si="8"/>
        <v>0</v>
      </c>
      <c r="W9" s="11">
        <v>1.0712249999999999</v>
      </c>
      <c r="Y9" s="3">
        <f t="shared" si="9"/>
        <v>11256.1109325</v>
      </c>
      <c r="Z9" s="3">
        <f t="shared" si="3"/>
        <v>8247.0720442499987</v>
      </c>
      <c r="AA9" s="3">
        <f t="shared" si="3"/>
        <v>13579.994310749998</v>
      </c>
      <c r="AB9" s="3">
        <f t="shared" si="3"/>
        <v>8454.5040532500007</v>
      </c>
      <c r="AC9" s="3">
        <f t="shared" si="3"/>
        <v>5338.7283059999991</v>
      </c>
      <c r="AD9" s="3">
        <f t="shared" si="3"/>
        <v>11794.197962249998</v>
      </c>
      <c r="AE9" s="3">
        <f t="shared" si="3"/>
        <v>8536.6884352499983</v>
      </c>
      <c r="AF9" s="3">
        <f t="shared" si="3"/>
        <v>8791.9827772499993</v>
      </c>
      <c r="AG9" s="3">
        <f t="shared" si="3"/>
        <v>7122.9820904999997</v>
      </c>
      <c r="AH9" s="3">
        <f t="shared" si="3"/>
        <v>8582.5475774999995</v>
      </c>
      <c r="AI9" s="3">
        <f t="shared" si="3"/>
        <v>16548.947959499998</v>
      </c>
      <c r="AJ9" s="3">
        <f t="shared" si="3"/>
        <v>7525.709129249999</v>
      </c>
      <c r="AK9" s="10">
        <f t="shared" si="4"/>
        <v>115779.46557824998</v>
      </c>
      <c r="AL9" s="10">
        <v>115779.46557824998</v>
      </c>
      <c r="AM9" s="10">
        <f t="shared" si="10"/>
        <v>0</v>
      </c>
    </row>
    <row r="10" spans="1:39" x14ac:dyDescent="0.2">
      <c r="A10">
        <v>876</v>
      </c>
      <c r="B10" s="3">
        <v>12508.479999999998</v>
      </c>
      <c r="C10" s="3">
        <f t="shared" si="5"/>
        <v>12508.48</v>
      </c>
      <c r="D10" s="10">
        <f t="shared" si="6"/>
        <v>0</v>
      </c>
      <c r="E10" s="11">
        <v>1.0349999999999999</v>
      </c>
      <c r="G10" s="3">
        <f t="shared" si="7"/>
        <v>750.01274999999998</v>
      </c>
      <c r="H10" s="3">
        <f t="shared" si="1"/>
        <v>1475.6719499999999</v>
      </c>
      <c r="I10" s="3">
        <f t="shared" si="1"/>
        <v>3508.2670499999999</v>
      </c>
      <c r="J10" s="3">
        <f t="shared" si="1"/>
        <v>-364.59945000000005</v>
      </c>
      <c r="K10" s="3">
        <f t="shared" si="1"/>
        <v>1838.4083999999998</v>
      </c>
      <c r="L10" s="3">
        <f t="shared" si="1"/>
        <v>-457.23194999999987</v>
      </c>
      <c r="M10" s="3">
        <f t="shared" si="1"/>
        <v>181.53900000000002</v>
      </c>
      <c r="N10" s="3">
        <f t="shared" si="1"/>
        <v>297.63494999999995</v>
      </c>
      <c r="O10" s="3">
        <f t="shared" si="1"/>
        <v>533.66669999999999</v>
      </c>
      <c r="P10" s="3">
        <f t="shared" si="1"/>
        <v>1144.0889999999997</v>
      </c>
      <c r="Q10" s="3">
        <f t="shared" si="1"/>
        <v>2856.0100499999994</v>
      </c>
      <c r="R10" s="3">
        <f t="shared" si="1"/>
        <v>1182.80835</v>
      </c>
      <c r="S10" s="10">
        <f t="shared" si="2"/>
        <v>12946.276799999998</v>
      </c>
      <c r="T10" s="10">
        <v>12946.276799999996</v>
      </c>
      <c r="U10" s="10">
        <f t="shared" si="8"/>
        <v>0</v>
      </c>
      <c r="W10" s="11">
        <v>1.0712249999999999</v>
      </c>
      <c r="Y10" s="3">
        <f t="shared" si="9"/>
        <v>776.26319624999996</v>
      </c>
      <c r="Z10" s="3">
        <f t="shared" si="3"/>
        <v>1527.3204682499997</v>
      </c>
      <c r="AA10" s="3">
        <f t="shared" si="3"/>
        <v>3631.0563967499997</v>
      </c>
      <c r="AB10" s="3">
        <f t="shared" si="3"/>
        <v>-377.36043075000003</v>
      </c>
      <c r="AC10" s="3">
        <f t="shared" si="3"/>
        <v>1902.7526939999998</v>
      </c>
      <c r="AD10" s="3">
        <f t="shared" si="3"/>
        <v>-473.23506824999987</v>
      </c>
      <c r="AE10" s="3">
        <f t="shared" si="3"/>
        <v>187.892865</v>
      </c>
      <c r="AF10" s="3">
        <f t="shared" si="3"/>
        <v>308.05217324999995</v>
      </c>
      <c r="AG10" s="3">
        <f t="shared" si="3"/>
        <v>552.34503449999988</v>
      </c>
      <c r="AH10" s="3">
        <f t="shared" si="3"/>
        <v>1184.1321149999997</v>
      </c>
      <c r="AI10" s="3">
        <f t="shared" si="3"/>
        <v>2955.9704017499994</v>
      </c>
      <c r="AJ10" s="3">
        <f t="shared" si="3"/>
        <v>1224.20664225</v>
      </c>
      <c r="AK10" s="10">
        <f t="shared" si="4"/>
        <v>13399.396487999998</v>
      </c>
      <c r="AL10" s="10">
        <v>13399.396487999997</v>
      </c>
      <c r="AM10" s="10">
        <f t="shared" si="10"/>
        <v>0</v>
      </c>
    </row>
    <row r="11" spans="1:39" x14ac:dyDescent="0.2">
      <c r="A11">
        <v>877</v>
      </c>
      <c r="B11" s="3">
        <v>83837.519999999975</v>
      </c>
      <c r="C11" s="3">
        <f t="shared" si="5"/>
        <v>83837.51999999999</v>
      </c>
      <c r="D11" s="10">
        <f t="shared" si="6"/>
        <v>0</v>
      </c>
      <c r="E11" s="11">
        <v>1.0349999999999999</v>
      </c>
      <c r="G11" s="3">
        <f t="shared" si="7"/>
        <v>7631.8312499999993</v>
      </c>
      <c r="H11" s="3">
        <f t="shared" si="1"/>
        <v>5085.6277499999997</v>
      </c>
      <c r="I11" s="3">
        <f t="shared" si="1"/>
        <v>7621.564049999999</v>
      </c>
      <c r="J11" s="3">
        <f t="shared" si="1"/>
        <v>7088.9944500000011</v>
      </c>
      <c r="K11" s="3">
        <f t="shared" si="1"/>
        <v>5659.8250499999986</v>
      </c>
      <c r="L11" s="3">
        <f t="shared" si="1"/>
        <v>9926.2916999999979</v>
      </c>
      <c r="M11" s="3">
        <f t="shared" si="1"/>
        <v>6826.1872499999999</v>
      </c>
      <c r="N11" s="3">
        <f t="shared" si="1"/>
        <v>7800.929549999998</v>
      </c>
      <c r="O11" s="3">
        <f t="shared" si="1"/>
        <v>7799.2631999999994</v>
      </c>
      <c r="P11" s="3">
        <f t="shared" si="1"/>
        <v>9787.0738499999989</v>
      </c>
      <c r="Q11" s="3">
        <f t="shared" si="1"/>
        <v>6116.5187999999998</v>
      </c>
      <c r="R11" s="3">
        <f t="shared" si="1"/>
        <v>5427.7263000000003</v>
      </c>
      <c r="S11" s="10">
        <f t="shared" si="2"/>
        <v>86771.833199999994</v>
      </c>
      <c r="T11" s="10">
        <v>86771.833199999965</v>
      </c>
      <c r="U11" s="10">
        <f t="shared" si="8"/>
        <v>0</v>
      </c>
      <c r="W11" s="11">
        <v>1.0712249999999999</v>
      </c>
      <c r="Y11" s="3">
        <f t="shared" si="9"/>
        <v>7898.9453437499988</v>
      </c>
      <c r="Z11" s="3">
        <f t="shared" si="3"/>
        <v>5263.6247212499993</v>
      </c>
      <c r="AA11" s="3">
        <f t="shared" si="3"/>
        <v>7888.318791749999</v>
      </c>
      <c r="AB11" s="3">
        <f t="shared" si="3"/>
        <v>7337.1092557500006</v>
      </c>
      <c r="AC11" s="3">
        <f t="shared" si="3"/>
        <v>5857.9189267499987</v>
      </c>
      <c r="AD11" s="3">
        <f t="shared" si="3"/>
        <v>10273.711909499998</v>
      </c>
      <c r="AE11" s="3">
        <f t="shared" si="3"/>
        <v>7065.1038037499993</v>
      </c>
      <c r="AF11" s="3">
        <f t="shared" si="3"/>
        <v>8073.9620842499971</v>
      </c>
      <c r="AG11" s="3">
        <f t="shared" si="3"/>
        <v>8072.2374119999995</v>
      </c>
      <c r="AH11" s="3">
        <f t="shared" si="3"/>
        <v>10129.621434749997</v>
      </c>
      <c r="AI11" s="3">
        <f t="shared" si="3"/>
        <v>6330.5969579999992</v>
      </c>
      <c r="AJ11" s="3">
        <f t="shared" si="3"/>
        <v>5617.6967205000001</v>
      </c>
      <c r="AK11" s="10">
        <f t="shared" si="4"/>
        <v>89808.847361999971</v>
      </c>
      <c r="AL11" s="10">
        <v>89808.847361999957</v>
      </c>
      <c r="AM11" s="10">
        <f t="shared" si="10"/>
        <v>0</v>
      </c>
    </row>
    <row r="12" spans="1:39" x14ac:dyDescent="0.2">
      <c r="A12">
        <v>878</v>
      </c>
      <c r="B12" s="3">
        <v>1107303.4700000002</v>
      </c>
      <c r="C12" s="3">
        <f t="shared" si="5"/>
        <v>1107303.4700000002</v>
      </c>
      <c r="D12" s="10">
        <f t="shared" si="6"/>
        <v>0</v>
      </c>
      <c r="E12" s="11">
        <v>1.0596000000000001</v>
      </c>
      <c r="G12" s="3">
        <f t="shared" si="7"/>
        <v>93095.422802666668</v>
      </c>
      <c r="H12" s="3">
        <f t="shared" si="1"/>
        <v>76975.293566666689</v>
      </c>
      <c r="I12" s="3">
        <f t="shared" si="1"/>
        <v>98854.062710666651</v>
      </c>
      <c r="J12" s="3">
        <f t="shared" si="1"/>
        <v>91981.963334666681</v>
      </c>
      <c r="K12" s="3">
        <f t="shared" si="1"/>
        <v>93956.877602666704</v>
      </c>
      <c r="L12" s="3">
        <f t="shared" si="1"/>
        <v>98416.564466666649</v>
      </c>
      <c r="M12" s="3">
        <f t="shared" si="1"/>
        <v>100809.05649866669</v>
      </c>
      <c r="N12" s="3">
        <f t="shared" si="1"/>
        <v>91866.562298666671</v>
      </c>
      <c r="O12" s="3">
        <f t="shared" si="1"/>
        <v>105402.61705434995</v>
      </c>
      <c r="P12" s="3">
        <f t="shared" si="1"/>
        <v>97100.025890349949</v>
      </c>
      <c r="Q12" s="3">
        <f t="shared" si="1"/>
        <v>109398.38984635002</v>
      </c>
      <c r="R12" s="3">
        <f t="shared" si="1"/>
        <v>121604.33549034994</v>
      </c>
      <c r="S12" s="10">
        <f t="shared" si="2"/>
        <v>1179461.1715627334</v>
      </c>
      <c r="T12" s="10">
        <v>1179460.7568120004</v>
      </c>
      <c r="U12" s="10">
        <f t="shared" si="8"/>
        <v>0.41475073294714093</v>
      </c>
      <c r="W12" s="11">
        <v>1.1253</v>
      </c>
      <c r="Y12" s="3">
        <f t="shared" si="9"/>
        <v>99296.730306333338</v>
      </c>
      <c r="Z12" s="3">
        <f t="shared" si="3"/>
        <v>82177.080033333346</v>
      </c>
      <c r="AA12" s="3">
        <f t="shared" si="3"/>
        <v>105412.43197533331</v>
      </c>
      <c r="AB12" s="3">
        <f t="shared" si="3"/>
        <v>98114.23130733335</v>
      </c>
      <c r="AC12" s="3">
        <f t="shared" si="3"/>
        <v>100211.59920633337</v>
      </c>
      <c r="AD12" s="3">
        <f t="shared" si="3"/>
        <v>104947.80685833331</v>
      </c>
      <c r="AE12" s="3">
        <f t="shared" si="3"/>
        <v>107488.64423433335</v>
      </c>
      <c r="AF12" s="3">
        <f t="shared" si="3"/>
        <v>97991.674884333333</v>
      </c>
      <c r="AG12" s="3">
        <f t="shared" si="3"/>
        <v>112019.19205833331</v>
      </c>
      <c r="AH12" s="3">
        <f t="shared" si="3"/>
        <v>103201.80263133332</v>
      </c>
      <c r="AI12" s="3">
        <f t="shared" si="3"/>
        <v>116262.72086433339</v>
      </c>
      <c r="AJ12" s="3">
        <f t="shared" si="3"/>
        <v>129225.4904313333</v>
      </c>
      <c r="AK12" s="10">
        <f t="shared" si="4"/>
        <v>1256349.4047909998</v>
      </c>
      <c r="AL12" s="10">
        <v>1256349.5947910002</v>
      </c>
      <c r="AM12" s="10">
        <f t="shared" si="10"/>
        <v>-0.19000000040978193</v>
      </c>
    </row>
    <row r="13" spans="1:39" x14ac:dyDescent="0.2">
      <c r="A13">
        <v>879</v>
      </c>
      <c r="B13" s="3">
        <v>240494.05999999997</v>
      </c>
      <c r="C13" s="3">
        <f t="shared" si="5"/>
        <v>240494.06</v>
      </c>
      <c r="D13" s="10">
        <f t="shared" si="6"/>
        <v>0</v>
      </c>
      <c r="E13" s="11">
        <v>1.0596000000000001</v>
      </c>
      <c r="G13" s="3">
        <f t="shared" si="7"/>
        <v>27666.569244000006</v>
      </c>
      <c r="H13" s="3">
        <f t="shared" si="1"/>
        <v>19183.295088000003</v>
      </c>
      <c r="I13" s="3">
        <f t="shared" si="1"/>
        <v>20783.365259999995</v>
      </c>
      <c r="J13" s="3">
        <f t="shared" si="1"/>
        <v>17577.630227999998</v>
      </c>
      <c r="K13" s="3">
        <f t="shared" si="1"/>
        <v>17115.379728</v>
      </c>
      <c r="L13" s="3">
        <f t="shared" si="1"/>
        <v>11737.464695999999</v>
      </c>
      <c r="M13" s="3">
        <f t="shared" si="1"/>
        <v>19876.09335599999</v>
      </c>
      <c r="N13" s="3">
        <f t="shared" si="1"/>
        <v>19170.304392000005</v>
      </c>
      <c r="O13" s="3">
        <f t="shared" si="1"/>
        <v>18424.53672</v>
      </c>
      <c r="P13" s="3">
        <f t="shared" si="1"/>
        <v>23204.583048000008</v>
      </c>
      <c r="Q13" s="3">
        <f t="shared" si="1"/>
        <v>23957.842092000006</v>
      </c>
      <c r="R13" s="3">
        <f t="shared" si="1"/>
        <v>36130.442124000016</v>
      </c>
      <c r="S13" s="10">
        <f t="shared" si="2"/>
        <v>254827.50597600004</v>
      </c>
      <c r="T13" s="10">
        <v>254827.50597599999</v>
      </c>
      <c r="U13" s="10">
        <f t="shared" si="8"/>
        <v>0</v>
      </c>
      <c r="W13" s="11">
        <v>1.1253</v>
      </c>
      <c r="Y13" s="3">
        <f t="shared" si="9"/>
        <v>29382.021867000003</v>
      </c>
      <c r="Z13" s="3">
        <f t="shared" si="3"/>
        <v>20372.746284000001</v>
      </c>
      <c r="AA13" s="3">
        <f t="shared" si="3"/>
        <v>22072.028054999995</v>
      </c>
      <c r="AB13" s="3">
        <f t="shared" si="3"/>
        <v>18667.522928999995</v>
      </c>
      <c r="AC13" s="3">
        <f t="shared" si="3"/>
        <v>18176.610803999996</v>
      </c>
      <c r="AD13" s="3">
        <f t="shared" si="3"/>
        <v>12465.240677999998</v>
      </c>
      <c r="AE13" s="3">
        <f t="shared" si="3"/>
        <v>21108.501182999989</v>
      </c>
      <c r="AF13" s="3">
        <f t="shared" si="3"/>
        <v>20358.950106000004</v>
      </c>
      <c r="AG13" s="3">
        <f t="shared" si="3"/>
        <v>19566.941459999995</v>
      </c>
      <c r="AH13" s="3">
        <f t="shared" si="3"/>
        <v>24643.372314000004</v>
      </c>
      <c r="AI13" s="3">
        <f t="shared" si="3"/>
        <v>25443.336831000004</v>
      </c>
      <c r="AJ13" s="3">
        <f t="shared" si="3"/>
        <v>38370.693207000011</v>
      </c>
      <c r="AK13" s="10">
        <f t="shared" si="4"/>
        <v>270627.96571800002</v>
      </c>
      <c r="AL13" s="10">
        <v>270627.96571799996</v>
      </c>
      <c r="AM13" s="10">
        <f t="shared" si="10"/>
        <v>0</v>
      </c>
    </row>
    <row r="14" spans="1:39" x14ac:dyDescent="0.2">
      <c r="A14">
        <v>880</v>
      </c>
      <c r="B14" s="3">
        <v>27742.839999999993</v>
      </c>
      <c r="C14" s="3">
        <f t="shared" si="5"/>
        <v>27742.84</v>
      </c>
      <c r="D14" s="10">
        <f t="shared" si="6"/>
        <v>0</v>
      </c>
      <c r="E14" s="11">
        <v>1.0349999999999999</v>
      </c>
      <c r="G14" s="3">
        <f t="shared" si="7"/>
        <v>2636.7039</v>
      </c>
      <c r="H14" s="3">
        <f t="shared" si="1"/>
        <v>2694.1153499999996</v>
      </c>
      <c r="I14" s="3">
        <f t="shared" si="1"/>
        <v>1762.8016499999999</v>
      </c>
      <c r="J14" s="3">
        <f t="shared" si="1"/>
        <v>3981.8933999999995</v>
      </c>
      <c r="K14" s="3">
        <f t="shared" si="1"/>
        <v>1502.7992999999994</v>
      </c>
      <c r="L14" s="3">
        <f t="shared" si="1"/>
        <v>2304.0135</v>
      </c>
      <c r="M14" s="3">
        <f t="shared" si="1"/>
        <v>-68.071949999999973</v>
      </c>
      <c r="N14" s="3">
        <f t="shared" si="1"/>
        <v>1875.9168</v>
      </c>
      <c r="O14" s="3">
        <f t="shared" si="1"/>
        <v>2956.9328999999998</v>
      </c>
      <c r="P14" s="3">
        <f t="shared" si="1"/>
        <v>4230.6556499999997</v>
      </c>
      <c r="Q14" s="3">
        <f t="shared" si="1"/>
        <v>2932.817399999999</v>
      </c>
      <c r="R14" s="3">
        <f t="shared" si="1"/>
        <v>1903.2614999999996</v>
      </c>
      <c r="S14" s="10">
        <f t="shared" si="2"/>
        <v>28713.839400000001</v>
      </c>
      <c r="T14" s="10">
        <v>28713.83939999999</v>
      </c>
      <c r="U14" s="10">
        <f t="shared" si="8"/>
        <v>0</v>
      </c>
      <c r="W14" s="11">
        <v>1.0712249999999999</v>
      </c>
      <c r="Y14" s="3">
        <f t="shared" si="9"/>
        <v>2728.9885364999996</v>
      </c>
      <c r="Z14" s="3">
        <f t="shared" si="3"/>
        <v>2788.4093872499993</v>
      </c>
      <c r="AA14" s="3">
        <f t="shared" si="3"/>
        <v>1824.4997077499997</v>
      </c>
      <c r="AB14" s="3">
        <f t="shared" si="3"/>
        <v>4121.2596689999991</v>
      </c>
      <c r="AC14" s="3">
        <f t="shared" si="3"/>
        <v>1555.3972754999993</v>
      </c>
      <c r="AD14" s="3">
        <f t="shared" si="3"/>
        <v>2384.6539725000002</v>
      </c>
      <c r="AE14" s="3">
        <f t="shared" si="3"/>
        <v>-70.454468249999977</v>
      </c>
      <c r="AF14" s="3">
        <f t="shared" si="3"/>
        <v>1941.5738879999999</v>
      </c>
      <c r="AG14" s="3">
        <f t="shared" si="3"/>
        <v>3060.4255514999995</v>
      </c>
      <c r="AH14" s="3">
        <f t="shared" si="3"/>
        <v>4378.7285977499987</v>
      </c>
      <c r="AI14" s="3">
        <f t="shared" si="3"/>
        <v>3035.4660089999988</v>
      </c>
      <c r="AJ14" s="3">
        <f t="shared" si="3"/>
        <v>1969.8756524999997</v>
      </c>
      <c r="AK14" s="10">
        <f t="shared" si="4"/>
        <v>29718.823778999995</v>
      </c>
      <c r="AL14" s="10">
        <v>29718.823778999988</v>
      </c>
      <c r="AM14" s="10">
        <f t="shared" si="10"/>
        <v>0</v>
      </c>
    </row>
    <row r="15" spans="1:39" x14ac:dyDescent="0.2">
      <c r="A15">
        <v>881</v>
      </c>
      <c r="B15" s="3">
        <v>0</v>
      </c>
      <c r="C15" s="3">
        <f t="shared" si="5"/>
        <v>0</v>
      </c>
      <c r="D15" s="10">
        <f t="shared" si="6"/>
        <v>0</v>
      </c>
      <c r="E15" s="11">
        <v>1.0349999999999999</v>
      </c>
      <c r="G15" s="3">
        <f t="shared" si="7"/>
        <v>0</v>
      </c>
      <c r="H15" s="3">
        <f t="shared" si="1"/>
        <v>0</v>
      </c>
      <c r="I15" s="3">
        <f t="shared" si="1"/>
        <v>0</v>
      </c>
      <c r="J15" s="3">
        <f t="shared" si="1"/>
        <v>0</v>
      </c>
      <c r="K15" s="3">
        <f t="shared" si="1"/>
        <v>0</v>
      </c>
      <c r="L15" s="3">
        <f t="shared" si="1"/>
        <v>0</v>
      </c>
      <c r="M15" s="3">
        <f t="shared" si="1"/>
        <v>0</v>
      </c>
      <c r="N15" s="3">
        <f t="shared" si="1"/>
        <v>0</v>
      </c>
      <c r="O15" s="3">
        <f t="shared" si="1"/>
        <v>0</v>
      </c>
      <c r="P15" s="3">
        <f t="shared" si="1"/>
        <v>0</v>
      </c>
      <c r="Q15" s="3">
        <f t="shared" si="1"/>
        <v>0</v>
      </c>
      <c r="R15" s="3">
        <f t="shared" si="1"/>
        <v>0</v>
      </c>
      <c r="S15" s="10">
        <f t="shared" si="2"/>
        <v>0</v>
      </c>
      <c r="T15" s="10">
        <v>0</v>
      </c>
      <c r="U15" s="10">
        <f t="shared" si="8"/>
        <v>0</v>
      </c>
      <c r="W15" s="11">
        <v>1.0712249999999999</v>
      </c>
      <c r="Y15" s="3">
        <f t="shared" si="9"/>
        <v>0</v>
      </c>
      <c r="Z15" s="3">
        <f t="shared" si="3"/>
        <v>0</v>
      </c>
      <c r="AA15" s="3">
        <f t="shared" si="3"/>
        <v>0</v>
      </c>
      <c r="AB15" s="3">
        <f t="shared" si="3"/>
        <v>0</v>
      </c>
      <c r="AC15" s="3">
        <f t="shared" si="3"/>
        <v>0</v>
      </c>
      <c r="AD15" s="3">
        <f t="shared" si="3"/>
        <v>0</v>
      </c>
      <c r="AE15" s="3">
        <f t="shared" si="3"/>
        <v>0</v>
      </c>
      <c r="AF15" s="3">
        <f t="shared" si="3"/>
        <v>0</v>
      </c>
      <c r="AG15" s="3">
        <f t="shared" si="3"/>
        <v>0</v>
      </c>
      <c r="AH15" s="3">
        <f t="shared" si="3"/>
        <v>0</v>
      </c>
      <c r="AI15" s="3">
        <f t="shared" si="3"/>
        <v>0</v>
      </c>
      <c r="AJ15" s="3">
        <f t="shared" si="3"/>
        <v>0</v>
      </c>
      <c r="AK15" s="10">
        <f t="shared" si="4"/>
        <v>0</v>
      </c>
      <c r="AL15" s="10">
        <v>0</v>
      </c>
      <c r="AM15" s="10">
        <f t="shared" si="10"/>
        <v>0</v>
      </c>
    </row>
    <row r="16" spans="1:39" x14ac:dyDescent="0.2">
      <c r="A16">
        <v>885</v>
      </c>
      <c r="B16" s="3">
        <v>92065.510000000009</v>
      </c>
      <c r="C16" s="3">
        <f t="shared" si="5"/>
        <v>92065.510000000009</v>
      </c>
      <c r="D16" s="10">
        <f t="shared" si="6"/>
        <v>0</v>
      </c>
      <c r="E16" s="11">
        <v>1.0349999999999999</v>
      </c>
      <c r="G16" s="3">
        <f t="shared" si="7"/>
        <v>6866.2417499999974</v>
      </c>
      <c r="H16" s="3">
        <f t="shared" si="1"/>
        <v>6666.7558499999996</v>
      </c>
      <c r="I16" s="3">
        <f t="shared" si="1"/>
        <v>8286.8516999999993</v>
      </c>
      <c r="J16" s="3">
        <f t="shared" si="1"/>
        <v>8751.5460000000021</v>
      </c>
      <c r="K16" s="3">
        <f t="shared" si="1"/>
        <v>7090.4434499999998</v>
      </c>
      <c r="L16" s="3">
        <f t="shared" si="1"/>
        <v>7826.8148999999976</v>
      </c>
      <c r="M16" s="3">
        <f t="shared" si="1"/>
        <v>7834.3807499999994</v>
      </c>
      <c r="N16" s="3">
        <f t="shared" si="1"/>
        <v>7769.3620500000015</v>
      </c>
      <c r="O16" s="3">
        <f t="shared" si="1"/>
        <v>8559.6983999999993</v>
      </c>
      <c r="P16" s="3">
        <f t="shared" si="1"/>
        <v>5472.0863999999992</v>
      </c>
      <c r="Q16" s="3">
        <f t="shared" si="1"/>
        <v>10478.588399999999</v>
      </c>
      <c r="R16" s="3">
        <f t="shared" si="1"/>
        <v>9685.0332000000035</v>
      </c>
      <c r="S16" s="10">
        <f t="shared" si="2"/>
        <v>95287.802849999993</v>
      </c>
      <c r="T16" s="10">
        <v>95287.802850000007</v>
      </c>
      <c r="U16" s="10">
        <f t="shared" si="8"/>
        <v>0</v>
      </c>
      <c r="W16" s="11">
        <v>1.0712249999999999</v>
      </c>
      <c r="Y16" s="3">
        <f t="shared" si="9"/>
        <v>7106.5602112499973</v>
      </c>
      <c r="Z16" s="3">
        <f t="shared" si="3"/>
        <v>6900.09230475</v>
      </c>
      <c r="AA16" s="3">
        <f t="shared" si="3"/>
        <v>8576.8915094999993</v>
      </c>
      <c r="AB16" s="3">
        <f t="shared" si="3"/>
        <v>9057.8501100000012</v>
      </c>
      <c r="AC16" s="3">
        <f t="shared" si="3"/>
        <v>7338.6089707499996</v>
      </c>
      <c r="AD16" s="3">
        <f t="shared" si="3"/>
        <v>8100.7534214999978</v>
      </c>
      <c r="AE16" s="3">
        <f t="shared" si="3"/>
        <v>8108.5840762499993</v>
      </c>
      <c r="AF16" s="3">
        <f t="shared" si="3"/>
        <v>8041.2897217500013</v>
      </c>
      <c r="AG16" s="3">
        <f t="shared" si="3"/>
        <v>8859.2878439999986</v>
      </c>
      <c r="AH16" s="3">
        <f t="shared" si="3"/>
        <v>5663.6094239999993</v>
      </c>
      <c r="AI16" s="3">
        <f t="shared" si="3"/>
        <v>10845.338993999998</v>
      </c>
      <c r="AJ16" s="3">
        <f t="shared" si="3"/>
        <v>10024.009362000003</v>
      </c>
      <c r="AK16" s="10">
        <f t="shared" si="4"/>
        <v>98622.87594974997</v>
      </c>
      <c r="AL16" s="10">
        <v>98622.87594975</v>
      </c>
      <c r="AM16" s="10">
        <f t="shared" si="10"/>
        <v>0</v>
      </c>
    </row>
    <row r="17" spans="1:39" x14ac:dyDescent="0.2">
      <c r="A17">
        <v>886</v>
      </c>
      <c r="B17" s="3">
        <v>1845.5800000000002</v>
      </c>
      <c r="C17" s="3">
        <f t="shared" si="5"/>
        <v>1845.5800000000002</v>
      </c>
      <c r="D17" s="10">
        <f t="shared" si="6"/>
        <v>0</v>
      </c>
      <c r="E17" s="11">
        <v>1.0349999999999999</v>
      </c>
      <c r="G17" s="3">
        <f t="shared" si="7"/>
        <v>426.44069999999994</v>
      </c>
      <c r="H17" s="3">
        <f t="shared" si="1"/>
        <v>-102.88934999999999</v>
      </c>
      <c r="I17" s="3">
        <f t="shared" si="1"/>
        <v>0</v>
      </c>
      <c r="J17" s="3">
        <f t="shared" si="1"/>
        <v>160.02135000000001</v>
      </c>
      <c r="K17" s="3">
        <f t="shared" si="1"/>
        <v>-54.233999999999995</v>
      </c>
      <c r="L17" s="3">
        <f t="shared" si="1"/>
        <v>504.01394999999997</v>
      </c>
      <c r="M17" s="3">
        <f t="shared" si="1"/>
        <v>-45.581399999999995</v>
      </c>
      <c r="N17" s="3">
        <f t="shared" si="1"/>
        <v>0</v>
      </c>
      <c r="O17" s="3">
        <f t="shared" si="1"/>
        <v>489.71024999999992</v>
      </c>
      <c r="P17" s="3">
        <f t="shared" si="1"/>
        <v>364.05089999999996</v>
      </c>
      <c r="Q17" s="3">
        <f t="shared" si="1"/>
        <v>168.64290000000003</v>
      </c>
      <c r="R17" s="3">
        <f t="shared" si="1"/>
        <v>0</v>
      </c>
      <c r="S17" s="10">
        <f t="shared" si="2"/>
        <v>1910.1752999999999</v>
      </c>
      <c r="T17" s="10">
        <v>1910.1753000000001</v>
      </c>
      <c r="U17" s="10">
        <f t="shared" si="8"/>
        <v>0</v>
      </c>
      <c r="W17" s="11">
        <v>1.0712249999999999</v>
      </c>
      <c r="Y17" s="3">
        <f t="shared" si="9"/>
        <v>441.36612449999996</v>
      </c>
      <c r="Z17" s="3">
        <f t="shared" si="3"/>
        <v>-106.49047724999998</v>
      </c>
      <c r="AA17" s="3">
        <f t="shared" si="3"/>
        <v>0</v>
      </c>
      <c r="AB17" s="3">
        <f t="shared" si="3"/>
        <v>165.62209725</v>
      </c>
      <c r="AC17" s="3">
        <f t="shared" si="3"/>
        <v>-56.132189999999994</v>
      </c>
      <c r="AD17" s="3">
        <f t="shared" si="3"/>
        <v>521.65443825</v>
      </c>
      <c r="AE17" s="3">
        <f t="shared" si="3"/>
        <v>-47.176748999999994</v>
      </c>
      <c r="AF17" s="3">
        <f t="shared" si="3"/>
        <v>0</v>
      </c>
      <c r="AG17" s="3">
        <f t="shared" si="3"/>
        <v>506.85010874999989</v>
      </c>
      <c r="AH17" s="3">
        <f t="shared" si="3"/>
        <v>376.79268149999996</v>
      </c>
      <c r="AI17" s="3">
        <f t="shared" si="3"/>
        <v>174.5454015</v>
      </c>
      <c r="AJ17" s="3">
        <f t="shared" si="3"/>
        <v>0</v>
      </c>
      <c r="AK17" s="10">
        <f t="shared" si="4"/>
        <v>1977.0314355</v>
      </c>
      <c r="AL17" s="10">
        <v>1977.0314354999998</v>
      </c>
      <c r="AM17" s="10">
        <f t="shared" si="10"/>
        <v>0</v>
      </c>
    </row>
    <row r="18" spans="1:39" x14ac:dyDescent="0.2">
      <c r="A18">
        <v>887</v>
      </c>
      <c r="B18" s="3">
        <v>472215.8899999999</v>
      </c>
      <c r="C18" s="3">
        <f t="shared" si="5"/>
        <v>472215.88999999996</v>
      </c>
      <c r="D18" s="10">
        <f t="shared" si="6"/>
        <v>0</v>
      </c>
      <c r="E18" s="11">
        <v>1.0596000000000001</v>
      </c>
      <c r="G18" s="3">
        <f t="shared" si="7"/>
        <v>37436.960712</v>
      </c>
      <c r="H18" s="3">
        <f t="shared" si="1"/>
        <v>42713.864076000027</v>
      </c>
      <c r="I18" s="3">
        <f t="shared" si="1"/>
        <v>45455.430732000001</v>
      </c>
      <c r="J18" s="3">
        <f t="shared" si="1"/>
        <v>33620.408663999988</v>
      </c>
      <c r="K18" s="3">
        <f t="shared" si="1"/>
        <v>35321.204412000006</v>
      </c>
      <c r="L18" s="3">
        <f t="shared" si="1"/>
        <v>46175.905752000006</v>
      </c>
      <c r="M18" s="3">
        <f t="shared" si="1"/>
        <v>32484.59163599999</v>
      </c>
      <c r="N18" s="3">
        <f t="shared" si="1"/>
        <v>46497.250643999992</v>
      </c>
      <c r="O18" s="3">
        <f t="shared" si="1"/>
        <v>53877.947423999991</v>
      </c>
      <c r="P18" s="3">
        <f t="shared" si="1"/>
        <v>30496.506539999991</v>
      </c>
      <c r="Q18" s="3">
        <f t="shared" si="1"/>
        <v>45649.634219999993</v>
      </c>
      <c r="R18" s="3">
        <f t="shared" si="1"/>
        <v>50630.252232000006</v>
      </c>
      <c r="S18" s="10">
        <f t="shared" si="2"/>
        <v>500359.95704399998</v>
      </c>
      <c r="T18" s="10">
        <v>500359.95704399992</v>
      </c>
      <c r="U18" s="10">
        <f t="shared" si="8"/>
        <v>0</v>
      </c>
      <c r="W18" s="11">
        <v>1.1253</v>
      </c>
      <c r="Y18" s="3">
        <f t="shared" si="9"/>
        <v>39758.221865999993</v>
      </c>
      <c r="Z18" s="3">
        <f t="shared" si="3"/>
        <v>45362.317143000022</v>
      </c>
      <c r="AA18" s="3">
        <f t="shared" si="3"/>
        <v>48273.873350999995</v>
      </c>
      <c r="AB18" s="3">
        <f t="shared" si="3"/>
        <v>35705.026301999984</v>
      </c>
      <c r="AC18" s="3">
        <f t="shared" si="3"/>
        <v>37511.279090999997</v>
      </c>
      <c r="AD18" s="3">
        <f t="shared" si="3"/>
        <v>49039.021086000001</v>
      </c>
      <c r="AE18" s="3">
        <f t="shared" si="3"/>
        <v>34498.783472999989</v>
      </c>
      <c r="AF18" s="3">
        <f t="shared" si="3"/>
        <v>49380.290816999986</v>
      </c>
      <c r="AG18" s="3">
        <f t="shared" si="3"/>
        <v>57218.624231999987</v>
      </c>
      <c r="AH18" s="3">
        <f t="shared" si="3"/>
        <v>32387.428094999988</v>
      </c>
      <c r="AI18" s="3">
        <f t="shared" si="3"/>
        <v>48480.118334999985</v>
      </c>
      <c r="AJ18" s="3">
        <f t="shared" si="3"/>
        <v>53769.557225999997</v>
      </c>
      <c r="AK18" s="10">
        <f t="shared" si="4"/>
        <v>531384.54101699986</v>
      </c>
      <c r="AL18" s="10">
        <v>531384.54101699986</v>
      </c>
      <c r="AM18" s="10">
        <f t="shared" si="10"/>
        <v>0</v>
      </c>
    </row>
    <row r="19" spans="1:39" x14ac:dyDescent="0.2">
      <c r="A19">
        <v>889</v>
      </c>
      <c r="B19" s="3">
        <v>62938.3</v>
      </c>
      <c r="C19" s="3">
        <f t="shared" si="5"/>
        <v>62938.3</v>
      </c>
      <c r="D19" s="10">
        <f t="shared" si="6"/>
        <v>0</v>
      </c>
      <c r="E19" s="11">
        <v>1.0349999999999999</v>
      </c>
      <c r="G19" s="3">
        <f t="shared" si="7"/>
        <v>4575.3002999999999</v>
      </c>
      <c r="H19" s="3">
        <f t="shared" si="1"/>
        <v>5978.1806999999999</v>
      </c>
      <c r="I19" s="3">
        <f t="shared" si="1"/>
        <v>6975.0823500000006</v>
      </c>
      <c r="J19" s="3">
        <f t="shared" si="1"/>
        <v>3923.8402500000002</v>
      </c>
      <c r="K19" s="3">
        <f t="shared" si="1"/>
        <v>4399.3089</v>
      </c>
      <c r="L19" s="3">
        <f t="shared" si="1"/>
        <v>8493.9241499999971</v>
      </c>
      <c r="M19" s="3">
        <f t="shared" si="1"/>
        <v>6511.5989999999983</v>
      </c>
      <c r="N19" s="3">
        <f t="shared" si="1"/>
        <v>3644.1728999999996</v>
      </c>
      <c r="O19" s="3">
        <f t="shared" si="1"/>
        <v>6093.9350999999988</v>
      </c>
      <c r="P19" s="3">
        <f t="shared" si="1"/>
        <v>5908.9598999999998</v>
      </c>
      <c r="Q19" s="3">
        <f t="shared" si="1"/>
        <v>5252.7699000000002</v>
      </c>
      <c r="R19" s="3">
        <f t="shared" si="1"/>
        <v>3384.0670499999997</v>
      </c>
      <c r="S19" s="10">
        <f t="shared" si="2"/>
        <v>65141.140499999994</v>
      </c>
      <c r="T19" s="10">
        <v>65141.140500000001</v>
      </c>
      <c r="U19" s="10">
        <f t="shared" si="8"/>
        <v>0</v>
      </c>
      <c r="W19" s="11">
        <v>1.0712249999999999</v>
      </c>
      <c r="Y19" s="3">
        <f t="shared" si="9"/>
        <v>4735.4358104999992</v>
      </c>
      <c r="Z19" s="3">
        <f t="shared" si="3"/>
        <v>6187.4170244999996</v>
      </c>
      <c r="AA19" s="3">
        <f t="shared" si="3"/>
        <v>7219.2102322500004</v>
      </c>
      <c r="AB19" s="3">
        <f t="shared" si="3"/>
        <v>4061.1746587500002</v>
      </c>
      <c r="AC19" s="3">
        <f t="shared" si="3"/>
        <v>4553.2847114999995</v>
      </c>
      <c r="AD19" s="3">
        <f t="shared" si="3"/>
        <v>8791.2114952499978</v>
      </c>
      <c r="AE19" s="3">
        <f t="shared" si="3"/>
        <v>6739.5049649999983</v>
      </c>
      <c r="AF19" s="3">
        <f t="shared" si="3"/>
        <v>3771.7189514999995</v>
      </c>
      <c r="AG19" s="3">
        <f t="shared" si="3"/>
        <v>6307.2228284999992</v>
      </c>
      <c r="AH19" s="3">
        <f t="shared" si="3"/>
        <v>6115.7734965</v>
      </c>
      <c r="AI19" s="3">
        <f t="shared" si="3"/>
        <v>5436.6168465000001</v>
      </c>
      <c r="AJ19" s="3">
        <f t="shared" si="3"/>
        <v>3502.5093967499997</v>
      </c>
      <c r="AK19" s="10">
        <f t="shared" si="4"/>
        <v>67421.080417499994</v>
      </c>
      <c r="AL19" s="10">
        <v>67421.080417499994</v>
      </c>
      <c r="AM19" s="10">
        <f t="shared" si="10"/>
        <v>0</v>
      </c>
    </row>
    <row r="20" spans="1:39" x14ac:dyDescent="0.2">
      <c r="A20">
        <v>890</v>
      </c>
      <c r="B20" s="3">
        <v>42448.180000000008</v>
      </c>
      <c r="C20" s="3">
        <f t="shared" si="5"/>
        <v>42448.18</v>
      </c>
      <c r="D20" s="10">
        <f t="shared" si="6"/>
        <v>0</v>
      </c>
      <c r="E20" s="11">
        <v>1.0349999999999999</v>
      </c>
      <c r="G20" s="3">
        <f t="shared" si="7"/>
        <v>4239.7532999999994</v>
      </c>
      <c r="H20" s="3">
        <f t="shared" si="1"/>
        <v>4949.9392499999985</v>
      </c>
      <c r="I20" s="3">
        <f t="shared" si="1"/>
        <v>4305.7862999999998</v>
      </c>
      <c r="J20" s="3">
        <f t="shared" si="1"/>
        <v>1084.1728499999997</v>
      </c>
      <c r="K20" s="3">
        <f t="shared" si="1"/>
        <v>5188.9310999999998</v>
      </c>
      <c r="L20" s="3">
        <f t="shared" si="1"/>
        <v>1829.8696499999999</v>
      </c>
      <c r="M20" s="3">
        <f t="shared" si="1"/>
        <v>3236.8486499999999</v>
      </c>
      <c r="N20" s="3">
        <f t="shared" si="1"/>
        <v>2467.3778999999995</v>
      </c>
      <c r="O20" s="3">
        <f t="shared" si="1"/>
        <v>3005.6503499999994</v>
      </c>
      <c r="P20" s="3">
        <f t="shared" si="1"/>
        <v>6258.9968999999983</v>
      </c>
      <c r="Q20" s="3">
        <f t="shared" si="1"/>
        <v>4218.1735499999995</v>
      </c>
      <c r="R20" s="3">
        <f t="shared" si="1"/>
        <v>3148.366500000001</v>
      </c>
      <c r="S20" s="10">
        <f t="shared" si="2"/>
        <v>43933.866300000002</v>
      </c>
      <c r="T20" s="10">
        <v>43933.866300000002</v>
      </c>
      <c r="U20" s="10">
        <f t="shared" si="8"/>
        <v>0</v>
      </c>
      <c r="W20" s="11">
        <v>1.0712249999999999</v>
      </c>
      <c r="Y20" s="3">
        <f t="shared" si="9"/>
        <v>4388.1446655</v>
      </c>
      <c r="Z20" s="3">
        <f t="shared" si="3"/>
        <v>5123.187123749999</v>
      </c>
      <c r="AA20" s="3">
        <f t="shared" si="3"/>
        <v>4456.4888204999997</v>
      </c>
      <c r="AB20" s="3">
        <f t="shared" si="3"/>
        <v>1122.1188997499996</v>
      </c>
      <c r="AC20" s="3">
        <f t="shared" si="3"/>
        <v>5370.543688499999</v>
      </c>
      <c r="AD20" s="3">
        <f t="shared" si="3"/>
        <v>1893.9150877499999</v>
      </c>
      <c r="AE20" s="3">
        <f t="shared" si="3"/>
        <v>3350.1383527499997</v>
      </c>
      <c r="AF20" s="3">
        <f t="shared" si="3"/>
        <v>2553.736126499999</v>
      </c>
      <c r="AG20" s="3">
        <f t="shared" si="3"/>
        <v>3110.8481122499993</v>
      </c>
      <c r="AH20" s="3">
        <f t="shared" si="3"/>
        <v>6478.0617914999984</v>
      </c>
      <c r="AI20" s="3">
        <f t="shared" si="3"/>
        <v>4365.8096242499996</v>
      </c>
      <c r="AJ20" s="3">
        <f t="shared" si="3"/>
        <v>3258.5593275000006</v>
      </c>
      <c r="AK20" s="10">
        <f t="shared" si="4"/>
        <v>45471.551620499988</v>
      </c>
      <c r="AL20" s="10">
        <v>45471.551620500002</v>
      </c>
      <c r="AM20" s="10">
        <f t="shared" si="10"/>
        <v>0</v>
      </c>
    </row>
    <row r="21" spans="1:39" x14ac:dyDescent="0.2">
      <c r="A21">
        <v>891</v>
      </c>
      <c r="B21" s="3">
        <v>117050.76000000001</v>
      </c>
      <c r="C21" s="3">
        <f t="shared" si="5"/>
        <v>117050.76000000001</v>
      </c>
      <c r="D21" s="10">
        <f t="shared" si="6"/>
        <v>0</v>
      </c>
      <c r="E21" s="11">
        <v>1.0349999999999999</v>
      </c>
      <c r="G21" s="3">
        <f t="shared" si="7"/>
        <v>10064.816099999998</v>
      </c>
      <c r="H21" s="3">
        <f t="shared" si="7"/>
        <v>8248.2979500000001</v>
      </c>
      <c r="I21" s="3">
        <f t="shared" si="7"/>
        <v>11912.715450000002</v>
      </c>
      <c r="J21" s="3">
        <f t="shared" si="7"/>
        <v>9433.4246999999996</v>
      </c>
      <c r="K21" s="3">
        <f t="shared" si="7"/>
        <v>12731.5764</v>
      </c>
      <c r="L21" s="3">
        <f t="shared" si="7"/>
        <v>4123.8746999999985</v>
      </c>
      <c r="M21" s="3">
        <f t="shared" si="7"/>
        <v>7899.0164999999988</v>
      </c>
      <c r="N21" s="3">
        <f t="shared" si="7"/>
        <v>11315.1168</v>
      </c>
      <c r="O21" s="3">
        <f t="shared" si="7"/>
        <v>11630.429550000001</v>
      </c>
      <c r="P21" s="3">
        <f t="shared" si="7"/>
        <v>17083.513350000001</v>
      </c>
      <c r="Q21" s="3">
        <f t="shared" si="7"/>
        <v>9269.8222499999974</v>
      </c>
      <c r="R21" s="3">
        <f t="shared" si="7"/>
        <v>7434.932850000002</v>
      </c>
      <c r="S21" s="10">
        <f t="shared" si="2"/>
        <v>121147.53659999998</v>
      </c>
      <c r="T21" s="10">
        <v>121147.53660000001</v>
      </c>
      <c r="U21" s="10">
        <f t="shared" si="8"/>
        <v>0</v>
      </c>
      <c r="W21" s="11">
        <v>1.0712249999999999</v>
      </c>
      <c r="Y21" s="3">
        <f t="shared" si="9"/>
        <v>10417.084663499998</v>
      </c>
      <c r="Z21" s="3">
        <f t="shared" si="9"/>
        <v>8536.9883782500001</v>
      </c>
      <c r="AA21" s="3">
        <f t="shared" si="9"/>
        <v>12329.66049075</v>
      </c>
      <c r="AB21" s="3">
        <f t="shared" si="9"/>
        <v>9763.5945644999993</v>
      </c>
      <c r="AC21" s="3">
        <f t="shared" si="9"/>
        <v>13177.181574</v>
      </c>
      <c r="AD21" s="3">
        <f t="shared" si="9"/>
        <v>4268.2103144999983</v>
      </c>
      <c r="AE21" s="3">
        <f t="shared" si="9"/>
        <v>8175.4820774999989</v>
      </c>
      <c r="AF21" s="3">
        <f t="shared" si="9"/>
        <v>11711.145888000001</v>
      </c>
      <c r="AG21" s="3">
        <f t="shared" si="9"/>
        <v>12037.49458425</v>
      </c>
      <c r="AH21" s="3">
        <f t="shared" si="9"/>
        <v>17681.436317249998</v>
      </c>
      <c r="AI21" s="3">
        <f t="shared" si="9"/>
        <v>9594.2660287499966</v>
      </c>
      <c r="AJ21" s="3">
        <f t="shared" si="9"/>
        <v>7695.1554997500016</v>
      </c>
      <c r="AK21" s="10">
        <f t="shared" si="4"/>
        <v>125387.70038100002</v>
      </c>
      <c r="AL21" s="10">
        <v>125387.70038099999</v>
      </c>
      <c r="AM21" s="10">
        <f t="shared" si="10"/>
        <v>0</v>
      </c>
    </row>
    <row r="22" spans="1:39" x14ac:dyDescent="0.2">
      <c r="A22">
        <v>892</v>
      </c>
      <c r="B22" s="3">
        <v>125112.88</v>
      </c>
      <c r="C22" s="3">
        <f t="shared" si="5"/>
        <v>125112.87999999999</v>
      </c>
      <c r="D22" s="10">
        <f t="shared" si="6"/>
        <v>0</v>
      </c>
      <c r="E22" s="11">
        <v>1.0596000000000001</v>
      </c>
      <c r="G22" s="3">
        <f t="shared" si="7"/>
        <v>10454.522207999998</v>
      </c>
      <c r="H22" s="3">
        <f t="shared" si="7"/>
        <v>10496.281044000001</v>
      </c>
      <c r="I22" s="3">
        <f t="shared" si="7"/>
        <v>8462.8980480000027</v>
      </c>
      <c r="J22" s="3">
        <f t="shared" si="7"/>
        <v>11320.999512</v>
      </c>
      <c r="K22" s="3">
        <f t="shared" si="7"/>
        <v>10889.244299999998</v>
      </c>
      <c r="L22" s="3">
        <f t="shared" si="7"/>
        <v>12037.935468</v>
      </c>
      <c r="M22" s="3">
        <f t="shared" si="7"/>
        <v>7358.6782920000005</v>
      </c>
      <c r="N22" s="3">
        <f t="shared" si="7"/>
        <v>14188.700952000001</v>
      </c>
      <c r="O22" s="3">
        <f t="shared" si="7"/>
        <v>9130.8592919999992</v>
      </c>
      <c r="P22" s="3">
        <f t="shared" si="7"/>
        <v>9660.0447240000049</v>
      </c>
      <c r="Q22" s="3">
        <f t="shared" si="7"/>
        <v>12880.328064000001</v>
      </c>
      <c r="R22" s="3">
        <f t="shared" si="7"/>
        <v>15689.115744000001</v>
      </c>
      <c r="S22" s="10">
        <f t="shared" si="2"/>
        <v>132569.607648</v>
      </c>
      <c r="T22" s="10">
        <v>132569.607648</v>
      </c>
      <c r="U22" s="10">
        <f t="shared" si="8"/>
        <v>0</v>
      </c>
      <c r="W22" s="11">
        <v>1.1253</v>
      </c>
      <c r="Y22" s="3">
        <f t="shared" si="9"/>
        <v>11102.749943999997</v>
      </c>
      <c r="Z22" s="3">
        <f t="shared" si="9"/>
        <v>11147.098016999998</v>
      </c>
      <c r="AA22" s="3">
        <f t="shared" si="9"/>
        <v>8987.6360640000003</v>
      </c>
      <c r="AB22" s="3">
        <f t="shared" si="9"/>
        <v>12022.952765999999</v>
      </c>
      <c r="AC22" s="3">
        <f t="shared" si="9"/>
        <v>11564.426774999998</v>
      </c>
      <c r="AD22" s="3">
        <f t="shared" si="9"/>
        <v>12784.341998999998</v>
      </c>
      <c r="AE22" s="3">
        <f t="shared" si="9"/>
        <v>7814.9496809999991</v>
      </c>
      <c r="AF22" s="3">
        <f t="shared" si="9"/>
        <v>15068.464685999998</v>
      </c>
      <c r="AG22" s="3">
        <f t="shared" si="9"/>
        <v>9697.0139309999977</v>
      </c>
      <c r="AH22" s="3">
        <f t="shared" si="9"/>
        <v>10259.011257000004</v>
      </c>
      <c r="AI22" s="3">
        <f t="shared" si="9"/>
        <v>13678.966752</v>
      </c>
      <c r="AJ22" s="3">
        <f t="shared" si="9"/>
        <v>16661.911991999998</v>
      </c>
      <c r="AK22" s="10">
        <f t="shared" si="4"/>
        <v>140789.52386399999</v>
      </c>
      <c r="AL22" s="10">
        <v>140789.52386399999</v>
      </c>
      <c r="AM22" s="10">
        <f t="shared" si="10"/>
        <v>0</v>
      </c>
    </row>
    <row r="23" spans="1:39" x14ac:dyDescent="0.2">
      <c r="A23">
        <v>893</v>
      </c>
      <c r="B23" s="3">
        <v>19270.27</v>
      </c>
      <c r="C23" s="3">
        <f t="shared" si="5"/>
        <v>19270.27</v>
      </c>
      <c r="D23" s="10">
        <f t="shared" si="6"/>
        <v>0</v>
      </c>
      <c r="E23" s="11">
        <v>1.0596000000000001</v>
      </c>
      <c r="G23" s="3">
        <f t="shared" si="7"/>
        <v>1701.7599840000005</v>
      </c>
      <c r="H23" s="3">
        <f t="shared" si="7"/>
        <v>2247.9625920000003</v>
      </c>
      <c r="I23" s="3">
        <f t="shared" si="7"/>
        <v>1086.2595360000003</v>
      </c>
      <c r="J23" s="3">
        <f t="shared" si="7"/>
        <v>3233.5707239999997</v>
      </c>
      <c r="K23" s="3">
        <f t="shared" si="7"/>
        <v>1761.4684440000003</v>
      </c>
      <c r="L23" s="3">
        <f t="shared" si="7"/>
        <v>-422.16583200000008</v>
      </c>
      <c r="M23" s="3">
        <f t="shared" si="7"/>
        <v>338.25610799999998</v>
      </c>
      <c r="N23" s="3">
        <f t="shared" si="7"/>
        <v>3346.8101760000009</v>
      </c>
      <c r="O23" s="3">
        <f t="shared" si="7"/>
        <v>2161.1495639999998</v>
      </c>
      <c r="P23" s="3">
        <f t="shared" si="7"/>
        <v>1935.4017840000001</v>
      </c>
      <c r="Q23" s="3">
        <f t="shared" si="7"/>
        <v>2781.545364000001</v>
      </c>
      <c r="R23" s="3">
        <f t="shared" si="7"/>
        <v>246.75964800000014</v>
      </c>
      <c r="S23" s="10">
        <f t="shared" si="2"/>
        <v>20418.778092</v>
      </c>
      <c r="T23" s="10">
        <v>20418.778092000004</v>
      </c>
      <c r="U23" s="10">
        <f t="shared" si="8"/>
        <v>0</v>
      </c>
      <c r="W23" s="11">
        <v>1.1253</v>
      </c>
      <c r="Y23" s="3">
        <f t="shared" si="9"/>
        <v>1807.2768120000005</v>
      </c>
      <c r="Z23" s="3">
        <f t="shared" si="9"/>
        <v>2387.3464559999998</v>
      </c>
      <c r="AA23" s="3">
        <f t="shared" si="9"/>
        <v>1153.6125480000001</v>
      </c>
      <c r="AB23" s="3">
        <f t="shared" si="9"/>
        <v>3434.0667569999996</v>
      </c>
      <c r="AC23" s="3">
        <f t="shared" si="9"/>
        <v>1870.687467</v>
      </c>
      <c r="AD23" s="3">
        <f t="shared" si="9"/>
        <v>-448.34202600000003</v>
      </c>
      <c r="AE23" s="3">
        <f t="shared" si="9"/>
        <v>359.22951899999993</v>
      </c>
      <c r="AF23" s="3">
        <f t="shared" si="9"/>
        <v>3554.3275680000002</v>
      </c>
      <c r="AG23" s="3">
        <f t="shared" si="9"/>
        <v>2295.1506269999995</v>
      </c>
      <c r="AH23" s="3">
        <f t="shared" si="9"/>
        <v>2055.4054619999997</v>
      </c>
      <c r="AI23" s="3">
        <f t="shared" si="9"/>
        <v>2954.0137770000006</v>
      </c>
      <c r="AJ23" s="3">
        <f t="shared" si="9"/>
        <v>262.05986400000012</v>
      </c>
      <c r="AK23" s="10">
        <f t="shared" si="4"/>
        <v>21684.834831</v>
      </c>
      <c r="AL23" s="10">
        <v>21684.834831</v>
      </c>
      <c r="AM23" s="10">
        <f t="shared" si="10"/>
        <v>0</v>
      </c>
    </row>
    <row r="24" spans="1:39" x14ac:dyDescent="0.2">
      <c r="A24">
        <v>894</v>
      </c>
      <c r="B24" s="3">
        <v>19479.59</v>
      </c>
      <c r="C24" s="3">
        <f t="shared" si="5"/>
        <v>19479.589999999997</v>
      </c>
      <c r="D24" s="10">
        <f t="shared" si="6"/>
        <v>0</v>
      </c>
      <c r="E24" s="11">
        <v>1.0596000000000001</v>
      </c>
      <c r="G24" s="3">
        <f t="shared" si="7"/>
        <v>1008.029268</v>
      </c>
      <c r="H24" s="3">
        <f t="shared" si="7"/>
        <v>331.07202000000001</v>
      </c>
      <c r="I24" s="3">
        <f t="shared" si="7"/>
        <v>1045.2106320000005</v>
      </c>
      <c r="J24" s="3">
        <f t="shared" si="7"/>
        <v>651.70698000000004</v>
      </c>
      <c r="K24" s="3">
        <f t="shared" si="7"/>
        <v>1122.7415639999999</v>
      </c>
      <c r="L24" s="3">
        <f t="shared" si="7"/>
        <v>2022.9883200000004</v>
      </c>
      <c r="M24" s="3">
        <f t="shared" si="7"/>
        <v>3123.6796079999995</v>
      </c>
      <c r="N24" s="3">
        <f t="shared" si="7"/>
        <v>3107.5313040000005</v>
      </c>
      <c r="O24" s="3">
        <f t="shared" si="7"/>
        <v>1255.9650720000002</v>
      </c>
      <c r="P24" s="3">
        <f t="shared" si="7"/>
        <v>3769.6647480000001</v>
      </c>
      <c r="Q24" s="3">
        <f t="shared" si="7"/>
        <v>346.25608800000015</v>
      </c>
      <c r="R24" s="3">
        <f t="shared" si="7"/>
        <v>2855.7279599999993</v>
      </c>
      <c r="S24" s="10">
        <f t="shared" si="2"/>
        <v>20640.573564000006</v>
      </c>
      <c r="T24" s="10">
        <v>20640.573564000002</v>
      </c>
      <c r="U24" s="10">
        <f t="shared" si="8"/>
        <v>0</v>
      </c>
      <c r="W24" s="11">
        <v>1.1253</v>
      </c>
      <c r="Y24" s="3">
        <f t="shared" si="9"/>
        <v>1070.5316489999998</v>
      </c>
      <c r="Z24" s="3">
        <f t="shared" si="9"/>
        <v>351.599985</v>
      </c>
      <c r="AA24" s="3">
        <f t="shared" si="9"/>
        <v>1110.0184260000003</v>
      </c>
      <c r="AB24" s="3">
        <f t="shared" si="9"/>
        <v>692.1157649999999</v>
      </c>
      <c r="AC24" s="3">
        <f t="shared" si="9"/>
        <v>1192.3566269999999</v>
      </c>
      <c r="AD24" s="3">
        <f t="shared" si="9"/>
        <v>2148.4227600000004</v>
      </c>
      <c r="AE24" s="3">
        <f t="shared" si="9"/>
        <v>3317.3618939999988</v>
      </c>
      <c r="AF24" s="3">
        <f t="shared" si="9"/>
        <v>3300.2123220000003</v>
      </c>
      <c r="AG24" s="3">
        <f t="shared" si="9"/>
        <v>1333.8405960000002</v>
      </c>
      <c r="AH24" s="3">
        <f t="shared" si="9"/>
        <v>4003.4010389999994</v>
      </c>
      <c r="AI24" s="3">
        <f t="shared" si="9"/>
        <v>367.7255340000001</v>
      </c>
      <c r="AJ24" s="3">
        <f t="shared" si="9"/>
        <v>3032.7960299999986</v>
      </c>
      <c r="AK24" s="10">
        <f t="shared" si="4"/>
        <v>21920.382626999995</v>
      </c>
      <c r="AL24" s="10">
        <v>21920.382626999999</v>
      </c>
      <c r="AM24" s="10">
        <f t="shared" si="10"/>
        <v>0</v>
      </c>
    </row>
    <row r="25" spans="1:39" x14ac:dyDescent="0.2">
      <c r="A25">
        <v>901</v>
      </c>
      <c r="B25" s="3">
        <v>559893.16</v>
      </c>
      <c r="C25" s="3">
        <f t="shared" si="5"/>
        <v>559893.15999999992</v>
      </c>
      <c r="D25" s="10">
        <f>B25-C25</f>
        <v>0</v>
      </c>
      <c r="E25" s="11">
        <v>1.0349999999999999</v>
      </c>
      <c r="G25" s="3">
        <f t="shared" si="7"/>
        <v>46878.689699999988</v>
      </c>
      <c r="H25" s="3">
        <f t="shared" si="7"/>
        <v>45685.562399999981</v>
      </c>
      <c r="I25" s="3">
        <f t="shared" si="7"/>
        <v>55041.631200000003</v>
      </c>
      <c r="J25" s="3">
        <f t="shared" si="7"/>
        <v>50680.6587</v>
      </c>
      <c r="K25" s="3">
        <f t="shared" si="7"/>
        <v>43657.303949999987</v>
      </c>
      <c r="L25" s="3">
        <f t="shared" si="7"/>
        <v>47414.002050000025</v>
      </c>
      <c r="M25" s="3">
        <f t="shared" si="7"/>
        <v>46690.443899999998</v>
      </c>
      <c r="N25" s="3">
        <f t="shared" si="7"/>
        <v>45905.717250000002</v>
      </c>
      <c r="O25" s="3">
        <f t="shared" si="7"/>
        <v>49415.609249999994</v>
      </c>
      <c r="P25" s="3">
        <f t="shared" si="7"/>
        <v>47190.410999999993</v>
      </c>
      <c r="Q25" s="3">
        <f t="shared" si="7"/>
        <v>47838.828150000008</v>
      </c>
      <c r="R25" s="3">
        <f t="shared" si="7"/>
        <v>53090.563049999997</v>
      </c>
      <c r="S25" s="10">
        <f t="shared" si="2"/>
        <v>579489.42059999995</v>
      </c>
      <c r="T25" s="10">
        <v>579489.42059999995</v>
      </c>
      <c r="U25" s="10">
        <f t="shared" si="8"/>
        <v>0</v>
      </c>
      <c r="W25" s="11">
        <v>1.0712249999999999</v>
      </c>
      <c r="Y25" s="3">
        <f t="shared" si="9"/>
        <v>48519.443839499982</v>
      </c>
      <c r="Z25" s="3">
        <f t="shared" si="9"/>
        <v>47284.557083999978</v>
      </c>
      <c r="AA25" s="3">
        <f t="shared" si="9"/>
        <v>56968.088292</v>
      </c>
      <c r="AB25" s="3">
        <f t="shared" si="9"/>
        <v>52454.481754500004</v>
      </c>
      <c r="AC25" s="3">
        <f t="shared" si="9"/>
        <v>45185.309588249991</v>
      </c>
      <c r="AD25" s="3">
        <f t="shared" si="9"/>
        <v>49073.492121750023</v>
      </c>
      <c r="AE25" s="3">
        <f t="shared" si="9"/>
        <v>48324.609436499995</v>
      </c>
      <c r="AF25" s="3">
        <f t="shared" si="9"/>
        <v>47512.417353750003</v>
      </c>
      <c r="AG25" s="3">
        <f t="shared" si="9"/>
        <v>51145.155573749988</v>
      </c>
      <c r="AH25" s="3">
        <f t="shared" si="9"/>
        <v>48842.075384999989</v>
      </c>
      <c r="AI25" s="3">
        <f t="shared" si="9"/>
        <v>49513.187135250009</v>
      </c>
      <c r="AJ25" s="3">
        <f t="shared" si="9"/>
        <v>54948.732756749996</v>
      </c>
      <c r="AK25" s="10">
        <f t="shared" si="4"/>
        <v>599771.55032099993</v>
      </c>
      <c r="AL25" s="10">
        <v>599771.55032099993</v>
      </c>
      <c r="AM25" s="10">
        <f t="shared" si="10"/>
        <v>0</v>
      </c>
    </row>
    <row r="26" spans="1:39" x14ac:dyDescent="0.2">
      <c r="A26" s="13">
        <v>902</v>
      </c>
      <c r="B26" s="3">
        <v>301516.58</v>
      </c>
      <c r="C26" s="3">
        <f t="shared" si="5"/>
        <v>301516.57999999996</v>
      </c>
      <c r="D26" s="10">
        <f t="shared" si="6"/>
        <v>0</v>
      </c>
      <c r="E26" s="11">
        <v>1.0349999999999999</v>
      </c>
      <c r="G26" s="3">
        <f t="shared" si="7"/>
        <v>27745.848433333325</v>
      </c>
      <c r="H26" s="3">
        <f t="shared" si="7"/>
        <v>28685.400733333332</v>
      </c>
      <c r="I26" s="3">
        <f t="shared" si="7"/>
        <v>26839.995733333337</v>
      </c>
      <c r="J26" s="3">
        <f t="shared" si="7"/>
        <v>29764.377883333331</v>
      </c>
      <c r="K26" s="3">
        <f t="shared" si="7"/>
        <v>24911.211133333334</v>
      </c>
      <c r="L26" s="3">
        <f t="shared" si="7"/>
        <v>26114.56423333332</v>
      </c>
      <c r="M26" s="3">
        <f t="shared" si="7"/>
        <v>26648.841583333346</v>
      </c>
      <c r="N26" s="3">
        <f t="shared" si="7"/>
        <v>23886.281683333331</v>
      </c>
      <c r="O26" s="3">
        <f t="shared" si="7"/>
        <v>19228.698883333345</v>
      </c>
      <c r="P26" s="3">
        <f t="shared" si="7"/>
        <v>27528.788233333333</v>
      </c>
      <c r="Q26" s="3">
        <f t="shared" si="7"/>
        <v>35066.382733333325</v>
      </c>
      <c r="R26" s="3">
        <f t="shared" si="7"/>
        <v>34797.469033333335</v>
      </c>
      <c r="S26" s="10">
        <f t="shared" si="2"/>
        <v>331217.8603</v>
      </c>
      <c r="T26" s="10">
        <v>331763.15029999998</v>
      </c>
      <c r="U26" s="10">
        <f t="shared" si="8"/>
        <v>-545.28999999997905</v>
      </c>
      <c r="W26" s="11">
        <v>1.0712249999999999</v>
      </c>
      <c r="Y26" s="3">
        <f t="shared" si="9"/>
        <v>28700.504211833322</v>
      </c>
      <c r="Z26" s="3">
        <f t="shared" si="9"/>
        <v>29672.94084233333</v>
      </c>
      <c r="AA26" s="3">
        <f t="shared" si="9"/>
        <v>27762.946667333334</v>
      </c>
      <c r="AB26" s="3">
        <f t="shared" si="9"/>
        <v>30789.682192583325</v>
      </c>
      <c r="AC26" s="3">
        <f t="shared" si="9"/>
        <v>25766.65460633333</v>
      </c>
      <c r="AD26" s="3">
        <f t="shared" si="9"/>
        <v>27012.125064833315</v>
      </c>
      <c r="AE26" s="3">
        <f t="shared" si="9"/>
        <v>27565.102122083343</v>
      </c>
      <c r="AF26" s="3">
        <f t="shared" si="9"/>
        <v>24705.852625583328</v>
      </c>
      <c r="AG26" s="3">
        <f t="shared" si="9"/>
        <v>19885.254427583342</v>
      </c>
      <c r="AH26" s="3">
        <f t="shared" si="9"/>
        <v>28475.846904833328</v>
      </c>
      <c r="AI26" s="3">
        <f t="shared" si="9"/>
        <v>36277.25721233333</v>
      </c>
      <c r="AJ26" s="3">
        <f t="shared" si="9"/>
        <v>35998.931532833332</v>
      </c>
      <c r="AK26" s="10">
        <f t="shared" si="4"/>
        <v>342613.09841049992</v>
      </c>
      <c r="AL26" s="10">
        <v>343699.32056049997</v>
      </c>
      <c r="AM26" s="10">
        <f t="shared" si="10"/>
        <v>-1086.2221500000451</v>
      </c>
    </row>
    <row r="27" spans="1:39" x14ac:dyDescent="0.2">
      <c r="A27">
        <v>903</v>
      </c>
      <c r="B27" s="3">
        <v>1545023.7400000005</v>
      </c>
      <c r="C27" s="3">
        <f t="shared" si="5"/>
        <v>1545023.74</v>
      </c>
      <c r="D27" s="10">
        <f t="shared" si="6"/>
        <v>0</v>
      </c>
      <c r="E27" s="11">
        <v>1.0596000000000001</v>
      </c>
      <c r="G27" s="3">
        <f t="shared" si="7"/>
        <v>125770.01669999999</v>
      </c>
      <c r="H27" s="3">
        <f t="shared" si="7"/>
        <v>121393.59320399996</v>
      </c>
      <c r="I27" s="3">
        <f t="shared" si="7"/>
        <v>164650.09461615118</v>
      </c>
      <c r="J27" s="3">
        <f t="shared" si="7"/>
        <v>156654.55282859562</v>
      </c>
      <c r="K27" s="3">
        <f t="shared" si="7"/>
        <v>161496.2854190956</v>
      </c>
      <c r="L27" s="3">
        <f t="shared" si="7"/>
        <v>130073.86861109558</v>
      </c>
      <c r="M27" s="3">
        <f t="shared" si="7"/>
        <v>156699.67754309557</v>
      </c>
      <c r="N27" s="3">
        <f t="shared" si="7"/>
        <v>154831.6451270956</v>
      </c>
      <c r="O27" s="3">
        <f t="shared" si="7"/>
        <v>136830.96959909567</v>
      </c>
      <c r="P27" s="3">
        <f t="shared" si="7"/>
        <v>141153.49124309572</v>
      </c>
      <c r="Q27" s="3">
        <f t="shared" si="7"/>
        <v>161347.99439909565</v>
      </c>
      <c r="R27" s="3">
        <f t="shared" si="7"/>
        <v>153781.34841509559</v>
      </c>
      <c r="S27" s="10">
        <f t="shared" si="2"/>
        <v>1764683.5377055118</v>
      </c>
      <c r="T27" s="10">
        <v>1765188.1549040007</v>
      </c>
      <c r="U27" s="10">
        <f t="shared" si="8"/>
        <v>-504.61719848890789</v>
      </c>
      <c r="W27" s="11">
        <v>1.1253</v>
      </c>
      <c r="Y27" s="3">
        <f t="shared" si="9"/>
        <v>148807.74414166663</v>
      </c>
      <c r="Z27" s="3">
        <f t="shared" si="9"/>
        <v>144159.9625636666</v>
      </c>
      <c r="AA27" s="3">
        <f t="shared" si="9"/>
        <v>179507.23348966663</v>
      </c>
      <c r="AB27" s="3">
        <f t="shared" si="9"/>
        <v>169262.87363866661</v>
      </c>
      <c r="AC27" s="3">
        <f t="shared" si="9"/>
        <v>172680.33096766661</v>
      </c>
      <c r="AD27" s="3">
        <f t="shared" si="9"/>
        <v>139309.58197366659</v>
      </c>
      <c r="AE27" s="3">
        <f t="shared" si="9"/>
        <v>167586.31167466659</v>
      </c>
      <c r="AF27" s="3">
        <f t="shared" si="9"/>
        <v>165602.4527866666</v>
      </c>
      <c r="AG27" s="3">
        <f t="shared" si="9"/>
        <v>146485.65383266669</v>
      </c>
      <c r="AH27" s="3">
        <f t="shared" si="9"/>
        <v>151076.19139966674</v>
      </c>
      <c r="AI27" s="3">
        <f t="shared" si="9"/>
        <v>172522.84523266667</v>
      </c>
      <c r="AJ27" s="12">
        <f>(SUMIFS(AJ$59:AJ$97,$F$59:$F$97,$A27)*$W27)+SUMIFS(AJ$99:AJ$145,$F$99:$F$145,$A27)+1</f>
        <v>164488.03292066662</v>
      </c>
      <c r="AK27" s="10">
        <f t="shared" si="4"/>
        <v>1921489.2146219993</v>
      </c>
      <c r="AL27" s="10">
        <v>1921489.2146220005</v>
      </c>
      <c r="AM27" s="10">
        <f t="shared" si="10"/>
        <v>0</v>
      </c>
    </row>
    <row r="28" spans="1:39" x14ac:dyDescent="0.2">
      <c r="A28">
        <v>904</v>
      </c>
      <c r="B28" s="3">
        <v>0</v>
      </c>
      <c r="C28" s="3">
        <f t="shared" si="5"/>
        <v>0</v>
      </c>
      <c r="D28" s="10">
        <f t="shared" si="6"/>
        <v>0</v>
      </c>
      <c r="E28" s="11">
        <v>1.0840000000000001</v>
      </c>
      <c r="G28" s="3">
        <f t="shared" si="7"/>
        <v>0</v>
      </c>
      <c r="H28" s="3">
        <f t="shared" si="7"/>
        <v>0</v>
      </c>
      <c r="I28" s="3">
        <f t="shared" si="7"/>
        <v>0</v>
      </c>
      <c r="J28" s="3">
        <f t="shared" si="7"/>
        <v>0</v>
      </c>
      <c r="K28" s="3">
        <f t="shared" si="7"/>
        <v>0</v>
      </c>
      <c r="L28" s="3">
        <f t="shared" si="7"/>
        <v>0</v>
      </c>
      <c r="M28" s="3">
        <f t="shared" si="7"/>
        <v>0</v>
      </c>
      <c r="N28" s="3">
        <f t="shared" si="7"/>
        <v>0</v>
      </c>
      <c r="O28" s="3">
        <f t="shared" si="7"/>
        <v>0</v>
      </c>
      <c r="P28" s="3">
        <f t="shared" si="7"/>
        <v>0</v>
      </c>
      <c r="Q28" s="3">
        <f t="shared" si="7"/>
        <v>0</v>
      </c>
      <c r="R28" s="3">
        <f t="shared" si="7"/>
        <v>0</v>
      </c>
      <c r="S28" s="10">
        <f t="shared" si="2"/>
        <v>0</v>
      </c>
      <c r="T28" s="10">
        <v>0</v>
      </c>
      <c r="U28" s="10">
        <f t="shared" si="8"/>
        <v>0</v>
      </c>
      <c r="W28" s="11">
        <v>1.1468</v>
      </c>
      <c r="Y28" s="3">
        <f t="shared" si="9"/>
        <v>0</v>
      </c>
      <c r="Z28" s="3">
        <f t="shared" si="9"/>
        <v>0</v>
      </c>
      <c r="AA28" s="3">
        <f t="shared" si="9"/>
        <v>0</v>
      </c>
      <c r="AB28" s="3">
        <f t="shared" si="9"/>
        <v>0</v>
      </c>
      <c r="AC28" s="3">
        <f t="shared" si="9"/>
        <v>0</v>
      </c>
      <c r="AD28" s="3">
        <f t="shared" si="9"/>
        <v>0</v>
      </c>
      <c r="AE28" s="3">
        <f t="shared" si="9"/>
        <v>0</v>
      </c>
      <c r="AF28" s="3">
        <f t="shared" si="9"/>
        <v>0</v>
      </c>
      <c r="AG28" s="3">
        <f t="shared" si="9"/>
        <v>0</v>
      </c>
      <c r="AH28" s="3">
        <f t="shared" si="9"/>
        <v>0</v>
      </c>
      <c r="AI28" s="3">
        <f t="shared" si="9"/>
        <v>0</v>
      </c>
      <c r="AJ28" s="3">
        <f t="shared" si="9"/>
        <v>0</v>
      </c>
      <c r="AK28" s="10">
        <f t="shared" si="4"/>
        <v>0</v>
      </c>
      <c r="AL28" s="10">
        <v>0</v>
      </c>
      <c r="AM28" s="10">
        <f t="shared" si="10"/>
        <v>0</v>
      </c>
    </row>
    <row r="29" spans="1:39" x14ac:dyDescent="0.2">
      <c r="A29">
        <v>905</v>
      </c>
      <c r="B29" s="3">
        <v>0</v>
      </c>
      <c r="C29" s="3">
        <f t="shared" si="5"/>
        <v>0</v>
      </c>
      <c r="D29" s="10">
        <f t="shared" si="6"/>
        <v>0</v>
      </c>
      <c r="E29" s="11">
        <v>1.0596000000000001</v>
      </c>
      <c r="G29" s="3">
        <f t="shared" si="7"/>
        <v>0</v>
      </c>
      <c r="H29" s="3">
        <f t="shared" si="7"/>
        <v>0</v>
      </c>
      <c r="I29" s="3">
        <f t="shared" si="7"/>
        <v>0</v>
      </c>
      <c r="J29" s="3">
        <f t="shared" si="7"/>
        <v>0</v>
      </c>
      <c r="K29" s="3">
        <f t="shared" si="7"/>
        <v>0</v>
      </c>
      <c r="L29" s="3">
        <f t="shared" si="7"/>
        <v>0</v>
      </c>
      <c r="M29" s="3">
        <f t="shared" si="7"/>
        <v>0</v>
      </c>
      <c r="N29" s="3">
        <f t="shared" si="7"/>
        <v>0</v>
      </c>
      <c r="O29" s="3">
        <f t="shared" si="7"/>
        <v>0</v>
      </c>
      <c r="P29" s="3">
        <f t="shared" si="7"/>
        <v>0</v>
      </c>
      <c r="Q29" s="3">
        <f t="shared" si="7"/>
        <v>0</v>
      </c>
      <c r="R29" s="3">
        <f t="shared" si="7"/>
        <v>0</v>
      </c>
      <c r="S29" s="10">
        <f t="shared" si="2"/>
        <v>0</v>
      </c>
      <c r="T29" s="10">
        <v>0</v>
      </c>
      <c r="U29" s="10">
        <f t="shared" si="8"/>
        <v>0</v>
      </c>
      <c r="W29" s="11">
        <v>1.1253</v>
      </c>
      <c r="Y29" s="3">
        <f t="shared" si="9"/>
        <v>0</v>
      </c>
      <c r="Z29" s="3">
        <f t="shared" si="9"/>
        <v>0</v>
      </c>
      <c r="AA29" s="3">
        <f t="shared" si="9"/>
        <v>0</v>
      </c>
      <c r="AB29" s="3">
        <f t="shared" si="9"/>
        <v>0</v>
      </c>
      <c r="AC29" s="3">
        <f t="shared" si="9"/>
        <v>0</v>
      </c>
      <c r="AD29" s="3">
        <f t="shared" si="9"/>
        <v>0</v>
      </c>
      <c r="AE29" s="3">
        <f t="shared" si="9"/>
        <v>0</v>
      </c>
      <c r="AF29" s="3">
        <f t="shared" si="9"/>
        <v>0</v>
      </c>
      <c r="AG29" s="3">
        <f t="shared" si="9"/>
        <v>0</v>
      </c>
      <c r="AH29" s="3">
        <f t="shared" si="9"/>
        <v>0</v>
      </c>
      <c r="AI29" s="3">
        <f t="shared" si="9"/>
        <v>0</v>
      </c>
      <c r="AJ29" s="3">
        <f t="shared" si="9"/>
        <v>0</v>
      </c>
      <c r="AK29" s="10">
        <f t="shared" si="4"/>
        <v>0</v>
      </c>
      <c r="AL29" s="10">
        <v>0</v>
      </c>
      <c r="AM29" s="10">
        <f t="shared" si="10"/>
        <v>0</v>
      </c>
    </row>
    <row r="30" spans="1:39" x14ac:dyDescent="0.2">
      <c r="A30">
        <v>906</v>
      </c>
      <c r="B30" s="3">
        <v>0</v>
      </c>
      <c r="C30" s="3">
        <f t="shared" si="5"/>
        <v>0</v>
      </c>
      <c r="D30" s="10">
        <f t="shared" si="6"/>
        <v>0</v>
      </c>
      <c r="E30" s="11">
        <v>0</v>
      </c>
      <c r="G30" s="3">
        <f t="shared" si="7"/>
        <v>0</v>
      </c>
      <c r="H30" s="3">
        <f t="shared" si="7"/>
        <v>0</v>
      </c>
      <c r="I30" s="3">
        <f t="shared" si="7"/>
        <v>0</v>
      </c>
      <c r="J30" s="3">
        <f t="shared" si="7"/>
        <v>0</v>
      </c>
      <c r="K30" s="3">
        <f t="shared" si="7"/>
        <v>0</v>
      </c>
      <c r="L30" s="3">
        <f t="shared" si="7"/>
        <v>0</v>
      </c>
      <c r="M30" s="3">
        <f t="shared" si="7"/>
        <v>0</v>
      </c>
      <c r="N30" s="3">
        <f t="shared" si="7"/>
        <v>0</v>
      </c>
      <c r="O30" s="3">
        <f t="shared" si="7"/>
        <v>0</v>
      </c>
      <c r="P30" s="3">
        <f t="shared" si="7"/>
        <v>0</v>
      </c>
      <c r="Q30" s="3">
        <f t="shared" si="7"/>
        <v>0</v>
      </c>
      <c r="R30" s="3">
        <f t="shared" si="7"/>
        <v>0</v>
      </c>
      <c r="S30" s="10">
        <f t="shared" si="2"/>
        <v>0</v>
      </c>
      <c r="T30" s="10">
        <v>0</v>
      </c>
      <c r="U30" s="10">
        <f t="shared" si="8"/>
        <v>0</v>
      </c>
      <c r="W30" s="11">
        <v>0</v>
      </c>
      <c r="Y30" s="3">
        <f t="shared" si="9"/>
        <v>0</v>
      </c>
      <c r="Z30" s="3">
        <f t="shared" si="9"/>
        <v>0</v>
      </c>
      <c r="AA30" s="3">
        <f t="shared" si="9"/>
        <v>0</v>
      </c>
      <c r="AB30" s="3">
        <f t="shared" si="9"/>
        <v>0</v>
      </c>
      <c r="AC30" s="3">
        <f t="shared" si="9"/>
        <v>0</v>
      </c>
      <c r="AD30" s="3">
        <f t="shared" si="9"/>
        <v>0</v>
      </c>
      <c r="AE30" s="3">
        <f t="shared" si="9"/>
        <v>0</v>
      </c>
      <c r="AF30" s="3">
        <f t="shared" si="9"/>
        <v>0</v>
      </c>
      <c r="AG30" s="3">
        <f t="shared" si="9"/>
        <v>0</v>
      </c>
      <c r="AH30" s="3">
        <f t="shared" si="9"/>
        <v>0</v>
      </c>
      <c r="AI30" s="3">
        <f t="shared" si="9"/>
        <v>0</v>
      </c>
      <c r="AJ30" s="3">
        <f t="shared" si="9"/>
        <v>0</v>
      </c>
      <c r="AK30" s="10">
        <f t="shared" si="4"/>
        <v>0</v>
      </c>
      <c r="AL30" s="10">
        <v>0</v>
      </c>
      <c r="AM30" s="10">
        <f t="shared" si="10"/>
        <v>0</v>
      </c>
    </row>
    <row r="31" spans="1:39" x14ac:dyDescent="0.2">
      <c r="A31">
        <v>907</v>
      </c>
      <c r="B31" s="3">
        <v>204250.15999999997</v>
      </c>
      <c r="C31" s="3">
        <f t="shared" si="5"/>
        <v>204250.15999999997</v>
      </c>
      <c r="D31" s="10">
        <f t="shared" si="6"/>
        <v>0</v>
      </c>
      <c r="E31" s="11">
        <v>0</v>
      </c>
      <c r="G31" s="3">
        <f t="shared" si="7"/>
        <v>0</v>
      </c>
      <c r="H31" s="3">
        <f t="shared" si="7"/>
        <v>0</v>
      </c>
      <c r="I31" s="3">
        <f t="shared" si="7"/>
        <v>0</v>
      </c>
      <c r="J31" s="3">
        <f t="shared" si="7"/>
        <v>0</v>
      </c>
      <c r="K31" s="3">
        <f t="shared" si="7"/>
        <v>0</v>
      </c>
      <c r="L31" s="3">
        <f t="shared" si="7"/>
        <v>0</v>
      </c>
      <c r="M31" s="3">
        <f t="shared" si="7"/>
        <v>0</v>
      </c>
      <c r="N31" s="3">
        <f t="shared" si="7"/>
        <v>0</v>
      </c>
      <c r="O31" s="3">
        <f t="shared" si="7"/>
        <v>0</v>
      </c>
      <c r="P31" s="3">
        <f t="shared" si="7"/>
        <v>0</v>
      </c>
      <c r="Q31" s="3">
        <f t="shared" si="7"/>
        <v>0</v>
      </c>
      <c r="R31" s="3">
        <f t="shared" si="7"/>
        <v>0</v>
      </c>
      <c r="S31" s="10">
        <f t="shared" si="2"/>
        <v>0</v>
      </c>
      <c r="T31" s="10">
        <v>0</v>
      </c>
      <c r="U31" s="10">
        <f t="shared" si="8"/>
        <v>0</v>
      </c>
      <c r="W31" s="11">
        <v>0</v>
      </c>
      <c r="Y31" s="3">
        <f t="shared" si="9"/>
        <v>0</v>
      </c>
      <c r="Z31" s="3">
        <f t="shared" si="9"/>
        <v>0</v>
      </c>
      <c r="AA31" s="3">
        <f t="shared" si="9"/>
        <v>0</v>
      </c>
      <c r="AB31" s="3">
        <f t="shared" si="9"/>
        <v>0</v>
      </c>
      <c r="AC31" s="3">
        <f t="shared" si="9"/>
        <v>0</v>
      </c>
      <c r="AD31" s="3">
        <f t="shared" si="9"/>
        <v>0</v>
      </c>
      <c r="AE31" s="3">
        <f t="shared" si="9"/>
        <v>0</v>
      </c>
      <c r="AF31" s="3">
        <f t="shared" si="9"/>
        <v>0</v>
      </c>
      <c r="AG31" s="3">
        <f t="shared" si="9"/>
        <v>0</v>
      </c>
      <c r="AH31" s="3">
        <f t="shared" si="9"/>
        <v>0</v>
      </c>
      <c r="AI31" s="3">
        <f t="shared" si="9"/>
        <v>0</v>
      </c>
      <c r="AJ31" s="3">
        <f t="shared" si="9"/>
        <v>0</v>
      </c>
      <c r="AK31" s="10">
        <f t="shared" si="4"/>
        <v>0</v>
      </c>
      <c r="AL31" s="10">
        <v>0</v>
      </c>
      <c r="AM31" s="10">
        <f t="shared" si="10"/>
        <v>0</v>
      </c>
    </row>
    <row r="32" spans="1:39" x14ac:dyDescent="0.2">
      <c r="A32">
        <v>908</v>
      </c>
      <c r="B32" s="3">
        <v>0</v>
      </c>
      <c r="C32" s="3">
        <f t="shared" si="5"/>
        <v>0</v>
      </c>
      <c r="D32" s="10">
        <f t="shared" si="6"/>
        <v>0</v>
      </c>
      <c r="E32" s="11">
        <v>0</v>
      </c>
      <c r="G32" s="3">
        <f t="shared" si="7"/>
        <v>0</v>
      </c>
      <c r="H32" s="3">
        <f t="shared" si="7"/>
        <v>0</v>
      </c>
      <c r="I32" s="3">
        <f t="shared" si="7"/>
        <v>0</v>
      </c>
      <c r="J32" s="3">
        <f t="shared" si="7"/>
        <v>0</v>
      </c>
      <c r="K32" s="3">
        <f t="shared" si="7"/>
        <v>0</v>
      </c>
      <c r="L32" s="3">
        <f t="shared" si="7"/>
        <v>0</v>
      </c>
      <c r="M32" s="3">
        <f t="shared" si="7"/>
        <v>0</v>
      </c>
      <c r="N32" s="3">
        <f t="shared" si="7"/>
        <v>0</v>
      </c>
      <c r="O32" s="3">
        <f t="shared" si="7"/>
        <v>0</v>
      </c>
      <c r="P32" s="3">
        <f t="shared" si="7"/>
        <v>0</v>
      </c>
      <c r="Q32" s="3">
        <f t="shared" si="7"/>
        <v>0</v>
      </c>
      <c r="R32" s="3">
        <f t="shared" si="7"/>
        <v>0</v>
      </c>
      <c r="S32" s="10">
        <f t="shared" si="2"/>
        <v>0</v>
      </c>
      <c r="T32" s="10">
        <v>0</v>
      </c>
      <c r="U32" s="10">
        <f t="shared" si="8"/>
        <v>0</v>
      </c>
      <c r="W32" s="11">
        <v>0</v>
      </c>
      <c r="Y32" s="3">
        <f t="shared" si="9"/>
        <v>0</v>
      </c>
      <c r="Z32" s="3">
        <f t="shared" si="9"/>
        <v>0</v>
      </c>
      <c r="AA32" s="3">
        <f t="shared" si="9"/>
        <v>0</v>
      </c>
      <c r="AB32" s="3">
        <f t="shared" si="9"/>
        <v>0</v>
      </c>
      <c r="AC32" s="3">
        <f t="shared" si="9"/>
        <v>0</v>
      </c>
      <c r="AD32" s="3">
        <f t="shared" si="9"/>
        <v>0</v>
      </c>
      <c r="AE32" s="3">
        <f t="shared" si="9"/>
        <v>0</v>
      </c>
      <c r="AF32" s="3">
        <f t="shared" si="9"/>
        <v>0</v>
      </c>
      <c r="AG32" s="3">
        <f t="shared" si="9"/>
        <v>0</v>
      </c>
      <c r="AH32" s="3">
        <f t="shared" si="9"/>
        <v>0</v>
      </c>
      <c r="AI32" s="3">
        <f t="shared" si="9"/>
        <v>0</v>
      </c>
      <c r="AJ32" s="3">
        <f t="shared" si="9"/>
        <v>0</v>
      </c>
      <c r="AK32" s="10">
        <f t="shared" si="4"/>
        <v>0</v>
      </c>
      <c r="AL32" s="10">
        <v>0</v>
      </c>
      <c r="AM32" s="10">
        <f t="shared" si="10"/>
        <v>0</v>
      </c>
    </row>
    <row r="33" spans="1:39" x14ac:dyDescent="0.2">
      <c r="A33">
        <v>909</v>
      </c>
      <c r="B33" s="3">
        <v>336508.76999999996</v>
      </c>
      <c r="C33" s="3">
        <f t="shared" si="5"/>
        <v>336508.77</v>
      </c>
      <c r="D33" s="10">
        <f t="shared" si="6"/>
        <v>0</v>
      </c>
      <c r="E33" s="11">
        <v>0</v>
      </c>
      <c r="G33" s="3">
        <f t="shared" si="7"/>
        <v>0</v>
      </c>
      <c r="H33" s="3">
        <f t="shared" si="7"/>
        <v>0</v>
      </c>
      <c r="I33" s="3">
        <f t="shared" si="7"/>
        <v>0</v>
      </c>
      <c r="J33" s="3">
        <f t="shared" si="7"/>
        <v>0</v>
      </c>
      <c r="K33" s="3">
        <f t="shared" si="7"/>
        <v>0</v>
      </c>
      <c r="L33" s="3">
        <f t="shared" si="7"/>
        <v>0</v>
      </c>
      <c r="M33" s="3">
        <f t="shared" si="7"/>
        <v>0</v>
      </c>
      <c r="N33" s="3">
        <f t="shared" si="7"/>
        <v>0</v>
      </c>
      <c r="O33" s="3">
        <f t="shared" si="7"/>
        <v>0</v>
      </c>
      <c r="P33" s="3">
        <f t="shared" si="7"/>
        <v>0</v>
      </c>
      <c r="Q33" s="3">
        <f t="shared" si="7"/>
        <v>0</v>
      </c>
      <c r="R33" s="3">
        <f t="shared" si="7"/>
        <v>0</v>
      </c>
      <c r="S33" s="10">
        <f t="shared" si="2"/>
        <v>0</v>
      </c>
      <c r="T33" s="10">
        <v>0</v>
      </c>
      <c r="U33" s="10">
        <f t="shared" si="8"/>
        <v>0</v>
      </c>
      <c r="W33" s="11">
        <v>0</v>
      </c>
      <c r="Y33" s="3">
        <f t="shared" si="9"/>
        <v>0</v>
      </c>
      <c r="Z33" s="3">
        <f t="shared" si="9"/>
        <v>0</v>
      </c>
      <c r="AA33" s="3">
        <f t="shared" si="9"/>
        <v>0</v>
      </c>
      <c r="AB33" s="3">
        <f t="shared" si="9"/>
        <v>0</v>
      </c>
      <c r="AC33" s="3">
        <f t="shared" si="9"/>
        <v>0</v>
      </c>
      <c r="AD33" s="3">
        <f t="shared" si="9"/>
        <v>0</v>
      </c>
      <c r="AE33" s="3">
        <f t="shared" si="9"/>
        <v>0</v>
      </c>
      <c r="AF33" s="3">
        <f t="shared" si="9"/>
        <v>0</v>
      </c>
      <c r="AG33" s="3">
        <f t="shared" si="9"/>
        <v>0</v>
      </c>
      <c r="AH33" s="3">
        <f t="shared" si="9"/>
        <v>0</v>
      </c>
      <c r="AI33" s="3">
        <f t="shared" si="9"/>
        <v>0</v>
      </c>
      <c r="AJ33" s="3">
        <f t="shared" si="9"/>
        <v>0</v>
      </c>
      <c r="AK33" s="10">
        <f t="shared" si="4"/>
        <v>0</v>
      </c>
      <c r="AL33" s="10">
        <v>0</v>
      </c>
      <c r="AM33" s="10">
        <f t="shared" si="10"/>
        <v>0</v>
      </c>
    </row>
    <row r="34" spans="1:39" x14ac:dyDescent="0.2">
      <c r="A34">
        <v>910</v>
      </c>
      <c r="B34" s="3">
        <v>0</v>
      </c>
      <c r="C34" s="3">
        <f t="shared" si="5"/>
        <v>0</v>
      </c>
      <c r="D34" s="10">
        <f t="shared" si="6"/>
        <v>0</v>
      </c>
      <c r="E34" s="11">
        <v>0</v>
      </c>
      <c r="G34" s="3">
        <f t="shared" si="7"/>
        <v>0</v>
      </c>
      <c r="H34" s="3">
        <f t="shared" si="7"/>
        <v>0</v>
      </c>
      <c r="I34" s="3">
        <f t="shared" si="7"/>
        <v>0</v>
      </c>
      <c r="J34" s="3">
        <f t="shared" si="7"/>
        <v>0</v>
      </c>
      <c r="K34" s="3">
        <f t="shared" si="7"/>
        <v>0</v>
      </c>
      <c r="L34" s="3">
        <f t="shared" si="7"/>
        <v>0</v>
      </c>
      <c r="M34" s="3">
        <f t="shared" si="7"/>
        <v>0</v>
      </c>
      <c r="N34" s="3">
        <f t="shared" si="7"/>
        <v>0</v>
      </c>
      <c r="O34" s="3">
        <f t="shared" si="7"/>
        <v>0</v>
      </c>
      <c r="P34" s="3">
        <f t="shared" si="7"/>
        <v>0</v>
      </c>
      <c r="Q34" s="3">
        <f t="shared" si="7"/>
        <v>0</v>
      </c>
      <c r="R34" s="3">
        <f t="shared" si="7"/>
        <v>0</v>
      </c>
      <c r="S34" s="10">
        <f t="shared" si="2"/>
        <v>0</v>
      </c>
      <c r="T34" s="10">
        <v>0</v>
      </c>
      <c r="U34" s="10">
        <f t="shared" si="8"/>
        <v>0</v>
      </c>
      <c r="W34" s="11">
        <v>0</v>
      </c>
      <c r="Y34" s="3">
        <f t="shared" si="9"/>
        <v>0</v>
      </c>
      <c r="Z34" s="3">
        <f t="shared" si="9"/>
        <v>0</v>
      </c>
      <c r="AA34" s="3">
        <f t="shared" si="9"/>
        <v>0</v>
      </c>
      <c r="AB34" s="3">
        <f t="shared" si="9"/>
        <v>0</v>
      </c>
      <c r="AC34" s="3">
        <f t="shared" si="9"/>
        <v>0</v>
      </c>
      <c r="AD34" s="3">
        <f t="shared" si="9"/>
        <v>0</v>
      </c>
      <c r="AE34" s="3">
        <f t="shared" si="9"/>
        <v>0</v>
      </c>
      <c r="AF34" s="3">
        <f t="shared" si="9"/>
        <v>0</v>
      </c>
      <c r="AG34" s="3">
        <f t="shared" si="9"/>
        <v>0</v>
      </c>
      <c r="AH34" s="3">
        <f t="shared" si="9"/>
        <v>0</v>
      </c>
      <c r="AI34" s="3">
        <f t="shared" si="9"/>
        <v>0</v>
      </c>
      <c r="AJ34" s="3">
        <f t="shared" si="9"/>
        <v>0</v>
      </c>
      <c r="AK34" s="10">
        <f t="shared" si="4"/>
        <v>0</v>
      </c>
      <c r="AL34" s="10">
        <v>0</v>
      </c>
      <c r="AM34" s="10">
        <f t="shared" si="10"/>
        <v>0</v>
      </c>
    </row>
    <row r="35" spans="1:39" x14ac:dyDescent="0.2">
      <c r="A35">
        <v>911</v>
      </c>
      <c r="B35" s="3">
        <v>19952.860000000004</v>
      </c>
      <c r="C35" s="3">
        <f t="shared" si="5"/>
        <v>19952.859999999997</v>
      </c>
      <c r="D35" s="10">
        <f t="shared" si="6"/>
        <v>0</v>
      </c>
      <c r="E35" s="11">
        <v>1.0349999999999999</v>
      </c>
      <c r="G35" s="3">
        <f t="shared" si="7"/>
        <v>1404.02925</v>
      </c>
      <c r="H35" s="3">
        <f t="shared" si="7"/>
        <v>1582.7634</v>
      </c>
      <c r="I35" s="3">
        <f t="shared" si="7"/>
        <v>1820.2751999999998</v>
      </c>
      <c r="J35" s="3">
        <f t="shared" si="7"/>
        <v>1776.5153999999998</v>
      </c>
      <c r="K35" s="3">
        <f t="shared" si="7"/>
        <v>1686.8947499999999</v>
      </c>
      <c r="L35" s="3">
        <f t="shared" si="7"/>
        <v>1777.8815999999999</v>
      </c>
      <c r="M35" s="3">
        <f t="shared" si="7"/>
        <v>1767.10725</v>
      </c>
      <c r="N35" s="3">
        <f t="shared" si="7"/>
        <v>1767.1486500000001</v>
      </c>
      <c r="O35" s="3">
        <f t="shared" si="7"/>
        <v>1767.1279499999998</v>
      </c>
      <c r="P35" s="3">
        <f t="shared" si="7"/>
        <v>1686.7291499999999</v>
      </c>
      <c r="Q35" s="3">
        <f t="shared" si="7"/>
        <v>1767.1383000000003</v>
      </c>
      <c r="R35" s="3">
        <f t="shared" si="7"/>
        <v>1847.5992000000001</v>
      </c>
      <c r="S35" s="10">
        <f t="shared" si="2"/>
        <v>20651.2101</v>
      </c>
      <c r="T35" s="10">
        <v>20651.210100000004</v>
      </c>
      <c r="U35" s="10">
        <f t="shared" si="8"/>
        <v>0</v>
      </c>
      <c r="W35" s="11">
        <v>1.0712249999999999</v>
      </c>
      <c r="Y35" s="3">
        <f t="shared" si="9"/>
        <v>1453.17027375</v>
      </c>
      <c r="Z35" s="3">
        <f t="shared" si="9"/>
        <v>1638.1601190000001</v>
      </c>
      <c r="AA35" s="3">
        <f t="shared" si="9"/>
        <v>1883.9848319999999</v>
      </c>
      <c r="AB35" s="3">
        <f t="shared" si="9"/>
        <v>1838.6934389999997</v>
      </c>
      <c r="AC35" s="3">
        <f t="shared" si="9"/>
        <v>1745.9360662499998</v>
      </c>
      <c r="AD35" s="3">
        <f t="shared" si="9"/>
        <v>1840.1074559999997</v>
      </c>
      <c r="AE35" s="3">
        <f t="shared" si="9"/>
        <v>1828.95600375</v>
      </c>
      <c r="AF35" s="3">
        <f t="shared" si="9"/>
        <v>1828.9988527500002</v>
      </c>
      <c r="AG35" s="3">
        <f t="shared" si="9"/>
        <v>1828.9774282499998</v>
      </c>
      <c r="AH35" s="3">
        <f t="shared" si="9"/>
        <v>1745.7646702499999</v>
      </c>
      <c r="AI35" s="3">
        <f t="shared" si="9"/>
        <v>1828.9881405000001</v>
      </c>
      <c r="AJ35" s="3">
        <f t="shared" si="9"/>
        <v>1912.2651720000001</v>
      </c>
      <c r="AK35" s="10">
        <f t="shared" si="4"/>
        <v>21374.002453500001</v>
      </c>
      <c r="AL35" s="10">
        <v>21374.002453500001</v>
      </c>
      <c r="AM35" s="10">
        <f t="shared" si="10"/>
        <v>0</v>
      </c>
    </row>
    <row r="36" spans="1:39" x14ac:dyDescent="0.2">
      <c r="A36">
        <v>912</v>
      </c>
      <c r="B36" s="3">
        <v>313566.15999999997</v>
      </c>
      <c r="C36" s="3">
        <f t="shared" si="5"/>
        <v>313566.16000000003</v>
      </c>
      <c r="D36" s="10">
        <f t="shared" si="6"/>
        <v>0</v>
      </c>
      <c r="E36" s="11">
        <v>1.0596000000000001</v>
      </c>
      <c r="G36" s="3">
        <f t="shared" si="7"/>
        <v>42043.97436</v>
      </c>
      <c r="H36" s="3">
        <f t="shared" si="7"/>
        <v>22486.311995999997</v>
      </c>
      <c r="I36" s="3">
        <f t="shared" si="7"/>
        <v>33153.188640000008</v>
      </c>
      <c r="J36" s="3">
        <f t="shared" si="7"/>
        <v>42321.473003999999</v>
      </c>
      <c r="K36" s="3">
        <f t="shared" si="7"/>
        <v>21431.935824000007</v>
      </c>
      <c r="L36" s="3">
        <f t="shared" si="7"/>
        <v>28361.730419999996</v>
      </c>
      <c r="M36" s="3">
        <f t="shared" si="7"/>
        <v>26418.572363999989</v>
      </c>
      <c r="N36" s="3">
        <f t="shared" si="7"/>
        <v>17565.434232000003</v>
      </c>
      <c r="O36" s="3">
        <f t="shared" si="7"/>
        <v>19777.953203999994</v>
      </c>
      <c r="P36" s="3">
        <f t="shared" si="7"/>
        <v>37334.031167999987</v>
      </c>
      <c r="Q36" s="3">
        <f t="shared" si="7"/>
        <v>19213.355940000016</v>
      </c>
      <c r="R36" s="3">
        <f t="shared" si="7"/>
        <v>22146.741984000011</v>
      </c>
      <c r="S36" s="10">
        <f t="shared" si="2"/>
        <v>332254.70313600003</v>
      </c>
      <c r="T36" s="10">
        <v>332254.70313600003</v>
      </c>
      <c r="U36" s="10">
        <f t="shared" si="8"/>
        <v>0</v>
      </c>
      <c r="W36" s="11">
        <v>1.1253</v>
      </c>
      <c r="Y36" s="3">
        <f t="shared" si="9"/>
        <v>44650.891229999994</v>
      </c>
      <c r="Z36" s="3">
        <f t="shared" si="9"/>
        <v>23880.565202999995</v>
      </c>
      <c r="AA36" s="3">
        <f t="shared" si="9"/>
        <v>35208.836519999997</v>
      </c>
      <c r="AB36" s="3">
        <f t="shared" si="9"/>
        <v>44945.596046999999</v>
      </c>
      <c r="AC36" s="3">
        <f t="shared" si="9"/>
        <v>22760.812932000004</v>
      </c>
      <c r="AD36" s="3">
        <f t="shared" si="9"/>
        <v>30120.28618499999</v>
      </c>
      <c r="AE36" s="3">
        <f t="shared" si="9"/>
        <v>28056.643526999982</v>
      </c>
      <c r="AF36" s="3">
        <f t="shared" si="9"/>
        <v>18654.570726000002</v>
      </c>
      <c r="AG36" s="3">
        <f t="shared" si="9"/>
        <v>21004.275896999992</v>
      </c>
      <c r="AH36" s="3">
        <f t="shared" si="9"/>
        <v>39648.910223999985</v>
      </c>
      <c r="AI36" s="3">
        <f t="shared" si="9"/>
        <v>20404.671045000014</v>
      </c>
      <c r="AJ36" s="3">
        <f t="shared" si="9"/>
        <v>23519.94031200001</v>
      </c>
      <c r="AK36" s="10">
        <f t="shared" si="4"/>
        <v>352855.99984799995</v>
      </c>
      <c r="AL36" s="10">
        <v>352855.99984799995</v>
      </c>
      <c r="AM36" s="10">
        <f t="shared" si="10"/>
        <v>0</v>
      </c>
    </row>
    <row r="37" spans="1:39" x14ac:dyDescent="0.2">
      <c r="A37">
        <v>913</v>
      </c>
      <c r="B37" s="3">
        <v>0</v>
      </c>
      <c r="C37" s="3">
        <f t="shared" si="5"/>
        <v>0</v>
      </c>
      <c r="D37" s="10">
        <f t="shared" si="6"/>
        <v>0</v>
      </c>
      <c r="E37" s="11">
        <v>1.0596000000000001</v>
      </c>
      <c r="G37" s="3">
        <f t="shared" si="7"/>
        <v>0</v>
      </c>
      <c r="H37" s="3">
        <f t="shared" si="7"/>
        <v>0</v>
      </c>
      <c r="I37" s="3">
        <f t="shared" si="7"/>
        <v>0</v>
      </c>
      <c r="J37" s="3">
        <f t="shared" si="7"/>
        <v>0</v>
      </c>
      <c r="K37" s="3">
        <f t="shared" si="7"/>
        <v>0</v>
      </c>
      <c r="L37" s="3">
        <f t="shared" si="7"/>
        <v>0</v>
      </c>
      <c r="M37" s="3">
        <f t="shared" si="7"/>
        <v>0</v>
      </c>
      <c r="N37" s="3">
        <f t="shared" si="7"/>
        <v>0</v>
      </c>
      <c r="O37" s="3">
        <f t="shared" si="7"/>
        <v>0</v>
      </c>
      <c r="P37" s="3">
        <f t="shared" si="7"/>
        <v>0</v>
      </c>
      <c r="Q37" s="3">
        <f t="shared" si="7"/>
        <v>0</v>
      </c>
      <c r="R37" s="3">
        <f t="shared" si="7"/>
        <v>0</v>
      </c>
      <c r="S37" s="10">
        <f t="shared" si="2"/>
        <v>0</v>
      </c>
      <c r="T37" s="10">
        <v>0</v>
      </c>
      <c r="U37" s="10">
        <f t="shared" si="8"/>
        <v>0</v>
      </c>
      <c r="W37" s="11">
        <v>1.1253</v>
      </c>
      <c r="Y37" s="3">
        <f t="shared" si="9"/>
        <v>0</v>
      </c>
      <c r="Z37" s="3">
        <f t="shared" si="9"/>
        <v>0</v>
      </c>
      <c r="AA37" s="3">
        <f t="shared" si="9"/>
        <v>0</v>
      </c>
      <c r="AB37" s="3">
        <f t="shared" si="9"/>
        <v>0</v>
      </c>
      <c r="AC37" s="3">
        <f t="shared" si="9"/>
        <v>0</v>
      </c>
      <c r="AD37" s="3">
        <f t="shared" si="9"/>
        <v>0</v>
      </c>
      <c r="AE37" s="3">
        <f t="shared" si="9"/>
        <v>0</v>
      </c>
      <c r="AF37" s="3">
        <f t="shared" si="9"/>
        <v>0</v>
      </c>
      <c r="AG37" s="3">
        <f t="shared" si="9"/>
        <v>0</v>
      </c>
      <c r="AH37" s="3">
        <f t="shared" si="9"/>
        <v>0</v>
      </c>
      <c r="AI37" s="3">
        <f t="shared" si="9"/>
        <v>0</v>
      </c>
      <c r="AJ37" s="3">
        <f t="shared" si="9"/>
        <v>0</v>
      </c>
      <c r="AK37" s="10">
        <f t="shared" si="4"/>
        <v>0</v>
      </c>
      <c r="AL37" s="10">
        <v>0</v>
      </c>
      <c r="AM37" s="10">
        <f t="shared" si="10"/>
        <v>0</v>
      </c>
    </row>
    <row r="38" spans="1:39" x14ac:dyDescent="0.2">
      <c r="A38">
        <v>916</v>
      </c>
      <c r="B38" s="3">
        <v>0</v>
      </c>
      <c r="C38" s="3">
        <f t="shared" si="5"/>
        <v>0</v>
      </c>
      <c r="D38" s="10">
        <f t="shared" si="6"/>
        <v>0</v>
      </c>
      <c r="E38" s="11">
        <v>1.0596000000000001</v>
      </c>
      <c r="G38" s="3">
        <f t="shared" si="7"/>
        <v>0</v>
      </c>
      <c r="H38" s="3">
        <f t="shared" si="7"/>
        <v>0</v>
      </c>
      <c r="I38" s="3">
        <f t="shared" si="7"/>
        <v>0</v>
      </c>
      <c r="J38" s="3">
        <f t="shared" si="7"/>
        <v>0</v>
      </c>
      <c r="K38" s="3">
        <f t="shared" si="7"/>
        <v>0</v>
      </c>
      <c r="L38" s="3">
        <f t="shared" si="7"/>
        <v>0</v>
      </c>
      <c r="M38" s="3">
        <f t="shared" si="7"/>
        <v>0</v>
      </c>
      <c r="N38" s="3">
        <f t="shared" si="7"/>
        <v>0</v>
      </c>
      <c r="O38" s="3">
        <f t="shared" si="7"/>
        <v>0</v>
      </c>
      <c r="P38" s="3">
        <f t="shared" si="7"/>
        <v>0</v>
      </c>
      <c r="Q38" s="3">
        <f t="shared" si="7"/>
        <v>0</v>
      </c>
      <c r="R38" s="3">
        <f t="shared" si="7"/>
        <v>0</v>
      </c>
      <c r="S38" s="10">
        <f t="shared" si="2"/>
        <v>0</v>
      </c>
      <c r="T38" s="10">
        <v>0</v>
      </c>
      <c r="U38" s="10">
        <f t="shared" si="8"/>
        <v>0</v>
      </c>
      <c r="W38" s="11">
        <v>1.1253</v>
      </c>
      <c r="Y38" s="3">
        <f t="shared" si="9"/>
        <v>0</v>
      </c>
      <c r="Z38" s="3">
        <f t="shared" si="9"/>
        <v>0</v>
      </c>
      <c r="AA38" s="3">
        <f t="shared" si="9"/>
        <v>0</v>
      </c>
      <c r="AB38" s="3">
        <f t="shared" si="9"/>
        <v>0</v>
      </c>
      <c r="AC38" s="3">
        <f t="shared" si="9"/>
        <v>0</v>
      </c>
      <c r="AD38" s="3">
        <f t="shared" si="9"/>
        <v>0</v>
      </c>
      <c r="AE38" s="3">
        <f t="shared" si="9"/>
        <v>0</v>
      </c>
      <c r="AF38" s="3">
        <f t="shared" si="9"/>
        <v>0</v>
      </c>
      <c r="AG38" s="3">
        <f t="shared" si="9"/>
        <v>0</v>
      </c>
      <c r="AH38" s="3">
        <f t="shared" si="9"/>
        <v>0</v>
      </c>
      <c r="AI38" s="3">
        <f t="shared" si="9"/>
        <v>0</v>
      </c>
      <c r="AJ38" s="3">
        <f t="shared" si="9"/>
        <v>0</v>
      </c>
      <c r="AK38" s="10">
        <f t="shared" si="4"/>
        <v>0</v>
      </c>
      <c r="AL38" s="10">
        <v>0</v>
      </c>
      <c r="AM38" s="10">
        <f t="shared" si="10"/>
        <v>0</v>
      </c>
    </row>
    <row r="39" spans="1:39" x14ac:dyDescent="0.2">
      <c r="A39">
        <v>920</v>
      </c>
      <c r="B39" s="3">
        <v>8123314.4799999977</v>
      </c>
      <c r="C39" s="3">
        <f t="shared" si="5"/>
        <v>8120779.809999994</v>
      </c>
      <c r="D39" s="10">
        <f t="shared" si="6"/>
        <v>2534.6700000036508</v>
      </c>
      <c r="E39" s="11">
        <v>1.0349999999999999</v>
      </c>
      <c r="G39" s="3">
        <f t="shared" si="7"/>
        <v>715317.95776552486</v>
      </c>
      <c r="H39" s="3">
        <f t="shared" si="7"/>
        <v>683215.05226552405</v>
      </c>
      <c r="I39" s="3">
        <f t="shared" si="7"/>
        <v>939830.28832316236</v>
      </c>
      <c r="J39" s="3">
        <f t="shared" si="7"/>
        <v>677777.058019783</v>
      </c>
      <c r="K39" s="3">
        <f t="shared" si="7"/>
        <v>587158.38857168891</v>
      </c>
      <c r="L39" s="3">
        <f t="shared" si="7"/>
        <v>698070.95755105815</v>
      </c>
      <c r="M39" s="3">
        <f t="shared" si="7"/>
        <v>607023.04629118566</v>
      </c>
      <c r="N39" s="3">
        <f t="shared" si="7"/>
        <v>605050.59782241436</v>
      </c>
      <c r="O39" s="3">
        <f t="shared" si="7"/>
        <v>793525.59857241367</v>
      </c>
      <c r="P39" s="3">
        <f t="shared" si="7"/>
        <v>701464.2219224138</v>
      </c>
      <c r="Q39" s="3">
        <f t="shared" si="7"/>
        <v>791493.61412241391</v>
      </c>
      <c r="R39" s="3">
        <f t="shared" si="7"/>
        <v>757669.26557241508</v>
      </c>
      <c r="S39" s="10">
        <f t="shared" si="2"/>
        <v>8557596.0467999969</v>
      </c>
      <c r="T39" s="10">
        <v>8557596.0467999969</v>
      </c>
      <c r="U39" s="10">
        <f t="shared" si="8"/>
        <v>0</v>
      </c>
      <c r="W39" s="11">
        <v>1.0712249999999999</v>
      </c>
      <c r="Y39" s="3">
        <f t="shared" si="9"/>
        <v>785479.04216853657</v>
      </c>
      <c r="Z39" s="3">
        <f t="shared" si="9"/>
        <v>752252.53497603571</v>
      </c>
      <c r="AA39" s="3">
        <f t="shared" si="9"/>
        <v>1003954.3739670338</v>
      </c>
      <c r="AB39" s="3">
        <f t="shared" si="9"/>
        <v>730948.99770303618</v>
      </c>
      <c r="AC39" s="3">
        <f t="shared" si="9"/>
        <v>635271.16566003591</v>
      </c>
      <c r="AD39" s="3">
        <f t="shared" si="9"/>
        <v>738499.63423803635</v>
      </c>
      <c r="AE39" s="3">
        <f t="shared" si="9"/>
        <v>635082.9621397868</v>
      </c>
      <c r="AF39" s="3">
        <f t="shared" si="9"/>
        <v>627572.46440553677</v>
      </c>
      <c r="AG39" s="3">
        <f t="shared" si="9"/>
        <v>822644.09018178598</v>
      </c>
      <c r="AH39" s="3">
        <f t="shared" si="9"/>
        <v>727360.56534903625</v>
      </c>
      <c r="AI39" s="3">
        <f t="shared" si="9"/>
        <v>820540.98627603624</v>
      </c>
      <c r="AJ39" s="12">
        <f>(SUMIFS(AJ$59:AJ$97,$F$59:$F$97,$A39)*$W39)+SUMIFS(AJ$99:AJ$145,$F$99:$F$145,$A39)+2715</f>
        <v>788247.78552678751</v>
      </c>
      <c r="AK39" s="10">
        <f t="shared" si="4"/>
        <v>9067854.6025916841</v>
      </c>
      <c r="AL39" s="10">
        <v>9067854.6734379958</v>
      </c>
      <c r="AM39" s="10">
        <f t="shared" si="10"/>
        <v>-7.0846311748027802E-2</v>
      </c>
    </row>
    <row r="40" spans="1:39" x14ac:dyDescent="0.2">
      <c r="A40">
        <v>921</v>
      </c>
      <c r="B40" s="3">
        <v>0</v>
      </c>
      <c r="C40" s="3">
        <f t="shared" si="5"/>
        <v>0</v>
      </c>
      <c r="D40" s="10">
        <f t="shared" si="6"/>
        <v>0</v>
      </c>
      <c r="E40" s="11">
        <v>1.0349999999999999</v>
      </c>
      <c r="G40" s="3">
        <f t="shared" si="7"/>
        <v>0</v>
      </c>
      <c r="H40" s="3">
        <f t="shared" si="7"/>
        <v>0</v>
      </c>
      <c r="I40" s="3">
        <f t="shared" si="7"/>
        <v>0</v>
      </c>
      <c r="J40" s="3">
        <f t="shared" si="7"/>
        <v>0</v>
      </c>
      <c r="K40" s="3">
        <f t="shared" si="7"/>
        <v>0</v>
      </c>
      <c r="L40" s="3">
        <f t="shared" si="7"/>
        <v>0</v>
      </c>
      <c r="M40" s="3">
        <f t="shared" si="7"/>
        <v>0</v>
      </c>
      <c r="N40" s="3">
        <f t="shared" si="7"/>
        <v>0</v>
      </c>
      <c r="O40" s="3">
        <f t="shared" si="7"/>
        <v>0</v>
      </c>
      <c r="P40" s="3">
        <f t="shared" si="7"/>
        <v>0</v>
      </c>
      <c r="Q40" s="3">
        <f t="shared" si="7"/>
        <v>0</v>
      </c>
      <c r="R40" s="3">
        <f t="shared" si="7"/>
        <v>0</v>
      </c>
      <c r="S40" s="10">
        <f t="shared" si="2"/>
        <v>0</v>
      </c>
      <c r="T40" s="10">
        <v>0</v>
      </c>
      <c r="U40" s="10">
        <f t="shared" si="8"/>
        <v>0</v>
      </c>
      <c r="W40" s="11">
        <v>1.0712249999999999</v>
      </c>
      <c r="Y40" s="3">
        <f t="shared" si="9"/>
        <v>0</v>
      </c>
      <c r="Z40" s="3">
        <f t="shared" si="9"/>
        <v>0</v>
      </c>
      <c r="AA40" s="3">
        <f t="shared" si="9"/>
        <v>0</v>
      </c>
      <c r="AB40" s="3">
        <f t="shared" si="9"/>
        <v>0</v>
      </c>
      <c r="AC40" s="3">
        <f t="shared" si="9"/>
        <v>0</v>
      </c>
      <c r="AD40" s="3">
        <f t="shared" si="9"/>
        <v>0</v>
      </c>
      <c r="AE40" s="3">
        <f t="shared" si="9"/>
        <v>0</v>
      </c>
      <c r="AF40" s="3">
        <f t="shared" si="9"/>
        <v>0</v>
      </c>
      <c r="AG40" s="3">
        <f t="shared" si="9"/>
        <v>0</v>
      </c>
      <c r="AH40" s="3">
        <f t="shared" si="9"/>
        <v>0</v>
      </c>
      <c r="AI40" s="3">
        <f t="shared" si="9"/>
        <v>0</v>
      </c>
      <c r="AJ40" s="3">
        <f t="shared" si="9"/>
        <v>0</v>
      </c>
      <c r="AK40" s="10">
        <f t="shared" si="4"/>
        <v>0</v>
      </c>
      <c r="AL40" s="10">
        <v>0</v>
      </c>
      <c r="AM40" s="10">
        <f t="shared" si="10"/>
        <v>0</v>
      </c>
    </row>
    <row r="41" spans="1:39" x14ac:dyDescent="0.2">
      <c r="A41">
        <v>922</v>
      </c>
      <c r="B41" s="3">
        <v>0</v>
      </c>
      <c r="C41" s="3">
        <f t="shared" si="5"/>
        <v>0</v>
      </c>
      <c r="D41" s="10">
        <f t="shared" si="6"/>
        <v>0</v>
      </c>
      <c r="E41" s="11">
        <v>1.0349999999999999</v>
      </c>
      <c r="G41" s="3">
        <f t="shared" ref="G41:R50" si="11">(SUMIFS(G$59:G$97,$F$59:$F$97,$A41)*$E41)+SUMIFS(G$99:G$145,$F$99:$F$145,$A41)</f>
        <v>0</v>
      </c>
      <c r="H41" s="3">
        <f t="shared" si="11"/>
        <v>0</v>
      </c>
      <c r="I41" s="3">
        <f t="shared" si="11"/>
        <v>0</v>
      </c>
      <c r="J41" s="3">
        <f t="shared" si="11"/>
        <v>0</v>
      </c>
      <c r="K41" s="3">
        <f t="shared" si="11"/>
        <v>0</v>
      </c>
      <c r="L41" s="3">
        <f t="shared" si="11"/>
        <v>0</v>
      </c>
      <c r="M41" s="3">
        <f t="shared" si="11"/>
        <v>0</v>
      </c>
      <c r="N41" s="3">
        <f t="shared" si="11"/>
        <v>0</v>
      </c>
      <c r="O41" s="3">
        <f t="shared" si="11"/>
        <v>0</v>
      </c>
      <c r="P41" s="3">
        <f t="shared" si="11"/>
        <v>0</v>
      </c>
      <c r="Q41" s="3">
        <f t="shared" si="11"/>
        <v>0</v>
      </c>
      <c r="R41" s="3">
        <f t="shared" si="11"/>
        <v>0</v>
      </c>
      <c r="S41" s="10">
        <f t="shared" si="2"/>
        <v>0</v>
      </c>
      <c r="T41" s="10">
        <v>0</v>
      </c>
      <c r="U41" s="10">
        <f t="shared" si="8"/>
        <v>0</v>
      </c>
      <c r="W41" s="11">
        <v>1.0712249999999999</v>
      </c>
      <c r="Y41" s="3">
        <f t="shared" si="9"/>
        <v>0</v>
      </c>
      <c r="Z41" s="3">
        <f t="shared" si="9"/>
        <v>0</v>
      </c>
      <c r="AA41" s="3">
        <f t="shared" ref="Y41:AJ50" si="12">(SUMIFS(AA$59:AA$97,$F$59:$F$97,$A41)*$W41)+SUMIFS(AA$99:AA$145,$F$99:$F$145,$A41)</f>
        <v>0</v>
      </c>
      <c r="AB41" s="3">
        <f t="shared" si="12"/>
        <v>0</v>
      </c>
      <c r="AC41" s="3">
        <f t="shared" si="12"/>
        <v>0</v>
      </c>
      <c r="AD41" s="3">
        <f t="shared" si="12"/>
        <v>0</v>
      </c>
      <c r="AE41" s="3">
        <f t="shared" si="12"/>
        <v>0</v>
      </c>
      <c r="AF41" s="3">
        <f t="shared" si="12"/>
        <v>0</v>
      </c>
      <c r="AG41" s="3">
        <f t="shared" si="12"/>
        <v>0</v>
      </c>
      <c r="AH41" s="3">
        <f t="shared" si="12"/>
        <v>0</v>
      </c>
      <c r="AI41" s="3">
        <f t="shared" si="12"/>
        <v>0</v>
      </c>
      <c r="AJ41" s="3">
        <f t="shared" si="12"/>
        <v>0</v>
      </c>
      <c r="AK41" s="10">
        <f t="shared" si="4"/>
        <v>0</v>
      </c>
      <c r="AL41" s="10">
        <v>0</v>
      </c>
      <c r="AM41" s="10">
        <f t="shared" si="10"/>
        <v>0</v>
      </c>
    </row>
    <row r="42" spans="1:39" x14ac:dyDescent="0.2">
      <c r="A42">
        <v>923</v>
      </c>
      <c r="B42" s="3">
        <v>0</v>
      </c>
      <c r="C42" s="3">
        <f t="shared" si="5"/>
        <v>0</v>
      </c>
      <c r="D42" s="10">
        <f t="shared" si="6"/>
        <v>0</v>
      </c>
      <c r="E42" s="11">
        <v>1.0840000000000001</v>
      </c>
      <c r="G42" s="3">
        <f t="shared" si="11"/>
        <v>0</v>
      </c>
      <c r="H42" s="3">
        <f t="shared" si="11"/>
        <v>0</v>
      </c>
      <c r="I42" s="3">
        <f t="shared" si="11"/>
        <v>0</v>
      </c>
      <c r="J42" s="3">
        <f t="shared" si="11"/>
        <v>0</v>
      </c>
      <c r="K42" s="3">
        <f t="shared" si="11"/>
        <v>0</v>
      </c>
      <c r="L42" s="3">
        <f t="shared" si="11"/>
        <v>0</v>
      </c>
      <c r="M42" s="3">
        <f t="shared" si="11"/>
        <v>0</v>
      </c>
      <c r="N42" s="3">
        <f t="shared" si="11"/>
        <v>0</v>
      </c>
      <c r="O42" s="3">
        <f t="shared" si="11"/>
        <v>0</v>
      </c>
      <c r="P42" s="3">
        <f t="shared" si="11"/>
        <v>0</v>
      </c>
      <c r="Q42" s="3">
        <f t="shared" si="11"/>
        <v>0</v>
      </c>
      <c r="R42" s="3">
        <f t="shared" si="11"/>
        <v>0</v>
      </c>
      <c r="S42" s="10">
        <f t="shared" si="2"/>
        <v>0</v>
      </c>
      <c r="T42" s="10">
        <v>0</v>
      </c>
      <c r="U42" s="10">
        <f t="shared" si="8"/>
        <v>0</v>
      </c>
      <c r="W42" s="11">
        <v>1.1468</v>
      </c>
      <c r="Y42" s="3">
        <f t="shared" si="12"/>
        <v>0</v>
      </c>
      <c r="Z42" s="3">
        <f t="shared" si="12"/>
        <v>0</v>
      </c>
      <c r="AA42" s="3">
        <f t="shared" si="12"/>
        <v>0</v>
      </c>
      <c r="AB42" s="3">
        <f t="shared" si="12"/>
        <v>0</v>
      </c>
      <c r="AC42" s="3">
        <f t="shared" si="12"/>
        <v>0</v>
      </c>
      <c r="AD42" s="3">
        <f t="shared" si="12"/>
        <v>0</v>
      </c>
      <c r="AE42" s="3">
        <f t="shared" si="12"/>
        <v>0</v>
      </c>
      <c r="AF42" s="3">
        <f t="shared" si="12"/>
        <v>0</v>
      </c>
      <c r="AG42" s="3">
        <f t="shared" si="12"/>
        <v>0</v>
      </c>
      <c r="AH42" s="3">
        <f t="shared" si="12"/>
        <v>0</v>
      </c>
      <c r="AI42" s="3">
        <f t="shared" si="12"/>
        <v>0</v>
      </c>
      <c r="AJ42" s="3">
        <f t="shared" si="12"/>
        <v>0</v>
      </c>
      <c r="AK42" s="10">
        <f t="shared" si="4"/>
        <v>0</v>
      </c>
      <c r="AL42" s="10">
        <v>0</v>
      </c>
      <c r="AM42" s="10">
        <f t="shared" si="10"/>
        <v>0</v>
      </c>
    </row>
    <row r="43" spans="1:39" x14ac:dyDescent="0.2">
      <c r="A43">
        <v>924</v>
      </c>
      <c r="B43" s="3">
        <v>0</v>
      </c>
      <c r="C43" s="3">
        <f t="shared" si="5"/>
        <v>0</v>
      </c>
      <c r="D43" s="10">
        <f t="shared" si="6"/>
        <v>0</v>
      </c>
      <c r="E43" s="11">
        <v>0</v>
      </c>
      <c r="G43" s="3">
        <f t="shared" si="11"/>
        <v>0</v>
      </c>
      <c r="H43" s="3">
        <f t="shared" si="11"/>
        <v>0</v>
      </c>
      <c r="I43" s="3">
        <f t="shared" si="11"/>
        <v>0</v>
      </c>
      <c r="J43" s="3">
        <f t="shared" si="11"/>
        <v>0</v>
      </c>
      <c r="K43" s="3">
        <f t="shared" si="11"/>
        <v>0</v>
      </c>
      <c r="L43" s="3">
        <f t="shared" si="11"/>
        <v>0</v>
      </c>
      <c r="M43" s="3">
        <f t="shared" si="11"/>
        <v>0</v>
      </c>
      <c r="N43" s="3">
        <f t="shared" si="11"/>
        <v>0</v>
      </c>
      <c r="O43" s="3">
        <f t="shared" si="11"/>
        <v>0</v>
      </c>
      <c r="P43" s="3">
        <f t="shared" si="11"/>
        <v>0</v>
      </c>
      <c r="Q43" s="3">
        <f t="shared" si="11"/>
        <v>0</v>
      </c>
      <c r="R43" s="3">
        <f t="shared" si="11"/>
        <v>0</v>
      </c>
      <c r="S43" s="10">
        <f t="shared" si="2"/>
        <v>0</v>
      </c>
      <c r="T43" s="10">
        <v>0</v>
      </c>
      <c r="U43" s="10">
        <f t="shared" si="8"/>
        <v>0</v>
      </c>
      <c r="W43" s="11">
        <v>0</v>
      </c>
      <c r="Y43" s="3">
        <f t="shared" si="12"/>
        <v>0</v>
      </c>
      <c r="Z43" s="3">
        <f t="shared" si="12"/>
        <v>0</v>
      </c>
      <c r="AA43" s="3">
        <f t="shared" si="12"/>
        <v>0</v>
      </c>
      <c r="AB43" s="3">
        <f t="shared" si="12"/>
        <v>0</v>
      </c>
      <c r="AC43" s="3">
        <f t="shared" si="12"/>
        <v>0</v>
      </c>
      <c r="AD43" s="3">
        <f t="shared" si="12"/>
        <v>0</v>
      </c>
      <c r="AE43" s="3">
        <f t="shared" si="12"/>
        <v>0</v>
      </c>
      <c r="AF43" s="3">
        <f t="shared" si="12"/>
        <v>0</v>
      </c>
      <c r="AG43" s="3">
        <f t="shared" si="12"/>
        <v>0</v>
      </c>
      <c r="AH43" s="3">
        <f t="shared" si="12"/>
        <v>0</v>
      </c>
      <c r="AI43" s="3">
        <f t="shared" si="12"/>
        <v>0</v>
      </c>
      <c r="AJ43" s="3">
        <f t="shared" si="12"/>
        <v>0</v>
      </c>
      <c r="AK43" s="10">
        <f t="shared" si="4"/>
        <v>0</v>
      </c>
      <c r="AL43" s="10">
        <v>0</v>
      </c>
      <c r="AM43" s="10">
        <f t="shared" si="10"/>
        <v>0</v>
      </c>
    </row>
    <row r="44" spans="1:39" x14ac:dyDescent="0.2">
      <c r="A44">
        <v>925</v>
      </c>
      <c r="B44" s="3">
        <v>277923.03999999998</v>
      </c>
      <c r="C44" s="3">
        <f t="shared" si="5"/>
        <v>277923.07999999996</v>
      </c>
      <c r="D44" s="10">
        <f t="shared" si="6"/>
        <v>-3.9999999979045242E-2</v>
      </c>
      <c r="E44" s="14">
        <v>0</v>
      </c>
      <c r="G44" s="3">
        <f t="shared" si="11"/>
        <v>0</v>
      </c>
      <c r="H44" s="3">
        <f t="shared" si="11"/>
        <v>0</v>
      </c>
      <c r="I44" s="3">
        <f t="shared" si="11"/>
        <v>0</v>
      </c>
      <c r="J44" s="3">
        <f t="shared" si="11"/>
        <v>4153.8463241876952</v>
      </c>
      <c r="K44" s="3">
        <f t="shared" si="11"/>
        <v>4153.8463241876952</v>
      </c>
      <c r="L44" s="3">
        <f t="shared" si="11"/>
        <v>4153.8463241876952</v>
      </c>
      <c r="M44" s="3">
        <f t="shared" si="11"/>
        <v>4153.8463241876952</v>
      </c>
      <c r="N44" s="3">
        <f t="shared" si="11"/>
        <v>4153.8463241876952</v>
      </c>
      <c r="O44" s="3">
        <f t="shared" si="11"/>
        <v>4153.8463241876952</v>
      </c>
      <c r="P44" s="3">
        <f t="shared" si="11"/>
        <v>4153.8463241876952</v>
      </c>
      <c r="Q44" s="3">
        <f t="shared" si="11"/>
        <v>4153.8463241876952</v>
      </c>
      <c r="R44" s="3">
        <f t="shared" si="11"/>
        <v>4153.8463241876952</v>
      </c>
      <c r="S44" s="10">
        <f t="shared" si="2"/>
        <v>37384.616917689258</v>
      </c>
      <c r="T44" s="10">
        <v>37384</v>
      </c>
      <c r="U44" s="10">
        <f t="shared" si="8"/>
        <v>0.6169176892581163</v>
      </c>
      <c r="W44" s="14">
        <v>0</v>
      </c>
      <c r="Y44" s="3">
        <f t="shared" si="12"/>
        <v>4813.083333333333</v>
      </c>
      <c r="Z44" s="3">
        <f t="shared" si="12"/>
        <v>4813.083333333333</v>
      </c>
      <c r="AA44" s="3">
        <f t="shared" si="12"/>
        <v>4813.083333333333</v>
      </c>
      <c r="AB44" s="3">
        <f t="shared" si="12"/>
        <v>4813.083333333333</v>
      </c>
      <c r="AC44" s="3">
        <f t="shared" si="12"/>
        <v>4813.083333333333</v>
      </c>
      <c r="AD44" s="3">
        <f t="shared" si="12"/>
        <v>4813.083333333333</v>
      </c>
      <c r="AE44" s="3">
        <f t="shared" si="12"/>
        <v>4813.083333333333</v>
      </c>
      <c r="AF44" s="3">
        <f t="shared" si="12"/>
        <v>4813.083333333333</v>
      </c>
      <c r="AG44" s="3">
        <f t="shared" si="12"/>
        <v>4813.083333333333</v>
      </c>
      <c r="AH44" s="3">
        <f t="shared" si="12"/>
        <v>4813.083333333333</v>
      </c>
      <c r="AI44" s="3">
        <f t="shared" si="12"/>
        <v>4813.083333333333</v>
      </c>
      <c r="AJ44" s="3">
        <f t="shared" si="12"/>
        <v>4813.083333333333</v>
      </c>
      <c r="AK44" s="10">
        <f t="shared" si="4"/>
        <v>57757.000000000007</v>
      </c>
      <c r="AL44" s="10">
        <v>57757</v>
      </c>
      <c r="AM44" s="10">
        <f t="shared" si="10"/>
        <v>0</v>
      </c>
    </row>
    <row r="45" spans="1:39" x14ac:dyDescent="0.2">
      <c r="A45">
        <v>926</v>
      </c>
      <c r="B45" s="3">
        <v>0</v>
      </c>
      <c r="C45" s="3">
        <f t="shared" si="5"/>
        <v>0</v>
      </c>
      <c r="D45" s="10">
        <f t="shared" si="6"/>
        <v>0</v>
      </c>
      <c r="E45" s="11">
        <v>1.0840000000000001</v>
      </c>
      <c r="G45" s="3">
        <f t="shared" si="11"/>
        <v>0</v>
      </c>
      <c r="H45" s="3">
        <f t="shared" si="11"/>
        <v>0</v>
      </c>
      <c r="I45" s="3">
        <f t="shared" si="11"/>
        <v>0</v>
      </c>
      <c r="J45" s="3">
        <f t="shared" si="11"/>
        <v>0</v>
      </c>
      <c r="K45" s="3">
        <f t="shared" si="11"/>
        <v>0</v>
      </c>
      <c r="L45" s="3">
        <f t="shared" si="11"/>
        <v>0</v>
      </c>
      <c r="M45" s="3">
        <f t="shared" si="11"/>
        <v>0</v>
      </c>
      <c r="N45" s="3">
        <f t="shared" si="11"/>
        <v>0</v>
      </c>
      <c r="O45" s="3">
        <f t="shared" si="11"/>
        <v>0</v>
      </c>
      <c r="P45" s="3">
        <f t="shared" si="11"/>
        <v>0</v>
      </c>
      <c r="Q45" s="3">
        <f t="shared" si="11"/>
        <v>0</v>
      </c>
      <c r="R45" s="3">
        <f t="shared" si="11"/>
        <v>0</v>
      </c>
      <c r="S45" s="10">
        <f t="shared" si="2"/>
        <v>0</v>
      </c>
      <c r="T45" s="10">
        <v>0</v>
      </c>
      <c r="U45" s="10">
        <f t="shared" si="8"/>
        <v>0</v>
      </c>
      <c r="W45" s="11">
        <v>1.1468</v>
      </c>
      <c r="Y45" s="3">
        <f t="shared" si="12"/>
        <v>0</v>
      </c>
      <c r="Z45" s="3">
        <f t="shared" si="12"/>
        <v>0</v>
      </c>
      <c r="AA45" s="3">
        <f t="shared" si="12"/>
        <v>0</v>
      </c>
      <c r="AB45" s="3">
        <f t="shared" si="12"/>
        <v>0</v>
      </c>
      <c r="AC45" s="3">
        <f t="shared" si="12"/>
        <v>0</v>
      </c>
      <c r="AD45" s="3">
        <f t="shared" si="12"/>
        <v>0</v>
      </c>
      <c r="AE45" s="3">
        <f t="shared" si="12"/>
        <v>0</v>
      </c>
      <c r="AF45" s="3">
        <f t="shared" si="12"/>
        <v>0</v>
      </c>
      <c r="AG45" s="3">
        <f t="shared" si="12"/>
        <v>0</v>
      </c>
      <c r="AH45" s="3">
        <f t="shared" si="12"/>
        <v>0</v>
      </c>
      <c r="AI45" s="3">
        <f t="shared" si="12"/>
        <v>0</v>
      </c>
      <c r="AJ45" s="3">
        <f t="shared" si="12"/>
        <v>0</v>
      </c>
      <c r="AK45" s="10">
        <f t="shared" si="4"/>
        <v>0</v>
      </c>
      <c r="AL45" s="10">
        <v>0</v>
      </c>
      <c r="AM45" s="10">
        <f t="shared" si="10"/>
        <v>0</v>
      </c>
    </row>
    <row r="46" spans="1:39" x14ac:dyDescent="0.2">
      <c r="A46">
        <v>928</v>
      </c>
      <c r="B46" s="3">
        <v>0</v>
      </c>
      <c r="C46" s="3">
        <f t="shared" si="5"/>
        <v>0</v>
      </c>
      <c r="D46" s="10">
        <f t="shared" si="6"/>
        <v>0</v>
      </c>
      <c r="E46" s="11">
        <v>0</v>
      </c>
      <c r="G46" s="3">
        <f t="shared" si="11"/>
        <v>0</v>
      </c>
      <c r="H46" s="3">
        <f t="shared" si="11"/>
        <v>0</v>
      </c>
      <c r="I46" s="3">
        <f t="shared" si="11"/>
        <v>0</v>
      </c>
      <c r="J46" s="3">
        <f t="shared" si="11"/>
        <v>0</v>
      </c>
      <c r="K46" s="3">
        <f t="shared" si="11"/>
        <v>0</v>
      </c>
      <c r="L46" s="3">
        <f t="shared" si="11"/>
        <v>0</v>
      </c>
      <c r="M46" s="3">
        <f t="shared" si="11"/>
        <v>0</v>
      </c>
      <c r="N46" s="3">
        <f t="shared" si="11"/>
        <v>0</v>
      </c>
      <c r="O46" s="3">
        <f t="shared" si="11"/>
        <v>0</v>
      </c>
      <c r="P46" s="3">
        <f t="shared" si="11"/>
        <v>0</v>
      </c>
      <c r="Q46" s="3">
        <f t="shared" si="11"/>
        <v>0</v>
      </c>
      <c r="R46" s="3">
        <f t="shared" si="11"/>
        <v>0</v>
      </c>
      <c r="S46" s="10">
        <f t="shared" si="2"/>
        <v>0</v>
      </c>
      <c r="T46" s="10">
        <v>0</v>
      </c>
      <c r="U46" s="10">
        <f t="shared" si="8"/>
        <v>0</v>
      </c>
      <c r="W46" s="11">
        <v>0</v>
      </c>
      <c r="Y46" s="3">
        <f t="shared" si="12"/>
        <v>0</v>
      </c>
      <c r="Z46" s="3">
        <f t="shared" si="12"/>
        <v>0</v>
      </c>
      <c r="AA46" s="3">
        <f t="shared" si="12"/>
        <v>0</v>
      </c>
      <c r="AB46" s="3">
        <f t="shared" si="12"/>
        <v>0</v>
      </c>
      <c r="AC46" s="3">
        <f t="shared" si="12"/>
        <v>0</v>
      </c>
      <c r="AD46" s="3">
        <f t="shared" si="12"/>
        <v>0</v>
      </c>
      <c r="AE46" s="3">
        <f t="shared" si="12"/>
        <v>0</v>
      </c>
      <c r="AF46" s="3">
        <f t="shared" si="12"/>
        <v>0</v>
      </c>
      <c r="AG46" s="3">
        <f t="shared" si="12"/>
        <v>0</v>
      </c>
      <c r="AH46" s="3">
        <f t="shared" si="12"/>
        <v>0</v>
      </c>
      <c r="AI46" s="3">
        <f t="shared" si="12"/>
        <v>0</v>
      </c>
      <c r="AJ46" s="3">
        <f t="shared" si="12"/>
        <v>0</v>
      </c>
      <c r="AK46" s="10">
        <f t="shared" si="4"/>
        <v>0</v>
      </c>
      <c r="AL46" s="10">
        <v>0</v>
      </c>
      <c r="AM46" s="10">
        <f t="shared" si="10"/>
        <v>0</v>
      </c>
    </row>
    <row r="47" spans="1:39" x14ac:dyDescent="0.2">
      <c r="A47">
        <v>930.1</v>
      </c>
      <c r="B47" s="3">
        <v>0</v>
      </c>
      <c r="C47" s="3">
        <f t="shared" si="5"/>
        <v>0</v>
      </c>
      <c r="D47" s="10">
        <f t="shared" si="6"/>
        <v>0</v>
      </c>
      <c r="E47" s="11">
        <v>1.0349999999999999</v>
      </c>
      <c r="G47" s="3">
        <f t="shared" si="11"/>
        <v>0</v>
      </c>
      <c r="H47" s="3">
        <f t="shared" si="11"/>
        <v>0</v>
      </c>
      <c r="I47" s="3">
        <f t="shared" si="11"/>
        <v>0</v>
      </c>
      <c r="J47" s="3">
        <f t="shared" si="11"/>
        <v>0</v>
      </c>
      <c r="K47" s="3">
        <f t="shared" si="11"/>
        <v>0</v>
      </c>
      <c r="L47" s="3">
        <f t="shared" si="11"/>
        <v>0</v>
      </c>
      <c r="M47" s="3">
        <f t="shared" si="11"/>
        <v>0</v>
      </c>
      <c r="N47" s="3">
        <f t="shared" si="11"/>
        <v>0</v>
      </c>
      <c r="O47" s="3">
        <f t="shared" si="11"/>
        <v>0</v>
      </c>
      <c r="P47" s="3">
        <f t="shared" si="11"/>
        <v>0</v>
      </c>
      <c r="Q47" s="3">
        <f t="shared" si="11"/>
        <v>0</v>
      </c>
      <c r="R47" s="3">
        <f t="shared" si="11"/>
        <v>0</v>
      </c>
      <c r="S47" s="10">
        <f t="shared" si="2"/>
        <v>0</v>
      </c>
      <c r="T47" s="10">
        <v>0</v>
      </c>
      <c r="U47" s="10">
        <f t="shared" si="8"/>
        <v>0</v>
      </c>
      <c r="W47" s="11">
        <v>1.0712249999999999</v>
      </c>
      <c r="Y47" s="3">
        <f t="shared" si="12"/>
        <v>0</v>
      </c>
      <c r="Z47" s="3">
        <f t="shared" si="12"/>
        <v>0</v>
      </c>
      <c r="AA47" s="3">
        <f t="shared" si="12"/>
        <v>0</v>
      </c>
      <c r="AB47" s="3">
        <f t="shared" si="12"/>
        <v>0</v>
      </c>
      <c r="AC47" s="3">
        <f t="shared" si="12"/>
        <v>0</v>
      </c>
      <c r="AD47" s="3">
        <f t="shared" si="12"/>
        <v>0</v>
      </c>
      <c r="AE47" s="3">
        <f t="shared" si="12"/>
        <v>0</v>
      </c>
      <c r="AF47" s="3">
        <f t="shared" si="12"/>
        <v>0</v>
      </c>
      <c r="AG47" s="3">
        <f t="shared" si="12"/>
        <v>0</v>
      </c>
      <c r="AH47" s="3">
        <f t="shared" si="12"/>
        <v>0</v>
      </c>
      <c r="AI47" s="3">
        <f t="shared" si="12"/>
        <v>0</v>
      </c>
      <c r="AJ47" s="3">
        <f t="shared" si="12"/>
        <v>0</v>
      </c>
      <c r="AK47" s="10">
        <f t="shared" si="4"/>
        <v>0</v>
      </c>
      <c r="AL47" s="10">
        <v>0</v>
      </c>
      <c r="AM47" s="10">
        <f t="shared" si="10"/>
        <v>0</v>
      </c>
    </row>
    <row r="48" spans="1:39" x14ac:dyDescent="0.2">
      <c r="A48">
        <v>930.2</v>
      </c>
      <c r="B48" s="3">
        <v>0</v>
      </c>
      <c r="C48" s="3">
        <f t="shared" si="5"/>
        <v>0</v>
      </c>
      <c r="D48" s="10">
        <f t="shared" si="6"/>
        <v>0</v>
      </c>
      <c r="E48" s="11">
        <v>1.0349999999999999</v>
      </c>
      <c r="G48" s="3">
        <f t="shared" si="11"/>
        <v>0</v>
      </c>
      <c r="H48" s="3">
        <f t="shared" si="11"/>
        <v>0</v>
      </c>
      <c r="I48" s="3">
        <f t="shared" si="11"/>
        <v>0</v>
      </c>
      <c r="J48" s="3">
        <f t="shared" si="11"/>
        <v>0</v>
      </c>
      <c r="K48" s="3">
        <f t="shared" si="11"/>
        <v>0</v>
      </c>
      <c r="L48" s="3">
        <f t="shared" si="11"/>
        <v>0</v>
      </c>
      <c r="M48" s="3">
        <f t="shared" si="11"/>
        <v>0</v>
      </c>
      <c r="N48" s="3">
        <f t="shared" si="11"/>
        <v>0</v>
      </c>
      <c r="O48" s="3">
        <f t="shared" si="11"/>
        <v>0</v>
      </c>
      <c r="P48" s="3">
        <f t="shared" si="11"/>
        <v>0</v>
      </c>
      <c r="Q48" s="3">
        <f t="shared" si="11"/>
        <v>0</v>
      </c>
      <c r="R48" s="3">
        <f t="shared" si="11"/>
        <v>0</v>
      </c>
      <c r="S48" s="10">
        <f t="shared" si="2"/>
        <v>0</v>
      </c>
      <c r="T48" s="10">
        <v>0</v>
      </c>
      <c r="U48" s="10">
        <f t="shared" si="8"/>
        <v>0</v>
      </c>
      <c r="W48" s="11">
        <v>1.0712249999999999</v>
      </c>
      <c r="Y48" s="3">
        <f t="shared" si="12"/>
        <v>0</v>
      </c>
      <c r="Z48" s="3">
        <f t="shared" si="12"/>
        <v>0</v>
      </c>
      <c r="AA48" s="3">
        <f t="shared" si="12"/>
        <v>0</v>
      </c>
      <c r="AB48" s="3">
        <f t="shared" si="12"/>
        <v>0</v>
      </c>
      <c r="AC48" s="3">
        <f t="shared" si="12"/>
        <v>0</v>
      </c>
      <c r="AD48" s="3">
        <f t="shared" si="12"/>
        <v>0</v>
      </c>
      <c r="AE48" s="3">
        <f t="shared" si="12"/>
        <v>0</v>
      </c>
      <c r="AF48" s="3">
        <f t="shared" si="12"/>
        <v>0</v>
      </c>
      <c r="AG48" s="3">
        <f t="shared" si="12"/>
        <v>0</v>
      </c>
      <c r="AH48" s="3">
        <f t="shared" si="12"/>
        <v>0</v>
      </c>
      <c r="AI48" s="3">
        <f t="shared" si="12"/>
        <v>0</v>
      </c>
      <c r="AJ48" s="3">
        <f t="shared" si="12"/>
        <v>0</v>
      </c>
      <c r="AK48" s="10">
        <f t="shared" si="4"/>
        <v>0</v>
      </c>
      <c r="AL48" s="10">
        <v>0</v>
      </c>
      <c r="AM48" s="10">
        <f t="shared" si="10"/>
        <v>0</v>
      </c>
    </row>
    <row r="49" spans="1:39" x14ac:dyDescent="0.2">
      <c r="A49">
        <v>931</v>
      </c>
      <c r="B49" s="3">
        <v>0</v>
      </c>
      <c r="C49" s="3">
        <f t="shared" si="5"/>
        <v>0</v>
      </c>
      <c r="D49" s="10">
        <f t="shared" si="6"/>
        <v>0</v>
      </c>
      <c r="E49" s="11">
        <v>0</v>
      </c>
      <c r="G49" s="3">
        <f t="shared" si="11"/>
        <v>0</v>
      </c>
      <c r="H49" s="3">
        <f t="shared" si="11"/>
        <v>0</v>
      </c>
      <c r="I49" s="3">
        <f t="shared" si="11"/>
        <v>0</v>
      </c>
      <c r="J49" s="3">
        <f t="shared" si="11"/>
        <v>0</v>
      </c>
      <c r="K49" s="3">
        <f t="shared" si="11"/>
        <v>0</v>
      </c>
      <c r="L49" s="3">
        <f t="shared" si="11"/>
        <v>0</v>
      </c>
      <c r="M49" s="3">
        <f t="shared" si="11"/>
        <v>0</v>
      </c>
      <c r="N49" s="3">
        <f t="shared" si="11"/>
        <v>0</v>
      </c>
      <c r="O49" s="3">
        <f t="shared" si="11"/>
        <v>0</v>
      </c>
      <c r="P49" s="3">
        <f t="shared" si="11"/>
        <v>0</v>
      </c>
      <c r="Q49" s="3">
        <f t="shared" si="11"/>
        <v>0</v>
      </c>
      <c r="R49" s="3">
        <f t="shared" si="11"/>
        <v>0</v>
      </c>
      <c r="S49" s="10">
        <f t="shared" si="2"/>
        <v>0</v>
      </c>
      <c r="T49" s="10">
        <v>0</v>
      </c>
      <c r="U49" s="10">
        <f t="shared" si="8"/>
        <v>0</v>
      </c>
      <c r="W49" s="11">
        <v>0</v>
      </c>
      <c r="Y49" s="3">
        <f t="shared" si="12"/>
        <v>0</v>
      </c>
      <c r="Z49" s="3">
        <f t="shared" si="12"/>
        <v>0</v>
      </c>
      <c r="AA49" s="3">
        <f t="shared" si="12"/>
        <v>0</v>
      </c>
      <c r="AB49" s="3">
        <f t="shared" si="12"/>
        <v>0</v>
      </c>
      <c r="AC49" s="3">
        <f t="shared" si="12"/>
        <v>0</v>
      </c>
      <c r="AD49" s="3">
        <f t="shared" si="12"/>
        <v>0</v>
      </c>
      <c r="AE49" s="3">
        <f t="shared" si="12"/>
        <v>0</v>
      </c>
      <c r="AF49" s="3">
        <f t="shared" si="12"/>
        <v>0</v>
      </c>
      <c r="AG49" s="3">
        <f t="shared" si="12"/>
        <v>0</v>
      </c>
      <c r="AH49" s="3">
        <f t="shared" si="12"/>
        <v>0</v>
      </c>
      <c r="AI49" s="3">
        <f t="shared" si="12"/>
        <v>0</v>
      </c>
      <c r="AJ49" s="3">
        <f t="shared" si="12"/>
        <v>0</v>
      </c>
      <c r="AK49" s="10">
        <f t="shared" si="4"/>
        <v>0</v>
      </c>
      <c r="AL49" s="10">
        <v>0</v>
      </c>
      <c r="AM49" s="10">
        <f t="shared" si="10"/>
        <v>0</v>
      </c>
    </row>
    <row r="50" spans="1:39" x14ac:dyDescent="0.2">
      <c r="A50">
        <v>932</v>
      </c>
      <c r="B50" s="3">
        <v>0</v>
      </c>
      <c r="C50" s="3">
        <f t="shared" si="5"/>
        <v>0</v>
      </c>
      <c r="D50" s="10">
        <f t="shared" si="6"/>
        <v>0</v>
      </c>
      <c r="E50" s="11">
        <v>1.0349999999999999</v>
      </c>
      <c r="G50" s="3">
        <f t="shared" si="11"/>
        <v>0</v>
      </c>
      <c r="H50" s="3">
        <f t="shared" si="11"/>
        <v>0</v>
      </c>
      <c r="I50" s="3">
        <f t="shared" si="11"/>
        <v>0</v>
      </c>
      <c r="J50" s="3">
        <f t="shared" si="11"/>
        <v>0</v>
      </c>
      <c r="K50" s="3">
        <f t="shared" si="11"/>
        <v>0</v>
      </c>
      <c r="L50" s="3">
        <f t="shared" si="11"/>
        <v>0</v>
      </c>
      <c r="M50" s="3">
        <f t="shared" si="11"/>
        <v>0</v>
      </c>
      <c r="N50" s="3">
        <f t="shared" si="11"/>
        <v>0</v>
      </c>
      <c r="O50" s="3">
        <f t="shared" si="11"/>
        <v>0</v>
      </c>
      <c r="P50" s="3">
        <f t="shared" si="11"/>
        <v>0</v>
      </c>
      <c r="Q50" s="3">
        <f t="shared" si="11"/>
        <v>0</v>
      </c>
      <c r="R50" s="3">
        <f t="shared" si="11"/>
        <v>0</v>
      </c>
      <c r="S50" s="10">
        <f t="shared" si="2"/>
        <v>0</v>
      </c>
      <c r="T50" s="10">
        <v>0</v>
      </c>
      <c r="U50" s="10">
        <f t="shared" si="8"/>
        <v>0</v>
      </c>
      <c r="W50" s="11">
        <v>1.0712249999999999</v>
      </c>
      <c r="Y50" s="3">
        <f t="shared" si="12"/>
        <v>0</v>
      </c>
      <c r="Z50" s="3">
        <f t="shared" si="12"/>
        <v>0</v>
      </c>
      <c r="AA50" s="3">
        <f t="shared" si="12"/>
        <v>0</v>
      </c>
      <c r="AB50" s="3">
        <f t="shared" si="12"/>
        <v>0</v>
      </c>
      <c r="AC50" s="3">
        <f t="shared" si="12"/>
        <v>0</v>
      </c>
      <c r="AD50" s="3">
        <f t="shared" si="12"/>
        <v>0</v>
      </c>
      <c r="AE50" s="3">
        <f t="shared" si="12"/>
        <v>0</v>
      </c>
      <c r="AF50" s="3">
        <f t="shared" si="12"/>
        <v>0</v>
      </c>
      <c r="AG50" s="3">
        <f t="shared" si="12"/>
        <v>0</v>
      </c>
      <c r="AH50" s="3">
        <f t="shared" si="12"/>
        <v>0</v>
      </c>
      <c r="AI50" s="3">
        <f t="shared" si="12"/>
        <v>0</v>
      </c>
      <c r="AJ50" s="3">
        <f t="shared" si="12"/>
        <v>0</v>
      </c>
      <c r="AK50" s="10">
        <f t="shared" si="4"/>
        <v>0</v>
      </c>
      <c r="AL50" s="10">
        <v>0</v>
      </c>
      <c r="AM50" s="10">
        <f t="shared" si="10"/>
        <v>0</v>
      </c>
    </row>
    <row r="51" spans="1:39" ht="16.5" thickBot="1" x14ac:dyDescent="0.3">
      <c r="A51" s="15" t="s">
        <v>20</v>
      </c>
      <c r="B51" s="16">
        <f>SUM(B5:B50)</f>
        <v>16376319.559999995</v>
      </c>
      <c r="C51" s="16">
        <f>SUM(C5:C50)</f>
        <v>16373784.929999994</v>
      </c>
      <c r="G51" s="16">
        <f t="shared" ref="G51:T51" si="13">SUM(G5:G50)</f>
        <v>1350898.3292415247</v>
      </c>
      <c r="H51" s="16">
        <f t="shared" si="13"/>
        <v>1263847.319155524</v>
      </c>
      <c r="I51" s="16">
        <f t="shared" si="13"/>
        <v>1665202.8617618002</v>
      </c>
      <c r="J51" s="16">
        <f t="shared" si="13"/>
        <v>1358751.8623623513</v>
      </c>
      <c r="K51" s="16">
        <f t="shared" si="13"/>
        <v>1245333.5630969037</v>
      </c>
      <c r="L51" s="16">
        <f t="shared" si="13"/>
        <v>1352365.6364082729</v>
      </c>
      <c r="M51" s="16">
        <f t="shared" si="13"/>
        <v>1285923.9617026527</v>
      </c>
      <c r="N51" s="16">
        <f t="shared" si="13"/>
        <v>1306285.8929679752</v>
      </c>
      <c r="O51" s="16">
        <f t="shared" si="13"/>
        <v>1452986.9622567724</v>
      </c>
      <c r="P51" s="16">
        <f t="shared" si="13"/>
        <v>1371605.0298327724</v>
      </c>
      <c r="Q51" s="16">
        <f t="shared" si="13"/>
        <v>1505741.4915207727</v>
      </c>
      <c r="R51" s="16">
        <f t="shared" si="13"/>
        <v>1519464.2222187738</v>
      </c>
      <c r="S51" s="16">
        <f t="shared" si="13"/>
        <v>16678407.132526092</v>
      </c>
      <c r="T51" s="16">
        <f t="shared" si="13"/>
        <v>16678406.778671997</v>
      </c>
      <c r="Y51" s="16">
        <f t="shared" ref="Y51:AL51" si="14">SUM(Y5:Y50)</f>
        <v>1495758.6447547029</v>
      </c>
      <c r="Z51" s="16">
        <f t="shared" si="14"/>
        <v>1404717.8775209521</v>
      </c>
      <c r="AA51" s="16">
        <f t="shared" si="14"/>
        <v>1795487.9403292004</v>
      </c>
      <c r="AB51" s="16">
        <f t="shared" si="14"/>
        <v>1475968.6533897861</v>
      </c>
      <c r="AC51" s="16">
        <f t="shared" si="14"/>
        <v>1350471.7497290357</v>
      </c>
      <c r="AD51" s="16">
        <f t="shared" si="14"/>
        <v>1449352.8604820359</v>
      </c>
      <c r="AE51" s="16">
        <f t="shared" si="14"/>
        <v>1370101.1718717867</v>
      </c>
      <c r="AF51" s="16">
        <f t="shared" si="14"/>
        <v>1382384.0379132866</v>
      </c>
      <c r="AG51" s="16">
        <f t="shared" si="14"/>
        <v>1532629.461847286</v>
      </c>
      <c r="AH51" s="16">
        <f t="shared" si="14"/>
        <v>1448821.6563687862</v>
      </c>
      <c r="AI51" s="16">
        <f t="shared" si="14"/>
        <v>1588467.8933292862</v>
      </c>
      <c r="AJ51" s="16">
        <f t="shared" si="14"/>
        <v>1606798.3717630373</v>
      </c>
      <c r="AK51" s="16">
        <f t="shared" si="14"/>
        <v>17900960.319299184</v>
      </c>
      <c r="AL51" s="16">
        <f t="shared" si="14"/>
        <v>17900959.830145497</v>
      </c>
    </row>
    <row r="52" spans="1:39" x14ac:dyDescent="0.2">
      <c r="B52" s="3">
        <v>0</v>
      </c>
    </row>
    <row r="57" spans="1:39" x14ac:dyDescent="0.2">
      <c r="A57" t="s">
        <v>21</v>
      </c>
      <c r="G57" s="17" t="s">
        <v>22</v>
      </c>
      <c r="Y57" s="17" t="s">
        <v>22</v>
      </c>
    </row>
    <row r="58" spans="1:39" ht="16.5" thickBot="1" x14ac:dyDescent="0.3">
      <c r="A58" s="18" t="s">
        <v>23</v>
      </c>
      <c r="C58" s="19" t="s">
        <v>24</v>
      </c>
      <c r="G58" s="19" t="s">
        <v>0</v>
      </c>
      <c r="H58" s="19" t="s">
        <v>1</v>
      </c>
      <c r="I58" s="19" t="s">
        <v>2</v>
      </c>
      <c r="J58" s="19" t="s">
        <v>3</v>
      </c>
      <c r="K58" s="19" t="s">
        <v>4</v>
      </c>
      <c r="L58" s="19" t="s">
        <v>5</v>
      </c>
      <c r="M58" s="19" t="s">
        <v>6</v>
      </c>
      <c r="N58" s="19" t="s">
        <v>7</v>
      </c>
      <c r="O58" s="19" t="s">
        <v>8</v>
      </c>
      <c r="P58" s="19" t="s">
        <v>9</v>
      </c>
      <c r="Q58" s="19" t="s">
        <v>10</v>
      </c>
      <c r="R58" s="19" t="s">
        <v>11</v>
      </c>
      <c r="Y58" s="19" t="s">
        <v>0</v>
      </c>
      <c r="Z58" s="19" t="s">
        <v>1</v>
      </c>
      <c r="AA58" s="19" t="s">
        <v>2</v>
      </c>
      <c r="AB58" s="19" t="s">
        <v>3</v>
      </c>
      <c r="AC58" s="19" t="s">
        <v>4</v>
      </c>
      <c r="AD58" s="19" t="s">
        <v>5</v>
      </c>
      <c r="AE58" s="19" t="s">
        <v>6</v>
      </c>
      <c r="AF58" s="19" t="s">
        <v>7</v>
      </c>
      <c r="AG58" s="19" t="s">
        <v>8</v>
      </c>
      <c r="AH58" s="19" t="s">
        <v>9</v>
      </c>
      <c r="AI58" s="19" t="s">
        <v>10</v>
      </c>
      <c r="AJ58" s="19" t="s">
        <v>11</v>
      </c>
    </row>
    <row r="59" spans="1:39" x14ac:dyDescent="0.2">
      <c r="A59" t="s">
        <v>25</v>
      </c>
      <c r="B59" s="3" t="str">
        <f>LEFT(A59,3)</f>
        <v>814</v>
      </c>
      <c r="C59" s="3">
        <f>SUM(G59:R59)</f>
        <v>1014.3799999999999</v>
      </c>
      <c r="F59" s="10" t="str">
        <f>B59</f>
        <v>814</v>
      </c>
      <c r="G59" s="3">
        <v>348.91999999999996</v>
      </c>
      <c r="H59" s="3">
        <v>-83.59</v>
      </c>
      <c r="I59" s="3"/>
      <c r="J59" s="3"/>
      <c r="K59" s="3"/>
      <c r="L59" s="3"/>
      <c r="M59" s="3"/>
      <c r="N59" s="3"/>
      <c r="O59" s="3">
        <v>319.19</v>
      </c>
      <c r="P59" s="3">
        <v>-96.37</v>
      </c>
      <c r="Q59" s="3">
        <v>184.73999999999998</v>
      </c>
      <c r="R59" s="3">
        <v>341.48999999999995</v>
      </c>
      <c r="Y59" s="3">
        <v>348.91999999999996</v>
      </c>
      <c r="Z59" s="3">
        <v>-83.59</v>
      </c>
      <c r="AA59" s="3"/>
      <c r="AB59" s="3"/>
      <c r="AC59" s="3"/>
      <c r="AD59" s="3"/>
      <c r="AE59" s="3"/>
      <c r="AF59" s="3"/>
      <c r="AG59" s="3">
        <v>319.19</v>
      </c>
      <c r="AH59" s="3">
        <v>-96.37</v>
      </c>
      <c r="AI59" s="3">
        <v>184.73999999999998</v>
      </c>
      <c r="AJ59" s="3">
        <v>341.48999999999995</v>
      </c>
    </row>
    <row r="60" spans="1:39" x14ac:dyDescent="0.2">
      <c r="A60" t="s">
        <v>26</v>
      </c>
      <c r="B60" s="3" t="str">
        <f t="shared" ref="B60:B90" si="15">LEFT(A60,3)</f>
        <v>870</v>
      </c>
      <c r="C60" s="3">
        <f t="shared" ref="C60:C90" si="16">SUM(G60:R60)</f>
        <v>697828.53999999992</v>
      </c>
      <c r="F60" s="10" t="str">
        <f t="shared" ref="F60:F90" si="17">B60</f>
        <v>870</v>
      </c>
      <c r="G60" s="3">
        <v>68510.189999999973</v>
      </c>
      <c r="H60" s="3">
        <v>56814.060000000012</v>
      </c>
      <c r="I60" s="3">
        <v>68951.86000000003</v>
      </c>
      <c r="J60" s="3">
        <v>68530.69</v>
      </c>
      <c r="K60" s="3">
        <v>64673.219999999979</v>
      </c>
      <c r="L60" s="3">
        <v>61905.899999999987</v>
      </c>
      <c r="M60" s="3">
        <v>63288.320000000014</v>
      </c>
      <c r="N60" s="3">
        <v>63044.109999999964</v>
      </c>
      <c r="O60" s="3">
        <v>54252.860000000008</v>
      </c>
      <c r="P60" s="3">
        <v>39951.489999999991</v>
      </c>
      <c r="Q60" s="3">
        <v>42212.319999999985</v>
      </c>
      <c r="R60" s="3">
        <v>45693.520000000026</v>
      </c>
      <c r="Y60" s="3">
        <v>68510.189999999973</v>
      </c>
      <c r="Z60" s="3">
        <v>56814.060000000012</v>
      </c>
      <c r="AA60" s="3">
        <v>68951.86000000003</v>
      </c>
      <c r="AB60" s="3">
        <v>68530.69</v>
      </c>
      <c r="AC60" s="3">
        <v>64673.219999999979</v>
      </c>
      <c r="AD60" s="3">
        <v>61905.899999999987</v>
      </c>
      <c r="AE60" s="3">
        <v>63288.320000000014</v>
      </c>
      <c r="AF60" s="3">
        <v>63044.109999999964</v>
      </c>
      <c r="AG60" s="3">
        <v>54252.860000000008</v>
      </c>
      <c r="AH60" s="3">
        <v>39951.489999999991</v>
      </c>
      <c r="AI60" s="3">
        <v>42212.319999999985</v>
      </c>
      <c r="AJ60" s="3">
        <v>45693.520000000026</v>
      </c>
    </row>
    <row r="61" spans="1:39" x14ac:dyDescent="0.2">
      <c r="A61" t="s">
        <v>27</v>
      </c>
      <c r="B61" s="3" t="str">
        <f t="shared" si="15"/>
        <v>871</v>
      </c>
      <c r="C61" s="3">
        <f t="shared" si="16"/>
        <v>481033.48</v>
      </c>
      <c r="F61" s="10" t="str">
        <f t="shared" si="17"/>
        <v>871</v>
      </c>
      <c r="G61" s="3">
        <v>38651.869999999981</v>
      </c>
      <c r="H61" s="3">
        <v>36431.179999999986</v>
      </c>
      <c r="I61" s="3">
        <v>47382.51999999999</v>
      </c>
      <c r="J61" s="3">
        <v>40703.93</v>
      </c>
      <c r="K61" s="3">
        <v>37457.680000000015</v>
      </c>
      <c r="L61" s="3">
        <v>41090.360000000015</v>
      </c>
      <c r="M61" s="3">
        <v>40626.710000000021</v>
      </c>
      <c r="N61" s="3">
        <v>38215.189999999988</v>
      </c>
      <c r="O61" s="3">
        <v>41578.67</v>
      </c>
      <c r="P61" s="3">
        <v>35473.65</v>
      </c>
      <c r="Q61" s="3">
        <v>39617.349999999991</v>
      </c>
      <c r="R61" s="3">
        <v>43804.370000000017</v>
      </c>
      <c r="Y61" s="3">
        <v>38651.869999999981</v>
      </c>
      <c r="Z61" s="3">
        <v>36431.179999999986</v>
      </c>
      <c r="AA61" s="3">
        <v>47382.51999999999</v>
      </c>
      <c r="AB61" s="3">
        <v>40703.93</v>
      </c>
      <c r="AC61" s="3">
        <v>37457.680000000015</v>
      </c>
      <c r="AD61" s="3">
        <v>41090.360000000015</v>
      </c>
      <c r="AE61" s="3">
        <v>40626.710000000021</v>
      </c>
      <c r="AF61" s="3">
        <v>38215.189999999988</v>
      </c>
      <c r="AG61" s="3">
        <v>41578.67</v>
      </c>
      <c r="AH61" s="3">
        <v>35473.65</v>
      </c>
      <c r="AI61" s="3">
        <v>39617.349999999991</v>
      </c>
      <c r="AJ61" s="3">
        <v>43804.370000000017</v>
      </c>
    </row>
    <row r="62" spans="1:39" x14ac:dyDescent="0.2">
      <c r="A62" t="s">
        <v>28</v>
      </c>
      <c r="B62" s="3" t="str">
        <f t="shared" si="15"/>
        <v>874</v>
      </c>
      <c r="C62" s="3">
        <f t="shared" si="16"/>
        <v>847211.95000000019</v>
      </c>
      <c r="F62" s="10" t="str">
        <f t="shared" si="17"/>
        <v>874</v>
      </c>
      <c r="G62" s="3">
        <v>48273.68</v>
      </c>
      <c r="H62" s="3">
        <v>57113.520000000019</v>
      </c>
      <c r="I62" s="3">
        <v>70796.49000000002</v>
      </c>
      <c r="J62" s="3">
        <v>58507.070000000036</v>
      </c>
      <c r="K62" s="3">
        <v>68217.37</v>
      </c>
      <c r="L62" s="3">
        <v>67854.340000000026</v>
      </c>
      <c r="M62" s="3">
        <v>71766</v>
      </c>
      <c r="N62" s="3">
        <v>83519.14999999998</v>
      </c>
      <c r="O62" s="3">
        <v>65049.020000000011</v>
      </c>
      <c r="P62" s="3">
        <v>75947.25999999998</v>
      </c>
      <c r="Q62" s="3">
        <v>80839.56</v>
      </c>
      <c r="R62" s="3">
        <v>99328.489999999991</v>
      </c>
      <c r="Y62" s="3">
        <v>48273.68</v>
      </c>
      <c r="Z62" s="3">
        <v>57113.520000000019</v>
      </c>
      <c r="AA62" s="3">
        <v>70796.49000000002</v>
      </c>
      <c r="AB62" s="3">
        <v>58507.070000000036</v>
      </c>
      <c r="AC62" s="3">
        <v>68217.37</v>
      </c>
      <c r="AD62" s="3">
        <v>67854.340000000026</v>
      </c>
      <c r="AE62" s="3">
        <v>71766</v>
      </c>
      <c r="AF62" s="3">
        <v>83519.14999999998</v>
      </c>
      <c r="AG62" s="3">
        <v>65049.020000000011</v>
      </c>
      <c r="AH62" s="3">
        <v>75947.25999999998</v>
      </c>
      <c r="AI62" s="3">
        <v>80839.56</v>
      </c>
      <c r="AJ62" s="3">
        <v>99328.489999999991</v>
      </c>
    </row>
    <row r="63" spans="1:39" x14ac:dyDescent="0.2">
      <c r="A63" t="s">
        <v>29</v>
      </c>
      <c r="B63" s="3" t="str">
        <f t="shared" si="15"/>
        <v>874</v>
      </c>
      <c r="C63" s="3">
        <f t="shared" si="16"/>
        <v>89587.499999999985</v>
      </c>
      <c r="F63" s="10" t="str">
        <f t="shared" si="17"/>
        <v>874</v>
      </c>
      <c r="G63" s="3">
        <v>6064.5599999999986</v>
      </c>
      <c r="H63" s="3">
        <v>5425.7300000000005</v>
      </c>
      <c r="I63" s="3">
        <v>8085.0399999999981</v>
      </c>
      <c r="J63" s="3">
        <v>5992.3200000000006</v>
      </c>
      <c r="K63" s="3">
        <v>7445.2599999999993</v>
      </c>
      <c r="L63" s="3">
        <v>5406.7500000000009</v>
      </c>
      <c r="M63" s="3">
        <v>12409.499999999995</v>
      </c>
      <c r="N63" s="3">
        <v>14603.43</v>
      </c>
      <c r="O63" s="3">
        <v>4766.7300000000005</v>
      </c>
      <c r="P63" s="3">
        <v>6600.3399999999992</v>
      </c>
      <c r="Q63" s="3">
        <v>4272.1399999999994</v>
      </c>
      <c r="R63" s="3">
        <v>8515.6999999999971</v>
      </c>
      <c r="Y63" s="3">
        <v>6064.5599999999986</v>
      </c>
      <c r="Z63" s="3">
        <v>5425.7300000000005</v>
      </c>
      <c r="AA63" s="3">
        <v>8085.0399999999981</v>
      </c>
      <c r="AB63" s="3">
        <v>5992.3200000000006</v>
      </c>
      <c r="AC63" s="3">
        <v>7445.2599999999993</v>
      </c>
      <c r="AD63" s="3">
        <v>5406.7500000000009</v>
      </c>
      <c r="AE63" s="3">
        <v>12409.499999999995</v>
      </c>
      <c r="AF63" s="3">
        <v>14603.43</v>
      </c>
      <c r="AG63" s="3">
        <v>4766.7300000000005</v>
      </c>
      <c r="AH63" s="3">
        <v>6600.3399999999992</v>
      </c>
      <c r="AI63" s="3">
        <v>4272.1399999999994</v>
      </c>
      <c r="AJ63" s="3">
        <v>8515.6999999999971</v>
      </c>
    </row>
    <row r="64" spans="1:39" x14ac:dyDescent="0.2">
      <c r="A64" t="s">
        <v>30</v>
      </c>
      <c r="B64" s="3" t="str">
        <f t="shared" si="15"/>
        <v>874</v>
      </c>
      <c r="C64" s="3">
        <f t="shared" si="16"/>
        <v>43925.03</v>
      </c>
      <c r="F64" s="10" t="str">
        <f t="shared" si="17"/>
        <v>874</v>
      </c>
      <c r="G64" s="3">
        <v>3043.2699999999995</v>
      </c>
      <c r="H64" s="3">
        <v>3061.7400000000002</v>
      </c>
      <c r="I64" s="3">
        <v>3827.08</v>
      </c>
      <c r="J64" s="3">
        <v>7419.67</v>
      </c>
      <c r="K64" s="3">
        <v>1388.32</v>
      </c>
      <c r="L64" s="3">
        <v>6217.2299999999977</v>
      </c>
      <c r="M64" s="3">
        <v>2860.5799999999995</v>
      </c>
      <c r="N64" s="3">
        <v>6258.28</v>
      </c>
      <c r="O64" s="3">
        <v>1030.6799999999998</v>
      </c>
      <c r="P64" s="3">
        <v>5027.0399999999981</v>
      </c>
      <c r="Q64" s="3">
        <v>1763.1399999999999</v>
      </c>
      <c r="R64" s="3">
        <v>2027.9999999999998</v>
      </c>
      <c r="Y64" s="3">
        <v>3043.2699999999995</v>
      </c>
      <c r="Z64" s="3">
        <v>3061.7400000000002</v>
      </c>
      <c r="AA64" s="3">
        <v>3827.08</v>
      </c>
      <c r="AB64" s="3">
        <v>7419.67</v>
      </c>
      <c r="AC64" s="3">
        <v>1388.32</v>
      </c>
      <c r="AD64" s="3">
        <v>6217.2299999999977</v>
      </c>
      <c r="AE64" s="3">
        <v>2860.5799999999995</v>
      </c>
      <c r="AF64" s="3">
        <v>6258.28</v>
      </c>
      <c r="AG64" s="3">
        <v>1030.6799999999998</v>
      </c>
      <c r="AH64" s="3">
        <v>5027.0399999999981</v>
      </c>
      <c r="AI64" s="3">
        <v>1763.1399999999999</v>
      </c>
      <c r="AJ64" s="3">
        <v>2027.9999999999998</v>
      </c>
    </row>
    <row r="65" spans="1:36" x14ac:dyDescent="0.2">
      <c r="A65" t="s">
        <v>31</v>
      </c>
      <c r="B65" s="3" t="str">
        <f t="shared" si="15"/>
        <v>874</v>
      </c>
      <c r="C65" s="3">
        <f t="shared" si="16"/>
        <v>1375.0299999999997</v>
      </c>
      <c r="F65" s="10" t="str">
        <f t="shared" si="17"/>
        <v>874</v>
      </c>
      <c r="G65" s="3">
        <v>219.58</v>
      </c>
      <c r="H65" s="3">
        <v>-43.540000000000006</v>
      </c>
      <c r="I65" s="3"/>
      <c r="J65" s="3">
        <v>134.88999999999999</v>
      </c>
      <c r="K65" s="3">
        <v>85.589999999999989</v>
      </c>
      <c r="L65" s="3">
        <v>-46.589999999999996</v>
      </c>
      <c r="M65" s="3">
        <v>422.90999999999997</v>
      </c>
      <c r="N65" s="3">
        <v>390.34000000000003</v>
      </c>
      <c r="O65" s="3">
        <v>-121.14</v>
      </c>
      <c r="P65" s="3"/>
      <c r="Q65" s="3"/>
      <c r="R65" s="3">
        <v>332.99</v>
      </c>
      <c r="Y65" s="3">
        <v>219.58</v>
      </c>
      <c r="Z65" s="3">
        <v>-43.540000000000006</v>
      </c>
      <c r="AA65" s="3"/>
      <c r="AB65" s="3">
        <v>134.88999999999999</v>
      </c>
      <c r="AC65" s="3">
        <v>85.589999999999989</v>
      </c>
      <c r="AD65" s="3">
        <v>-46.589999999999996</v>
      </c>
      <c r="AE65" s="3">
        <v>422.90999999999997</v>
      </c>
      <c r="AF65" s="3">
        <v>390.34000000000003</v>
      </c>
      <c r="AG65" s="3">
        <v>-121.14</v>
      </c>
      <c r="AH65" s="3"/>
      <c r="AI65" s="3"/>
      <c r="AJ65" s="3">
        <v>332.99</v>
      </c>
    </row>
    <row r="66" spans="1:36" x14ac:dyDescent="0.2">
      <c r="A66" t="s">
        <v>32</v>
      </c>
      <c r="B66" s="3" t="str">
        <f t="shared" si="15"/>
        <v>875</v>
      </c>
      <c r="C66" s="3">
        <f t="shared" si="16"/>
        <v>108081.37000000001</v>
      </c>
      <c r="F66" s="10" t="str">
        <f t="shared" si="17"/>
        <v>875</v>
      </c>
      <c r="G66" s="3">
        <v>10507.7</v>
      </c>
      <c r="H66" s="3">
        <v>7698.73</v>
      </c>
      <c r="I66" s="3">
        <v>12677.07</v>
      </c>
      <c r="J66" s="3">
        <v>7892.3700000000008</v>
      </c>
      <c r="K66" s="3">
        <v>4983.7599999999993</v>
      </c>
      <c r="L66" s="3">
        <v>11010.01</v>
      </c>
      <c r="M66" s="3">
        <v>7969.09</v>
      </c>
      <c r="N66" s="3">
        <v>8207.41</v>
      </c>
      <c r="O66" s="3">
        <v>6649.38</v>
      </c>
      <c r="P66" s="3">
        <v>8011.9000000000005</v>
      </c>
      <c r="Q66" s="3">
        <v>15448.619999999999</v>
      </c>
      <c r="R66" s="3">
        <v>7025.33</v>
      </c>
      <c r="Y66" s="3">
        <v>10507.7</v>
      </c>
      <c r="Z66" s="3">
        <v>7698.73</v>
      </c>
      <c r="AA66" s="3">
        <v>12677.07</v>
      </c>
      <c r="AB66" s="3">
        <v>7892.3700000000008</v>
      </c>
      <c r="AC66" s="3">
        <v>4983.7599999999993</v>
      </c>
      <c r="AD66" s="3">
        <v>11010.01</v>
      </c>
      <c r="AE66" s="3">
        <v>7969.09</v>
      </c>
      <c r="AF66" s="3">
        <v>8207.41</v>
      </c>
      <c r="AG66" s="3">
        <v>6649.38</v>
      </c>
      <c r="AH66" s="3">
        <v>8011.9000000000005</v>
      </c>
      <c r="AI66" s="3">
        <v>15448.619999999999</v>
      </c>
      <c r="AJ66" s="3">
        <v>7025.33</v>
      </c>
    </row>
    <row r="67" spans="1:36" x14ac:dyDescent="0.2">
      <c r="A67" t="s">
        <v>33</v>
      </c>
      <c r="B67" s="3" t="str">
        <f t="shared" si="15"/>
        <v>876</v>
      </c>
      <c r="C67" s="3">
        <f t="shared" si="16"/>
        <v>12508.48</v>
      </c>
      <c r="F67" s="10" t="str">
        <f t="shared" si="17"/>
        <v>876</v>
      </c>
      <c r="G67" s="3">
        <v>724.65000000000009</v>
      </c>
      <c r="H67" s="3">
        <v>1425.77</v>
      </c>
      <c r="I67" s="3">
        <v>3389.63</v>
      </c>
      <c r="J67" s="3">
        <v>-352.2700000000001</v>
      </c>
      <c r="K67" s="3">
        <v>1776.24</v>
      </c>
      <c r="L67" s="3">
        <v>-441.76999999999992</v>
      </c>
      <c r="M67" s="3">
        <v>175.40000000000003</v>
      </c>
      <c r="N67" s="3">
        <v>287.57</v>
      </c>
      <c r="O67" s="3">
        <v>515.62</v>
      </c>
      <c r="P67" s="3">
        <v>1105.3999999999999</v>
      </c>
      <c r="Q67" s="3">
        <v>2759.43</v>
      </c>
      <c r="R67" s="3">
        <v>1142.8100000000002</v>
      </c>
      <c r="Y67" s="3">
        <v>724.65000000000009</v>
      </c>
      <c r="Z67" s="3">
        <v>1425.77</v>
      </c>
      <c r="AA67" s="3">
        <v>3389.63</v>
      </c>
      <c r="AB67" s="3">
        <v>-352.2700000000001</v>
      </c>
      <c r="AC67" s="3">
        <v>1776.24</v>
      </c>
      <c r="AD67" s="3">
        <v>-441.76999999999992</v>
      </c>
      <c r="AE67" s="3">
        <v>175.40000000000003</v>
      </c>
      <c r="AF67" s="3">
        <v>287.57</v>
      </c>
      <c r="AG67" s="3">
        <v>515.62</v>
      </c>
      <c r="AH67" s="3">
        <v>1105.3999999999999</v>
      </c>
      <c r="AI67" s="3">
        <v>2759.43</v>
      </c>
      <c r="AJ67" s="3">
        <v>1142.8100000000002</v>
      </c>
    </row>
    <row r="68" spans="1:36" x14ac:dyDescent="0.2">
      <c r="A68" t="s">
        <v>34</v>
      </c>
      <c r="B68" s="3" t="str">
        <f t="shared" si="15"/>
        <v>877</v>
      </c>
      <c r="C68" s="3">
        <f t="shared" si="16"/>
        <v>83837.51999999999</v>
      </c>
      <c r="F68" s="10" t="str">
        <f t="shared" si="17"/>
        <v>877</v>
      </c>
      <c r="G68" s="3">
        <v>7373.75</v>
      </c>
      <c r="H68" s="3">
        <v>4913.6499999999996</v>
      </c>
      <c r="I68" s="3">
        <v>7363.83</v>
      </c>
      <c r="J68" s="3">
        <v>6849.2700000000013</v>
      </c>
      <c r="K68" s="3">
        <v>5468.4299999999994</v>
      </c>
      <c r="L68" s="3">
        <v>9590.619999999999</v>
      </c>
      <c r="M68" s="3">
        <v>6595.35</v>
      </c>
      <c r="N68" s="3">
        <v>7537.1299999999983</v>
      </c>
      <c r="O68" s="3">
        <v>7535.52</v>
      </c>
      <c r="P68" s="3">
        <v>9456.1099999999988</v>
      </c>
      <c r="Q68" s="3">
        <v>5909.68</v>
      </c>
      <c r="R68" s="3">
        <v>5244.18</v>
      </c>
      <c r="Y68" s="3">
        <v>7373.75</v>
      </c>
      <c r="Z68" s="3">
        <v>4913.6499999999996</v>
      </c>
      <c r="AA68" s="3">
        <v>7363.83</v>
      </c>
      <c r="AB68" s="3">
        <v>6849.2700000000013</v>
      </c>
      <c r="AC68" s="3">
        <v>5468.4299999999994</v>
      </c>
      <c r="AD68" s="3">
        <v>9590.619999999999</v>
      </c>
      <c r="AE68" s="3">
        <v>6595.35</v>
      </c>
      <c r="AF68" s="3">
        <v>7537.1299999999983</v>
      </c>
      <c r="AG68" s="3">
        <v>7535.52</v>
      </c>
      <c r="AH68" s="3">
        <v>9456.1099999999988</v>
      </c>
      <c r="AI68" s="3">
        <v>5909.68</v>
      </c>
      <c r="AJ68" s="3">
        <v>5244.18</v>
      </c>
    </row>
    <row r="69" spans="1:36" x14ac:dyDescent="0.2">
      <c r="A69" t="s">
        <v>35</v>
      </c>
      <c r="B69" s="3" t="str">
        <f t="shared" si="15"/>
        <v>878</v>
      </c>
      <c r="C69" s="3">
        <f t="shared" si="16"/>
        <v>1107303.4700000002</v>
      </c>
      <c r="F69" s="10" t="str">
        <f t="shared" si="17"/>
        <v>878</v>
      </c>
      <c r="G69" s="3">
        <v>87477.41</v>
      </c>
      <c r="H69" s="3">
        <v>72264.000000000015</v>
      </c>
      <c r="I69" s="3">
        <v>92912.139999999985</v>
      </c>
      <c r="J69" s="3">
        <v>86426.580000000016</v>
      </c>
      <c r="K69" s="3">
        <v>88290.410000000033</v>
      </c>
      <c r="L69" s="3">
        <v>92499.249999999985</v>
      </c>
      <c r="M69" s="3">
        <v>94757.170000000013</v>
      </c>
      <c r="N69" s="3">
        <v>86317.67</v>
      </c>
      <c r="O69" s="3">
        <v>98783.249999999985</v>
      </c>
      <c r="P69" s="3">
        <v>90947.659999999989</v>
      </c>
      <c r="Q69" s="3">
        <v>102554.27000000005</v>
      </c>
      <c r="R69" s="3">
        <v>114073.65999999997</v>
      </c>
      <c r="Y69" s="3">
        <v>87477.41</v>
      </c>
      <c r="Z69" s="3">
        <v>72264.000000000015</v>
      </c>
      <c r="AA69" s="3">
        <v>92912.139999999985</v>
      </c>
      <c r="AB69" s="3">
        <v>86426.580000000016</v>
      </c>
      <c r="AC69" s="3">
        <v>88290.410000000033</v>
      </c>
      <c r="AD69" s="3">
        <v>92499.249999999985</v>
      </c>
      <c r="AE69" s="3">
        <v>94757.170000000013</v>
      </c>
      <c r="AF69" s="3">
        <v>86317.67</v>
      </c>
      <c r="AG69" s="3">
        <v>98783.249999999985</v>
      </c>
      <c r="AH69" s="3">
        <v>90947.659999999989</v>
      </c>
      <c r="AI69" s="3">
        <v>102554.27000000005</v>
      </c>
      <c r="AJ69" s="3">
        <v>114073.65999999997</v>
      </c>
    </row>
    <row r="70" spans="1:36" x14ac:dyDescent="0.2">
      <c r="A70" t="s">
        <v>36</v>
      </c>
      <c r="B70" s="3" t="str">
        <f t="shared" si="15"/>
        <v>879</v>
      </c>
      <c r="C70" s="3">
        <f t="shared" si="16"/>
        <v>240494.06</v>
      </c>
      <c r="F70" s="10" t="str">
        <f t="shared" si="17"/>
        <v>879</v>
      </c>
      <c r="G70" s="3">
        <v>26110.390000000003</v>
      </c>
      <c r="H70" s="3">
        <v>18104.280000000002</v>
      </c>
      <c r="I70" s="3">
        <v>19614.349999999995</v>
      </c>
      <c r="J70" s="3">
        <v>16588.929999999997</v>
      </c>
      <c r="K70" s="3">
        <v>16152.679999999998</v>
      </c>
      <c r="L70" s="3">
        <v>11077.259999999998</v>
      </c>
      <c r="M70" s="3">
        <v>18758.10999999999</v>
      </c>
      <c r="N70" s="3">
        <v>18092.020000000004</v>
      </c>
      <c r="O70" s="3">
        <v>17388.199999999997</v>
      </c>
      <c r="P70" s="3">
        <v>21899.380000000005</v>
      </c>
      <c r="Q70" s="3">
        <v>22610.270000000004</v>
      </c>
      <c r="R70" s="3">
        <v>34098.19000000001</v>
      </c>
      <c r="Y70" s="3">
        <v>26110.390000000003</v>
      </c>
      <c r="Z70" s="3">
        <v>18104.280000000002</v>
      </c>
      <c r="AA70" s="3">
        <v>19614.349999999995</v>
      </c>
      <c r="AB70" s="3">
        <v>16588.929999999997</v>
      </c>
      <c r="AC70" s="3">
        <v>16152.679999999998</v>
      </c>
      <c r="AD70" s="3">
        <v>11077.259999999998</v>
      </c>
      <c r="AE70" s="3">
        <v>18758.10999999999</v>
      </c>
      <c r="AF70" s="3">
        <v>18092.020000000004</v>
      </c>
      <c r="AG70" s="3">
        <v>17388.199999999997</v>
      </c>
      <c r="AH70" s="3">
        <v>21899.380000000005</v>
      </c>
      <c r="AI70" s="3">
        <v>22610.270000000004</v>
      </c>
      <c r="AJ70" s="3">
        <v>34098.19000000001</v>
      </c>
    </row>
    <row r="71" spans="1:36" x14ac:dyDescent="0.2">
      <c r="A71" t="s">
        <v>37</v>
      </c>
      <c r="B71" s="3" t="str">
        <f t="shared" si="15"/>
        <v>880</v>
      </c>
      <c r="C71" s="3">
        <f t="shared" si="16"/>
        <v>27742.84</v>
      </c>
      <c r="F71" s="10" t="str">
        <f t="shared" si="17"/>
        <v>880</v>
      </c>
      <c r="G71" s="3">
        <v>2547.54</v>
      </c>
      <c r="H71" s="3">
        <v>2603.0099999999998</v>
      </c>
      <c r="I71" s="3">
        <v>1703.19</v>
      </c>
      <c r="J71" s="3">
        <v>3847.24</v>
      </c>
      <c r="K71" s="3">
        <v>1451.9799999999996</v>
      </c>
      <c r="L71" s="3">
        <v>2226.1000000000004</v>
      </c>
      <c r="M71" s="3">
        <v>-65.769999999999982</v>
      </c>
      <c r="N71" s="3">
        <v>1812.48</v>
      </c>
      <c r="O71" s="3">
        <v>2856.94</v>
      </c>
      <c r="P71" s="3">
        <v>4087.5899999999997</v>
      </c>
      <c r="Q71" s="3">
        <v>2833.6399999999994</v>
      </c>
      <c r="R71" s="3">
        <v>1838.8999999999999</v>
      </c>
      <c r="Y71" s="3">
        <v>2547.54</v>
      </c>
      <c r="Z71" s="3">
        <v>2603.0099999999998</v>
      </c>
      <c r="AA71" s="3">
        <v>1703.19</v>
      </c>
      <c r="AB71" s="3">
        <v>3847.24</v>
      </c>
      <c r="AC71" s="3">
        <v>1451.9799999999996</v>
      </c>
      <c r="AD71" s="3">
        <v>2226.1000000000004</v>
      </c>
      <c r="AE71" s="3">
        <v>-65.769999999999982</v>
      </c>
      <c r="AF71" s="3">
        <v>1812.48</v>
      </c>
      <c r="AG71" s="3">
        <v>2856.94</v>
      </c>
      <c r="AH71" s="3">
        <v>4087.5899999999997</v>
      </c>
      <c r="AI71" s="3">
        <v>2833.6399999999994</v>
      </c>
      <c r="AJ71" s="3">
        <v>1838.8999999999999</v>
      </c>
    </row>
    <row r="72" spans="1:36" x14ac:dyDescent="0.2">
      <c r="A72" t="s">
        <v>38</v>
      </c>
      <c r="B72" s="3" t="str">
        <f t="shared" si="15"/>
        <v>885</v>
      </c>
      <c r="C72" s="3">
        <f t="shared" si="16"/>
        <v>92065.510000000009</v>
      </c>
      <c r="F72" s="10" t="str">
        <f t="shared" si="17"/>
        <v>885</v>
      </c>
      <c r="G72" s="3">
        <v>6634.0499999999984</v>
      </c>
      <c r="H72" s="3">
        <v>6441.31</v>
      </c>
      <c r="I72" s="3">
        <v>8006.62</v>
      </c>
      <c r="J72" s="3">
        <v>8455.6000000000022</v>
      </c>
      <c r="K72" s="3">
        <v>6850.67</v>
      </c>
      <c r="L72" s="3">
        <v>7562.1399999999985</v>
      </c>
      <c r="M72" s="3">
        <v>7569.45</v>
      </c>
      <c r="N72" s="3">
        <v>7506.6300000000019</v>
      </c>
      <c r="O72" s="3">
        <v>8270.24</v>
      </c>
      <c r="P72" s="3">
        <v>5287.04</v>
      </c>
      <c r="Q72" s="3">
        <v>10124.24</v>
      </c>
      <c r="R72" s="3">
        <v>9357.5200000000041</v>
      </c>
      <c r="Y72" s="3">
        <v>6634.0499999999984</v>
      </c>
      <c r="Z72" s="3">
        <v>6441.31</v>
      </c>
      <c r="AA72" s="3">
        <v>8006.62</v>
      </c>
      <c r="AB72" s="3">
        <v>8455.6000000000022</v>
      </c>
      <c r="AC72" s="3">
        <v>6850.67</v>
      </c>
      <c r="AD72" s="3">
        <v>7562.1399999999985</v>
      </c>
      <c r="AE72" s="3">
        <v>7569.45</v>
      </c>
      <c r="AF72" s="3">
        <v>7506.6300000000019</v>
      </c>
      <c r="AG72" s="3">
        <v>8270.24</v>
      </c>
      <c r="AH72" s="3">
        <v>5287.04</v>
      </c>
      <c r="AI72" s="3">
        <v>10124.24</v>
      </c>
      <c r="AJ72" s="3">
        <v>9357.5200000000041</v>
      </c>
    </row>
    <row r="73" spans="1:36" x14ac:dyDescent="0.2">
      <c r="A73" t="s">
        <v>39</v>
      </c>
      <c r="B73" s="3" t="str">
        <f t="shared" si="15"/>
        <v>886</v>
      </c>
      <c r="C73" s="3">
        <f t="shared" si="16"/>
        <v>1845.5800000000002</v>
      </c>
      <c r="F73" s="10" t="str">
        <f t="shared" si="17"/>
        <v>886</v>
      </c>
      <c r="G73" s="3">
        <v>412.02</v>
      </c>
      <c r="H73" s="3">
        <v>-99.41</v>
      </c>
      <c r="I73" s="3"/>
      <c r="J73" s="3">
        <v>154.61000000000001</v>
      </c>
      <c r="K73" s="3">
        <v>-52.4</v>
      </c>
      <c r="L73" s="3">
        <v>486.97</v>
      </c>
      <c r="M73" s="3">
        <v>-44.04</v>
      </c>
      <c r="N73" s="3"/>
      <c r="O73" s="3">
        <v>473.15</v>
      </c>
      <c r="P73" s="3">
        <v>351.74</v>
      </c>
      <c r="Q73" s="3">
        <v>162.94000000000003</v>
      </c>
      <c r="R73" s="3"/>
      <c r="Y73" s="3">
        <v>412.02</v>
      </c>
      <c r="Z73" s="3">
        <v>-99.41</v>
      </c>
      <c r="AA73" s="3"/>
      <c r="AB73" s="3">
        <v>154.61000000000001</v>
      </c>
      <c r="AC73" s="3">
        <v>-52.4</v>
      </c>
      <c r="AD73" s="3">
        <v>486.97</v>
      </c>
      <c r="AE73" s="3">
        <v>-44.04</v>
      </c>
      <c r="AF73" s="3"/>
      <c r="AG73" s="3">
        <v>473.15</v>
      </c>
      <c r="AH73" s="3">
        <v>351.74</v>
      </c>
      <c r="AI73" s="3">
        <v>162.94000000000003</v>
      </c>
      <c r="AJ73" s="3"/>
    </row>
    <row r="74" spans="1:36" x14ac:dyDescent="0.2">
      <c r="A74" t="s">
        <v>40</v>
      </c>
      <c r="B74" s="3" t="str">
        <f t="shared" si="15"/>
        <v>887</v>
      </c>
      <c r="C74" s="3">
        <f t="shared" si="16"/>
        <v>472215.88999999996</v>
      </c>
      <c r="F74" s="10" t="str">
        <f t="shared" si="17"/>
        <v>887</v>
      </c>
      <c r="G74" s="3">
        <v>35331.219999999994</v>
      </c>
      <c r="H74" s="3">
        <v>40311.310000000019</v>
      </c>
      <c r="I74" s="3">
        <v>42898.67</v>
      </c>
      <c r="J74" s="3">
        <v>31729.339999999986</v>
      </c>
      <c r="K74" s="3">
        <v>33334.47</v>
      </c>
      <c r="L74" s="3">
        <v>43578.62</v>
      </c>
      <c r="M74" s="3">
        <v>30657.409999999989</v>
      </c>
      <c r="N74" s="3">
        <v>43881.889999999992</v>
      </c>
      <c r="O74" s="3">
        <v>50847.439999999988</v>
      </c>
      <c r="P74" s="3">
        <v>28781.149999999991</v>
      </c>
      <c r="Q74" s="3">
        <v>43081.94999999999</v>
      </c>
      <c r="R74" s="3">
        <v>47782.42</v>
      </c>
      <c r="Y74" s="3">
        <v>35331.219999999994</v>
      </c>
      <c r="Z74" s="3">
        <v>40311.310000000019</v>
      </c>
      <c r="AA74" s="3">
        <v>42898.67</v>
      </c>
      <c r="AB74" s="3">
        <v>31729.339999999986</v>
      </c>
      <c r="AC74" s="3">
        <v>33334.47</v>
      </c>
      <c r="AD74" s="3">
        <v>43578.62</v>
      </c>
      <c r="AE74" s="3">
        <v>30657.409999999989</v>
      </c>
      <c r="AF74" s="3">
        <v>43881.889999999992</v>
      </c>
      <c r="AG74" s="3">
        <v>50847.439999999988</v>
      </c>
      <c r="AH74" s="3">
        <v>28781.149999999991</v>
      </c>
      <c r="AI74" s="3">
        <v>43081.94999999999</v>
      </c>
      <c r="AJ74" s="3">
        <v>47782.42</v>
      </c>
    </row>
    <row r="75" spans="1:36" x14ac:dyDescent="0.2">
      <c r="A75" t="s">
        <v>41</v>
      </c>
      <c r="B75" s="3" t="str">
        <f t="shared" si="15"/>
        <v>889</v>
      </c>
      <c r="C75" s="3">
        <f t="shared" si="16"/>
        <v>62938.3</v>
      </c>
      <c r="F75" s="10" t="str">
        <f t="shared" si="17"/>
        <v>889</v>
      </c>
      <c r="G75" s="3">
        <v>4420.58</v>
      </c>
      <c r="H75" s="3">
        <v>5776.02</v>
      </c>
      <c r="I75" s="3">
        <v>6739.2100000000009</v>
      </c>
      <c r="J75" s="3">
        <v>3791.1500000000005</v>
      </c>
      <c r="K75" s="3">
        <v>4250.54</v>
      </c>
      <c r="L75" s="3">
        <v>8206.6899999999987</v>
      </c>
      <c r="M75" s="3">
        <v>6291.3999999999987</v>
      </c>
      <c r="N75" s="3">
        <v>3520.94</v>
      </c>
      <c r="O75" s="3">
        <v>5887.86</v>
      </c>
      <c r="P75" s="3">
        <v>5709.14</v>
      </c>
      <c r="Q75" s="3">
        <v>5075.1400000000003</v>
      </c>
      <c r="R75" s="3">
        <v>3269.63</v>
      </c>
      <c r="Y75" s="3">
        <v>4420.58</v>
      </c>
      <c r="Z75" s="3">
        <v>5776.02</v>
      </c>
      <c r="AA75" s="3">
        <v>6739.2100000000009</v>
      </c>
      <c r="AB75" s="3">
        <v>3791.1500000000005</v>
      </c>
      <c r="AC75" s="3">
        <v>4250.54</v>
      </c>
      <c r="AD75" s="3">
        <v>8206.6899999999987</v>
      </c>
      <c r="AE75" s="3">
        <v>6291.3999999999987</v>
      </c>
      <c r="AF75" s="3">
        <v>3520.94</v>
      </c>
      <c r="AG75" s="3">
        <v>5887.86</v>
      </c>
      <c r="AH75" s="3">
        <v>5709.14</v>
      </c>
      <c r="AI75" s="3">
        <v>5075.1400000000003</v>
      </c>
      <c r="AJ75" s="3">
        <v>3269.63</v>
      </c>
    </row>
    <row r="76" spans="1:36" x14ac:dyDescent="0.2">
      <c r="A76" t="s">
        <v>42</v>
      </c>
      <c r="B76" s="3" t="str">
        <f t="shared" si="15"/>
        <v>890</v>
      </c>
      <c r="C76" s="3">
        <f t="shared" si="16"/>
        <v>42448.18</v>
      </c>
      <c r="F76" s="10" t="str">
        <f t="shared" si="17"/>
        <v>890</v>
      </c>
      <c r="G76" s="3">
        <v>4096.38</v>
      </c>
      <c r="H76" s="3">
        <v>4782.5499999999993</v>
      </c>
      <c r="I76" s="3">
        <v>4160.18</v>
      </c>
      <c r="J76" s="3">
        <v>1047.5099999999998</v>
      </c>
      <c r="K76" s="3">
        <v>5013.46</v>
      </c>
      <c r="L76" s="3">
        <v>1767.99</v>
      </c>
      <c r="M76" s="3">
        <v>3127.3900000000003</v>
      </c>
      <c r="N76" s="3">
        <v>2383.9399999999996</v>
      </c>
      <c r="O76" s="3">
        <v>2904.0099999999998</v>
      </c>
      <c r="P76" s="3">
        <v>6047.3399999999992</v>
      </c>
      <c r="Q76" s="3">
        <v>4075.5299999999997</v>
      </c>
      <c r="R76" s="3">
        <v>3041.900000000001</v>
      </c>
      <c r="Y76" s="3">
        <v>4096.38</v>
      </c>
      <c r="Z76" s="3">
        <v>4782.5499999999993</v>
      </c>
      <c r="AA76" s="3">
        <v>4160.18</v>
      </c>
      <c r="AB76" s="3">
        <v>1047.5099999999998</v>
      </c>
      <c r="AC76" s="3">
        <v>5013.46</v>
      </c>
      <c r="AD76" s="3">
        <v>1767.99</v>
      </c>
      <c r="AE76" s="3">
        <v>3127.3900000000003</v>
      </c>
      <c r="AF76" s="3">
        <v>2383.9399999999996</v>
      </c>
      <c r="AG76" s="3">
        <v>2904.0099999999998</v>
      </c>
      <c r="AH76" s="3">
        <v>6047.3399999999992</v>
      </c>
      <c r="AI76" s="3">
        <v>4075.5299999999997</v>
      </c>
      <c r="AJ76" s="3">
        <v>3041.900000000001</v>
      </c>
    </row>
    <row r="77" spans="1:36" x14ac:dyDescent="0.2">
      <c r="A77" t="s">
        <v>43</v>
      </c>
      <c r="B77" s="3" t="str">
        <f t="shared" si="15"/>
        <v>891</v>
      </c>
      <c r="C77" s="3">
        <f t="shared" si="16"/>
        <v>117050.76000000001</v>
      </c>
      <c r="F77" s="10" t="str">
        <f t="shared" si="17"/>
        <v>891</v>
      </c>
      <c r="G77" s="3">
        <v>9724.4599999999991</v>
      </c>
      <c r="H77" s="3">
        <v>7969.3700000000008</v>
      </c>
      <c r="I77" s="3">
        <v>11509.870000000003</v>
      </c>
      <c r="J77" s="3">
        <v>9114.42</v>
      </c>
      <c r="K77" s="3">
        <v>12301.04</v>
      </c>
      <c r="L77" s="3">
        <v>3984.4199999999992</v>
      </c>
      <c r="M77" s="3">
        <v>7631.9</v>
      </c>
      <c r="N77" s="3">
        <v>10932.480000000001</v>
      </c>
      <c r="O77" s="3">
        <v>11237.130000000001</v>
      </c>
      <c r="P77" s="3">
        <v>16505.810000000001</v>
      </c>
      <c r="Q77" s="3">
        <v>8956.3499999999985</v>
      </c>
      <c r="R77" s="3">
        <v>7183.510000000002</v>
      </c>
      <c r="Y77" s="3">
        <v>9724.4599999999991</v>
      </c>
      <c r="Z77" s="3">
        <v>7969.3700000000008</v>
      </c>
      <c r="AA77" s="3">
        <v>11509.870000000003</v>
      </c>
      <c r="AB77" s="3">
        <v>9114.42</v>
      </c>
      <c r="AC77" s="3">
        <v>12301.04</v>
      </c>
      <c r="AD77" s="3">
        <v>3984.4199999999992</v>
      </c>
      <c r="AE77" s="3">
        <v>7631.9</v>
      </c>
      <c r="AF77" s="3">
        <v>10932.480000000001</v>
      </c>
      <c r="AG77" s="3">
        <v>11237.130000000001</v>
      </c>
      <c r="AH77" s="3">
        <v>16505.810000000001</v>
      </c>
      <c r="AI77" s="3">
        <v>8956.3499999999985</v>
      </c>
      <c r="AJ77" s="3">
        <v>7183.510000000002</v>
      </c>
    </row>
    <row r="78" spans="1:36" x14ac:dyDescent="0.2">
      <c r="A78" t="s">
        <v>44</v>
      </c>
      <c r="B78" s="3" t="str">
        <f t="shared" si="15"/>
        <v>892</v>
      </c>
      <c r="C78" s="3">
        <f t="shared" si="16"/>
        <v>125112.87999999999</v>
      </c>
      <c r="F78" s="10" t="str">
        <f t="shared" si="17"/>
        <v>892</v>
      </c>
      <c r="G78" s="3">
        <v>9866.4799999999977</v>
      </c>
      <c r="H78" s="3">
        <v>9905.89</v>
      </c>
      <c r="I78" s="3">
        <v>7986.880000000001</v>
      </c>
      <c r="J78" s="3">
        <v>10684.22</v>
      </c>
      <c r="K78" s="3">
        <v>10276.749999999998</v>
      </c>
      <c r="L78" s="3">
        <v>11360.829999999998</v>
      </c>
      <c r="M78" s="3">
        <v>6944.7699999999995</v>
      </c>
      <c r="N78" s="3">
        <v>13390.619999999999</v>
      </c>
      <c r="O78" s="3">
        <v>8617.2699999999986</v>
      </c>
      <c r="P78" s="3">
        <v>9116.6900000000041</v>
      </c>
      <c r="Q78" s="3">
        <v>12155.84</v>
      </c>
      <c r="R78" s="3">
        <v>14806.64</v>
      </c>
      <c r="Y78" s="3">
        <v>9866.4799999999977</v>
      </c>
      <c r="Z78" s="3">
        <v>9905.89</v>
      </c>
      <c r="AA78" s="3">
        <v>7986.880000000001</v>
      </c>
      <c r="AB78" s="3">
        <v>10684.22</v>
      </c>
      <c r="AC78" s="3">
        <v>10276.749999999998</v>
      </c>
      <c r="AD78" s="3">
        <v>11360.829999999998</v>
      </c>
      <c r="AE78" s="3">
        <v>6944.7699999999995</v>
      </c>
      <c r="AF78" s="3">
        <v>13390.619999999999</v>
      </c>
      <c r="AG78" s="3">
        <v>8617.2699999999986</v>
      </c>
      <c r="AH78" s="3">
        <v>9116.6900000000041</v>
      </c>
      <c r="AI78" s="3">
        <v>12155.84</v>
      </c>
      <c r="AJ78" s="3">
        <v>14806.64</v>
      </c>
    </row>
    <row r="79" spans="1:36" x14ac:dyDescent="0.2">
      <c r="A79" t="s">
        <v>45</v>
      </c>
      <c r="B79" s="3" t="str">
        <f t="shared" si="15"/>
        <v>893</v>
      </c>
      <c r="C79" s="3">
        <f t="shared" si="16"/>
        <v>19270.27</v>
      </c>
      <c r="F79" s="10" t="str">
        <f t="shared" si="17"/>
        <v>893</v>
      </c>
      <c r="G79" s="3">
        <v>1606.0400000000004</v>
      </c>
      <c r="H79" s="3">
        <v>2121.52</v>
      </c>
      <c r="I79" s="3">
        <v>1025.1600000000001</v>
      </c>
      <c r="J79" s="3">
        <v>3051.6899999999996</v>
      </c>
      <c r="K79" s="3">
        <v>1662.39</v>
      </c>
      <c r="L79" s="3">
        <v>-398.42</v>
      </c>
      <c r="M79" s="3">
        <v>319.22999999999996</v>
      </c>
      <c r="N79" s="3">
        <v>3158.5600000000004</v>
      </c>
      <c r="O79" s="3">
        <v>2039.5899999999997</v>
      </c>
      <c r="P79" s="3">
        <v>1826.54</v>
      </c>
      <c r="Q79" s="3">
        <v>2625.0900000000006</v>
      </c>
      <c r="R79" s="3">
        <v>232.88000000000011</v>
      </c>
      <c r="Y79" s="3">
        <v>1606.0400000000004</v>
      </c>
      <c r="Z79" s="3">
        <v>2121.52</v>
      </c>
      <c r="AA79" s="3">
        <v>1025.1600000000001</v>
      </c>
      <c r="AB79" s="3">
        <v>3051.6899999999996</v>
      </c>
      <c r="AC79" s="3">
        <v>1662.39</v>
      </c>
      <c r="AD79" s="3">
        <v>-398.42</v>
      </c>
      <c r="AE79" s="3">
        <v>319.22999999999996</v>
      </c>
      <c r="AF79" s="3">
        <v>3158.5600000000004</v>
      </c>
      <c r="AG79" s="3">
        <v>2039.5899999999997</v>
      </c>
      <c r="AH79" s="3">
        <v>1826.54</v>
      </c>
      <c r="AI79" s="3">
        <v>2625.0900000000006</v>
      </c>
      <c r="AJ79" s="3">
        <v>232.88000000000011</v>
      </c>
    </row>
    <row r="80" spans="1:36" x14ac:dyDescent="0.2">
      <c r="A80" t="s">
        <v>46</v>
      </c>
      <c r="B80" s="3" t="str">
        <f t="shared" si="15"/>
        <v>894</v>
      </c>
      <c r="C80" s="3">
        <f t="shared" si="16"/>
        <v>19479.589999999997</v>
      </c>
      <c r="F80" s="10" t="str">
        <f t="shared" si="17"/>
        <v>894</v>
      </c>
      <c r="G80" s="3">
        <v>951.32999999999993</v>
      </c>
      <c r="H80" s="3">
        <v>312.45</v>
      </c>
      <c r="I80" s="3">
        <v>986.4200000000003</v>
      </c>
      <c r="J80" s="3">
        <v>615.04999999999995</v>
      </c>
      <c r="K80" s="3">
        <v>1059.5899999999999</v>
      </c>
      <c r="L80" s="3">
        <v>1909.2000000000003</v>
      </c>
      <c r="M80" s="3">
        <v>2947.9799999999991</v>
      </c>
      <c r="N80" s="3">
        <v>2932.7400000000002</v>
      </c>
      <c r="O80" s="3">
        <v>1185.3200000000002</v>
      </c>
      <c r="P80" s="3">
        <v>3557.6299999999997</v>
      </c>
      <c r="Q80" s="3">
        <v>326.78000000000009</v>
      </c>
      <c r="R80" s="3">
        <v>2695.099999999999</v>
      </c>
      <c r="Y80" s="3">
        <v>951.32999999999993</v>
      </c>
      <c r="Z80" s="3">
        <v>312.45</v>
      </c>
      <c r="AA80" s="3">
        <v>986.4200000000003</v>
      </c>
      <c r="AB80" s="3">
        <v>615.04999999999995</v>
      </c>
      <c r="AC80" s="3">
        <v>1059.5899999999999</v>
      </c>
      <c r="AD80" s="3">
        <v>1909.2000000000003</v>
      </c>
      <c r="AE80" s="3">
        <v>2947.9799999999991</v>
      </c>
      <c r="AF80" s="3">
        <v>2932.7400000000002</v>
      </c>
      <c r="AG80" s="3">
        <v>1185.3200000000002</v>
      </c>
      <c r="AH80" s="3">
        <v>3557.6299999999997</v>
      </c>
      <c r="AI80" s="3">
        <v>326.78000000000009</v>
      </c>
      <c r="AJ80" s="3">
        <v>2695.099999999999</v>
      </c>
    </row>
    <row r="81" spans="1:36" x14ac:dyDescent="0.2">
      <c r="A81" t="s">
        <v>47</v>
      </c>
      <c r="B81" s="3" t="str">
        <f t="shared" si="15"/>
        <v>901</v>
      </c>
      <c r="C81" s="3">
        <f t="shared" si="16"/>
        <v>559893.15999999992</v>
      </c>
      <c r="F81" s="10" t="str">
        <f t="shared" si="17"/>
        <v>901</v>
      </c>
      <c r="G81" s="3">
        <v>45293.419999999991</v>
      </c>
      <c r="H81" s="3">
        <v>44140.639999999985</v>
      </c>
      <c r="I81" s="3">
        <v>53180.320000000007</v>
      </c>
      <c r="J81" s="3">
        <v>48966.820000000007</v>
      </c>
      <c r="K81" s="3">
        <v>42180.969999999994</v>
      </c>
      <c r="L81" s="3">
        <v>45810.630000000026</v>
      </c>
      <c r="M81" s="3">
        <v>45111.54</v>
      </c>
      <c r="N81" s="3">
        <v>44353.350000000006</v>
      </c>
      <c r="O81" s="3">
        <v>47744.549999999996</v>
      </c>
      <c r="P81" s="3">
        <v>45594.6</v>
      </c>
      <c r="Q81" s="3">
        <v>46221.090000000011</v>
      </c>
      <c r="R81" s="3">
        <v>51295.23</v>
      </c>
      <c r="Y81" s="3">
        <v>45293.419999999991</v>
      </c>
      <c r="Z81" s="3">
        <v>44140.639999999985</v>
      </c>
      <c r="AA81" s="3">
        <v>53180.320000000007</v>
      </c>
      <c r="AB81" s="3">
        <v>48966.820000000007</v>
      </c>
      <c r="AC81" s="3">
        <v>42180.969999999994</v>
      </c>
      <c r="AD81" s="3">
        <v>45810.630000000026</v>
      </c>
      <c r="AE81" s="3">
        <v>45111.54</v>
      </c>
      <c r="AF81" s="3">
        <v>44353.350000000006</v>
      </c>
      <c r="AG81" s="3">
        <v>47744.549999999996</v>
      </c>
      <c r="AH81" s="3">
        <v>45594.6</v>
      </c>
      <c r="AI81" s="3">
        <v>46221.090000000011</v>
      </c>
      <c r="AJ81" s="3">
        <v>51295.23</v>
      </c>
    </row>
    <row r="82" spans="1:36" x14ac:dyDescent="0.2">
      <c r="A82" t="s">
        <v>48</v>
      </c>
      <c r="B82" s="3" t="str">
        <f t="shared" si="15"/>
        <v>902</v>
      </c>
      <c r="C82" s="3">
        <f t="shared" si="16"/>
        <v>301516.57999999996</v>
      </c>
      <c r="F82" s="10" t="str">
        <f t="shared" si="17"/>
        <v>902</v>
      </c>
      <c r="G82" s="3">
        <v>25265.859999999993</v>
      </c>
      <c r="H82" s="3">
        <v>26173.64</v>
      </c>
      <c r="I82" s="3">
        <v>24390.640000000003</v>
      </c>
      <c r="J82" s="3">
        <v>27216.129999999997</v>
      </c>
      <c r="K82" s="3">
        <v>22527.08</v>
      </c>
      <c r="L82" s="3">
        <v>23689.739999999987</v>
      </c>
      <c r="M82" s="3">
        <v>24205.950000000012</v>
      </c>
      <c r="N82" s="3">
        <v>21536.809999999998</v>
      </c>
      <c r="O82" s="3">
        <v>17036.73000000001</v>
      </c>
      <c r="P82" s="3">
        <v>25056.14</v>
      </c>
      <c r="Q82" s="3">
        <v>32338.839999999997</v>
      </c>
      <c r="R82" s="3">
        <v>32079.02</v>
      </c>
      <c r="Y82" s="3">
        <v>25265.859999999993</v>
      </c>
      <c r="Z82" s="3">
        <v>26173.64</v>
      </c>
      <c r="AA82" s="3">
        <v>24390.640000000003</v>
      </c>
      <c r="AB82" s="3">
        <v>27216.129999999997</v>
      </c>
      <c r="AC82" s="3">
        <v>22527.08</v>
      </c>
      <c r="AD82" s="3">
        <v>23689.739999999987</v>
      </c>
      <c r="AE82" s="3">
        <v>24205.950000000012</v>
      </c>
      <c r="AF82" s="3">
        <v>21536.809999999998</v>
      </c>
      <c r="AG82" s="3">
        <v>17036.73000000001</v>
      </c>
      <c r="AH82" s="3">
        <v>25056.14</v>
      </c>
      <c r="AI82" s="3">
        <v>32338.839999999997</v>
      </c>
      <c r="AJ82" s="3">
        <v>32079.02</v>
      </c>
    </row>
    <row r="83" spans="1:36" x14ac:dyDescent="0.2">
      <c r="A83" t="s">
        <v>49</v>
      </c>
      <c r="B83" s="3" t="str">
        <f t="shared" si="15"/>
        <v>903</v>
      </c>
      <c r="C83" s="3">
        <f t="shared" si="16"/>
        <v>1518077.8699999999</v>
      </c>
      <c r="F83" s="10" t="str">
        <f t="shared" si="17"/>
        <v>903</v>
      </c>
      <c r="G83" s="3">
        <v>117437.06999999999</v>
      </c>
      <c r="H83" s="3">
        <v>113532.33999999995</v>
      </c>
      <c r="I83" s="3">
        <v>144825.78999999998</v>
      </c>
      <c r="J83" s="3">
        <v>136358.89999999997</v>
      </c>
      <c r="K83" s="3">
        <v>138211.82999999996</v>
      </c>
      <c r="L83" s="3">
        <v>106762.93999999994</v>
      </c>
      <c r="M83" s="3">
        <v>132622.17999999996</v>
      </c>
      <c r="N83" s="3">
        <v>130027.59999999998</v>
      </c>
      <c r="O83" s="3">
        <v>113795.98000000003</v>
      </c>
      <c r="P83" s="3">
        <v>118725.75000000009</v>
      </c>
      <c r="Q83" s="3">
        <v>136680.46000000002</v>
      </c>
      <c r="R83" s="3">
        <v>129097.02999999997</v>
      </c>
      <c r="Y83" s="3">
        <v>117437.06999999999</v>
      </c>
      <c r="Z83" s="3">
        <v>113532.33999999995</v>
      </c>
      <c r="AA83" s="3">
        <v>144825.78999999998</v>
      </c>
      <c r="AB83" s="3">
        <v>136358.89999999997</v>
      </c>
      <c r="AC83" s="3">
        <v>138211.82999999996</v>
      </c>
      <c r="AD83" s="3">
        <v>106762.93999999994</v>
      </c>
      <c r="AE83" s="3">
        <v>132622.17999999996</v>
      </c>
      <c r="AF83" s="3">
        <v>130027.59999999998</v>
      </c>
      <c r="AG83" s="3">
        <v>113795.98000000003</v>
      </c>
      <c r="AH83" s="3">
        <v>118725.75000000009</v>
      </c>
      <c r="AI83" s="3">
        <v>136680.46000000002</v>
      </c>
      <c r="AJ83" s="3">
        <v>129097.02999999997</v>
      </c>
    </row>
    <row r="84" spans="1:36" x14ac:dyDescent="0.2">
      <c r="A84" t="s">
        <v>50</v>
      </c>
      <c r="B84" s="3" t="str">
        <f t="shared" si="15"/>
        <v>903</v>
      </c>
      <c r="C84" s="3">
        <f t="shared" si="16"/>
        <v>26945.87</v>
      </c>
      <c r="F84" s="10" t="str">
        <f t="shared" si="17"/>
        <v>903</v>
      </c>
      <c r="G84" s="3">
        <v>1258.6799999999998</v>
      </c>
      <c r="H84" s="3">
        <v>1033.1500000000001</v>
      </c>
      <c r="I84" s="3">
        <v>1151.1200000000001</v>
      </c>
      <c r="J84" s="3">
        <v>514.33999999999992</v>
      </c>
      <c r="K84" s="3">
        <v>1698.34</v>
      </c>
      <c r="L84" s="3">
        <v>3492.2499999999995</v>
      </c>
      <c r="M84" s="3">
        <v>2761.1800000000003</v>
      </c>
      <c r="N84" s="3">
        <v>3592.8</v>
      </c>
      <c r="O84" s="3">
        <v>2836.24</v>
      </c>
      <c r="P84" s="3">
        <v>1985.8600000000001</v>
      </c>
      <c r="Q84" s="3">
        <v>3089.7599999999998</v>
      </c>
      <c r="R84" s="3">
        <v>3532.15</v>
      </c>
      <c r="Y84" s="3">
        <v>1258.6799999999998</v>
      </c>
      <c r="Z84" s="3">
        <v>1033.1500000000001</v>
      </c>
      <c r="AA84" s="3">
        <v>1151.1200000000001</v>
      </c>
      <c r="AB84" s="3">
        <v>514.33999999999992</v>
      </c>
      <c r="AC84" s="3">
        <v>1698.34</v>
      </c>
      <c r="AD84" s="3">
        <v>3492.2499999999995</v>
      </c>
      <c r="AE84" s="3">
        <v>2761.1800000000003</v>
      </c>
      <c r="AF84" s="3">
        <v>3592.8</v>
      </c>
      <c r="AG84" s="3">
        <v>2836.24</v>
      </c>
      <c r="AH84" s="3">
        <v>1985.8600000000001</v>
      </c>
      <c r="AI84" s="3">
        <v>3089.7599999999998</v>
      </c>
      <c r="AJ84" s="3">
        <v>3532.15</v>
      </c>
    </row>
    <row r="85" spans="1:36" x14ac:dyDescent="0.2">
      <c r="A85" t="s">
        <v>51</v>
      </c>
      <c r="B85" s="20">
        <v>907</v>
      </c>
      <c r="C85" s="3">
        <f t="shared" si="16"/>
        <v>204250.15999999997</v>
      </c>
      <c r="F85">
        <v>907</v>
      </c>
      <c r="G85" s="3">
        <v>17376.620000000003</v>
      </c>
      <c r="H85" s="3">
        <v>16048.4</v>
      </c>
      <c r="I85" s="3">
        <v>16828.039999999997</v>
      </c>
      <c r="J85" s="3">
        <v>16660.71</v>
      </c>
      <c r="K85" s="3">
        <v>16667.86</v>
      </c>
      <c r="L85" s="3">
        <v>11768.920000000002</v>
      </c>
      <c r="M85" s="3">
        <v>9559.8999999999978</v>
      </c>
      <c r="N85" s="3">
        <v>6892.2300000000005</v>
      </c>
      <c r="O85" s="3">
        <v>5458.32</v>
      </c>
      <c r="P85" s="3">
        <v>5592.8099999999995</v>
      </c>
      <c r="Q85" s="3">
        <v>10840.699999999999</v>
      </c>
      <c r="R85" s="3">
        <v>70555.650000000009</v>
      </c>
      <c r="Y85" s="3">
        <v>17376.620000000003</v>
      </c>
      <c r="Z85" s="3">
        <v>16048.4</v>
      </c>
      <c r="AA85" s="3">
        <v>16828.039999999997</v>
      </c>
      <c r="AB85" s="3">
        <v>16660.71</v>
      </c>
      <c r="AC85" s="3">
        <v>16667.86</v>
      </c>
      <c r="AD85" s="3">
        <v>11768.920000000002</v>
      </c>
      <c r="AE85" s="3">
        <v>9559.8999999999978</v>
      </c>
      <c r="AF85" s="3">
        <v>6892.2300000000005</v>
      </c>
      <c r="AG85" s="3">
        <v>5458.32</v>
      </c>
      <c r="AH85" s="3">
        <v>5592.8099999999995</v>
      </c>
      <c r="AI85" s="3">
        <v>10840.699999999999</v>
      </c>
      <c r="AJ85" s="3">
        <v>70555.650000000009</v>
      </c>
    </row>
    <row r="86" spans="1:36" x14ac:dyDescent="0.2">
      <c r="A86" t="s">
        <v>52</v>
      </c>
      <c r="B86" s="20">
        <v>909</v>
      </c>
      <c r="C86" s="3">
        <f t="shared" si="16"/>
        <v>336508.77</v>
      </c>
      <c r="F86">
        <v>909</v>
      </c>
      <c r="G86" s="3">
        <v>31132.880000000001</v>
      </c>
      <c r="H86" s="3">
        <v>30062.100000000002</v>
      </c>
      <c r="I86" s="3">
        <v>32220.85</v>
      </c>
      <c r="J86" s="3">
        <v>28263.63</v>
      </c>
      <c r="K86" s="3">
        <v>25315.270000000004</v>
      </c>
      <c r="L86" s="3">
        <v>25667.879999999997</v>
      </c>
      <c r="M86" s="3">
        <v>24560.130000000005</v>
      </c>
      <c r="N86" s="3">
        <v>23210.480000000003</v>
      </c>
      <c r="O86" s="3">
        <v>24565.660000000003</v>
      </c>
      <c r="P86" s="3">
        <v>23839.880000000005</v>
      </c>
      <c r="Q86" s="3">
        <v>26953.919999999998</v>
      </c>
      <c r="R86" s="3">
        <v>40716.090000000004</v>
      </c>
      <c r="Y86" s="3">
        <v>31132.880000000001</v>
      </c>
      <c r="Z86" s="3">
        <v>30062.100000000002</v>
      </c>
      <c r="AA86" s="3">
        <v>32220.85</v>
      </c>
      <c r="AB86" s="3">
        <v>28263.63</v>
      </c>
      <c r="AC86" s="3">
        <v>25315.270000000004</v>
      </c>
      <c r="AD86" s="3">
        <v>25667.879999999997</v>
      </c>
      <c r="AE86" s="3">
        <v>24560.130000000005</v>
      </c>
      <c r="AF86" s="3">
        <v>23210.480000000003</v>
      </c>
      <c r="AG86" s="3">
        <v>24565.660000000003</v>
      </c>
      <c r="AH86" s="3">
        <v>23839.880000000005</v>
      </c>
      <c r="AI86" s="3">
        <v>26953.919999999998</v>
      </c>
      <c r="AJ86" s="3">
        <v>40716.090000000004</v>
      </c>
    </row>
    <row r="87" spans="1:36" x14ac:dyDescent="0.2">
      <c r="A87" t="s">
        <v>53</v>
      </c>
      <c r="B87" s="3" t="str">
        <f t="shared" si="15"/>
        <v>911</v>
      </c>
      <c r="C87" s="3">
        <f t="shared" si="16"/>
        <v>19952.859999999997</v>
      </c>
      <c r="F87" s="10" t="str">
        <f t="shared" si="17"/>
        <v>911</v>
      </c>
      <c r="G87" s="3">
        <v>1356.5500000000002</v>
      </c>
      <c r="H87" s="3">
        <v>1529.2400000000002</v>
      </c>
      <c r="I87" s="3">
        <v>1758.72</v>
      </c>
      <c r="J87" s="3">
        <v>1716.4399999999998</v>
      </c>
      <c r="K87" s="3">
        <v>1629.8500000000001</v>
      </c>
      <c r="L87" s="3">
        <v>1717.76</v>
      </c>
      <c r="M87" s="3">
        <v>1707.3500000000001</v>
      </c>
      <c r="N87" s="3">
        <v>1707.3900000000003</v>
      </c>
      <c r="O87" s="3">
        <v>1707.37</v>
      </c>
      <c r="P87" s="3">
        <v>1629.69</v>
      </c>
      <c r="Q87" s="3">
        <v>1707.3800000000003</v>
      </c>
      <c r="R87" s="3">
        <v>1785.1200000000003</v>
      </c>
      <c r="Y87" s="3">
        <v>1356.5500000000002</v>
      </c>
      <c r="Z87" s="3">
        <v>1529.2400000000002</v>
      </c>
      <c r="AA87" s="3">
        <v>1758.72</v>
      </c>
      <c r="AB87" s="3">
        <v>1716.4399999999998</v>
      </c>
      <c r="AC87" s="3">
        <v>1629.8500000000001</v>
      </c>
      <c r="AD87" s="3">
        <v>1717.76</v>
      </c>
      <c r="AE87" s="3">
        <v>1707.3500000000001</v>
      </c>
      <c r="AF87" s="3">
        <v>1707.3900000000003</v>
      </c>
      <c r="AG87" s="3">
        <v>1707.37</v>
      </c>
      <c r="AH87" s="3">
        <v>1629.69</v>
      </c>
      <c r="AI87" s="3">
        <v>1707.3800000000003</v>
      </c>
      <c r="AJ87" s="3">
        <v>1785.1200000000003</v>
      </c>
    </row>
    <row r="88" spans="1:36" x14ac:dyDescent="0.2">
      <c r="A88" t="s">
        <v>54</v>
      </c>
      <c r="B88" s="3" t="str">
        <f t="shared" si="15"/>
        <v>912</v>
      </c>
      <c r="C88" s="3">
        <f t="shared" si="16"/>
        <v>313566.16000000003</v>
      </c>
      <c r="F88" s="10" t="str">
        <f t="shared" si="17"/>
        <v>912</v>
      </c>
      <c r="G88" s="3">
        <v>39679.1</v>
      </c>
      <c r="H88" s="3">
        <v>21221.509999999995</v>
      </c>
      <c r="I88" s="3">
        <v>31288.400000000001</v>
      </c>
      <c r="J88" s="3">
        <v>39940.99</v>
      </c>
      <c r="K88" s="3">
        <v>20226.440000000006</v>
      </c>
      <c r="L88" s="3">
        <v>26766.449999999993</v>
      </c>
      <c r="M88" s="3">
        <v>24932.589999999986</v>
      </c>
      <c r="N88" s="3">
        <v>16577.420000000002</v>
      </c>
      <c r="O88" s="3">
        <v>18665.489999999994</v>
      </c>
      <c r="P88" s="3">
        <v>35234.079999999987</v>
      </c>
      <c r="Q88" s="3">
        <v>18132.650000000012</v>
      </c>
      <c r="R88" s="3">
        <v>20901.040000000008</v>
      </c>
      <c r="Y88" s="3">
        <v>39679.1</v>
      </c>
      <c r="Z88" s="3">
        <v>21221.509999999995</v>
      </c>
      <c r="AA88" s="3">
        <v>31288.400000000001</v>
      </c>
      <c r="AB88" s="3">
        <v>39940.99</v>
      </c>
      <c r="AC88" s="3">
        <v>20226.440000000006</v>
      </c>
      <c r="AD88" s="3">
        <v>26766.449999999993</v>
      </c>
      <c r="AE88" s="3">
        <v>24932.589999999986</v>
      </c>
      <c r="AF88" s="3">
        <v>16577.420000000002</v>
      </c>
      <c r="AG88" s="3">
        <v>18665.489999999994</v>
      </c>
      <c r="AH88" s="3">
        <v>35234.079999999987</v>
      </c>
      <c r="AI88" s="3">
        <v>18132.650000000012</v>
      </c>
      <c r="AJ88" s="3">
        <v>20901.040000000008</v>
      </c>
    </row>
    <row r="89" spans="1:36" x14ac:dyDescent="0.2">
      <c r="A89" t="s">
        <v>55</v>
      </c>
      <c r="B89" s="3" t="str">
        <f t="shared" si="15"/>
        <v>920</v>
      </c>
      <c r="C89" s="3">
        <f t="shared" si="16"/>
        <v>8120779.809999994</v>
      </c>
      <c r="F89" s="10" t="str">
        <f t="shared" si="17"/>
        <v>920</v>
      </c>
      <c r="G89" s="3">
        <v>704784.33999999985</v>
      </c>
      <c r="H89" s="3">
        <v>673767.03999999911</v>
      </c>
      <c r="I89" s="3">
        <v>908733.39999999735</v>
      </c>
      <c r="J89" s="3">
        <v>653879.9599999995</v>
      </c>
      <c r="K89" s="3">
        <v>564563.67999999924</v>
      </c>
      <c r="L89" s="3">
        <v>660928.55999999971</v>
      </c>
      <c r="M89" s="3">
        <v>564387.99000000011</v>
      </c>
      <c r="N89" s="3">
        <v>557376.86</v>
      </c>
      <c r="O89" s="3">
        <v>739478.30999999936</v>
      </c>
      <c r="P89" s="3">
        <v>650530.11999999953</v>
      </c>
      <c r="Q89" s="3">
        <v>737515.03999999957</v>
      </c>
      <c r="R89" s="3">
        <v>704834.51000000071</v>
      </c>
      <c r="Y89" s="3">
        <v>704784.33999999985</v>
      </c>
      <c r="Z89" s="3">
        <v>673767.03999999911</v>
      </c>
      <c r="AA89" s="3">
        <v>908733.39999999735</v>
      </c>
      <c r="AB89" s="3">
        <v>653879.9599999995</v>
      </c>
      <c r="AC89" s="3">
        <v>564563.67999999924</v>
      </c>
      <c r="AD89" s="3">
        <v>660928.55999999971</v>
      </c>
      <c r="AE89" s="3">
        <v>564387.99000000011</v>
      </c>
      <c r="AF89" s="3">
        <v>557376.86</v>
      </c>
      <c r="AG89" s="3">
        <v>739478.30999999936</v>
      </c>
      <c r="AH89" s="3">
        <v>650530.11999999953</v>
      </c>
      <c r="AI89" s="3">
        <v>737515.03999999957</v>
      </c>
      <c r="AJ89" s="3">
        <v>704834.51000000071</v>
      </c>
    </row>
    <row r="90" spans="1:36" x14ac:dyDescent="0.2">
      <c r="A90" t="s">
        <v>56</v>
      </c>
      <c r="B90" s="3" t="str">
        <f t="shared" si="15"/>
        <v>925</v>
      </c>
      <c r="C90" s="3">
        <f t="shared" si="16"/>
        <v>277923.07999999996</v>
      </c>
      <c r="F90" s="10" t="str">
        <f t="shared" si="17"/>
        <v>925</v>
      </c>
      <c r="G90" s="3">
        <v>20309.909999999996</v>
      </c>
      <c r="H90" s="3">
        <v>18893.09</v>
      </c>
      <c r="I90" s="3">
        <v>19000.889999999996</v>
      </c>
      <c r="J90" s="3">
        <v>35509.93</v>
      </c>
      <c r="K90" s="3">
        <v>17623.89</v>
      </c>
      <c r="L90" s="3">
        <v>13403.140000000003</v>
      </c>
      <c r="M90" s="3">
        <v>21483.449999999997</v>
      </c>
      <c r="N90" s="3">
        <v>16826.3</v>
      </c>
      <c r="O90" s="3">
        <v>24104.3</v>
      </c>
      <c r="P90" s="3">
        <v>29760.329999999998</v>
      </c>
      <c r="Q90" s="3">
        <v>40670.18</v>
      </c>
      <c r="R90" s="3">
        <v>20337.669999999987</v>
      </c>
      <c r="Y90" s="3">
        <v>20309.909999999996</v>
      </c>
      <c r="Z90" s="3">
        <v>18893.09</v>
      </c>
      <c r="AA90" s="3">
        <v>19000.889999999996</v>
      </c>
      <c r="AB90" s="3">
        <v>35509.93</v>
      </c>
      <c r="AC90" s="3">
        <v>17623.89</v>
      </c>
      <c r="AD90" s="3">
        <v>13403.140000000003</v>
      </c>
      <c r="AE90" s="3">
        <v>21483.449999999997</v>
      </c>
      <c r="AF90" s="3">
        <v>16826.3</v>
      </c>
      <c r="AG90" s="3">
        <v>24104.3</v>
      </c>
      <c r="AH90" s="3">
        <v>29760.329999999998</v>
      </c>
      <c r="AI90" s="3">
        <v>40670.18</v>
      </c>
      <c r="AJ90" s="3">
        <v>20337.669999999987</v>
      </c>
    </row>
    <row r="92" spans="1:36" ht="15.75" x14ac:dyDescent="0.25">
      <c r="A92" s="21" t="s">
        <v>57</v>
      </c>
    </row>
    <row r="93" spans="1:36" x14ac:dyDescent="0.2">
      <c r="A93" s="22" t="s">
        <v>58</v>
      </c>
    </row>
    <row r="96" spans="1:36" x14ac:dyDescent="0.2">
      <c r="A96">
        <v>920</v>
      </c>
      <c r="C96" s="3">
        <f t="shared" ref="C96" si="18">SUM(G96:R96)</f>
        <v>200816.15141354885</v>
      </c>
      <c r="D96" t="s">
        <v>59</v>
      </c>
      <c r="F96">
        <v>920</v>
      </c>
      <c r="G96" s="3">
        <f>'Payroll 2021 Adjustments'!$F$10/12</f>
        <v>16734.6792844624</v>
      </c>
      <c r="H96" s="3">
        <f>'Payroll 2021 Adjustments'!$F$10/12</f>
        <v>16734.6792844624</v>
      </c>
      <c r="I96" s="3">
        <f>'Payroll 2021 Adjustments'!$F$10/12</f>
        <v>16734.6792844624</v>
      </c>
      <c r="J96" s="3">
        <f>'Payroll 2021 Adjustments'!$F$10/12</f>
        <v>16734.6792844624</v>
      </c>
      <c r="K96" s="3">
        <f>'Payroll 2021 Adjustments'!$F$10/12</f>
        <v>16734.6792844624</v>
      </c>
      <c r="L96" s="3">
        <f>'Payroll 2021 Adjustments'!$F$10/12</f>
        <v>16734.6792844624</v>
      </c>
      <c r="M96" s="3">
        <f>'Payroll 2021 Adjustments'!$F$10/12</f>
        <v>16734.6792844624</v>
      </c>
      <c r="N96" s="3">
        <f>'Payroll 2021 Adjustments'!$F$10/12</f>
        <v>16734.6792844624</v>
      </c>
      <c r="O96" s="3">
        <f>'Payroll 2021 Adjustments'!$F$10/12</f>
        <v>16734.6792844624</v>
      </c>
      <c r="P96" s="3">
        <f>'Payroll 2021 Adjustments'!$F$10/12</f>
        <v>16734.6792844624</v>
      </c>
      <c r="Q96" s="3">
        <f>'Payroll 2021 Adjustments'!$F$10/12</f>
        <v>16734.6792844624</v>
      </c>
      <c r="R96" s="3">
        <f>'Payroll 2021 Adjustments'!$F$10/12</f>
        <v>16734.6792844624</v>
      </c>
      <c r="Y96" s="10">
        <f>G96</f>
        <v>16734.6792844624</v>
      </c>
      <c r="Z96" s="10">
        <f t="shared" ref="Z96:AJ96" si="19">H96</f>
        <v>16734.6792844624</v>
      </c>
      <c r="AA96" s="10">
        <f t="shared" si="19"/>
        <v>16734.6792844624</v>
      </c>
      <c r="AB96" s="10">
        <f t="shared" si="19"/>
        <v>16734.6792844624</v>
      </c>
      <c r="AC96" s="10">
        <f t="shared" si="19"/>
        <v>16734.6792844624</v>
      </c>
      <c r="AD96" s="10">
        <f t="shared" si="19"/>
        <v>16734.6792844624</v>
      </c>
      <c r="AE96" s="10">
        <f t="shared" si="19"/>
        <v>16734.6792844624</v>
      </c>
      <c r="AF96" s="10">
        <f t="shared" si="19"/>
        <v>16734.6792844624</v>
      </c>
      <c r="AG96" s="10">
        <f t="shared" si="19"/>
        <v>16734.6792844624</v>
      </c>
      <c r="AH96" s="10">
        <f t="shared" si="19"/>
        <v>16734.6792844624</v>
      </c>
      <c r="AI96" s="10">
        <f t="shared" si="19"/>
        <v>16734.6792844624</v>
      </c>
      <c r="AJ96" s="10">
        <f t="shared" si="19"/>
        <v>16734.6792844624</v>
      </c>
    </row>
    <row r="99" spans="3:36" x14ac:dyDescent="0.2">
      <c r="C99" s="3">
        <f t="shared" ref="C99:C145" si="20">SUM(G99:R99)</f>
        <v>648.93328445747773</v>
      </c>
      <c r="D99" t="s">
        <v>60</v>
      </c>
      <c r="F99">
        <v>870</v>
      </c>
      <c r="G99" s="3">
        <f>'G2-19g-m Pay_ExpCap'!BM18</f>
        <v>0</v>
      </c>
      <c r="H99" s="3">
        <f>'G2-19g-m Pay_ExpCap'!BN18</f>
        <v>0</v>
      </c>
      <c r="I99" s="3">
        <f>'G2-19g-m Pay_ExpCap'!BO18</f>
        <v>0</v>
      </c>
      <c r="J99" s="3">
        <f>'G2-19g-m Pay_ExpCap'!BP18</f>
        <v>0</v>
      </c>
      <c r="K99" s="3">
        <f>'G2-19g-m Pay_ExpCap'!BQ18</f>
        <v>0</v>
      </c>
      <c r="L99" s="3">
        <f>'G2-19g-m Pay_ExpCap'!BR18</f>
        <v>0</v>
      </c>
      <c r="M99" s="3">
        <f>'G2-19g-m Pay_ExpCap'!BS18</f>
        <v>0</v>
      </c>
      <c r="N99" s="3">
        <f>'G2-19g-m Pay_ExpCap'!BT18</f>
        <v>0</v>
      </c>
      <c r="O99" s="3">
        <f>'G2-19g-m Pay_ExpCap'!BU18</f>
        <v>162.23332111436943</v>
      </c>
      <c r="P99" s="3">
        <f>'G2-19g-m Pay_ExpCap'!BV18</f>
        <v>162.23332111436943</v>
      </c>
      <c r="Q99" s="3">
        <f>'G2-19g-m Pay_ExpCap'!BW18</f>
        <v>162.23332111436943</v>
      </c>
      <c r="R99" s="3">
        <f>'G2-19g-m Pay_ExpCap'!BX18</f>
        <v>162.23332111436943</v>
      </c>
      <c r="Y99" s="3">
        <f>'G2-19g-m Pay_ExpCap'!BY18</f>
        <v>223.15</v>
      </c>
      <c r="Z99" s="3">
        <f>'G2-19g-m Pay_ExpCap'!BZ18</f>
        <v>223.15</v>
      </c>
      <c r="AA99" s="3">
        <f>'G2-19g-m Pay_ExpCap'!CA18</f>
        <v>223.15</v>
      </c>
      <c r="AB99" s="3">
        <f>'G2-19g-m Pay_ExpCap'!CB18</f>
        <v>223.15</v>
      </c>
      <c r="AC99" s="3">
        <f>'G2-19g-m Pay_ExpCap'!CC18</f>
        <v>223.15</v>
      </c>
      <c r="AD99" s="3">
        <f>'G2-19g-m Pay_ExpCap'!CD18</f>
        <v>223.15</v>
      </c>
      <c r="AE99" s="3">
        <f>'G2-19g-m Pay_ExpCap'!CE18</f>
        <v>223.15</v>
      </c>
      <c r="AF99" s="3">
        <f>'G2-19g-m Pay_ExpCap'!CF18</f>
        <v>223.15</v>
      </c>
      <c r="AG99" s="3">
        <f>'G2-19g-m Pay_ExpCap'!CG18</f>
        <v>223.15</v>
      </c>
      <c r="AH99" s="3">
        <f>'G2-19g-m Pay_ExpCap'!CH18</f>
        <v>223.15</v>
      </c>
      <c r="AI99" s="3">
        <f>'G2-19g-m Pay_ExpCap'!CI18</f>
        <v>223.15</v>
      </c>
      <c r="AJ99" s="3">
        <f>'G2-19g-m Pay_ExpCap'!CJ18</f>
        <v>223.15</v>
      </c>
    </row>
    <row r="100" spans="3:36" x14ac:dyDescent="0.2">
      <c r="C100" s="3">
        <f t="shared" si="20"/>
        <v>26421.986744868042</v>
      </c>
      <c r="F100">
        <v>874</v>
      </c>
      <c r="G100" s="3">
        <f>'G2-19g-m Pay_ExpCap'!BM19</f>
        <v>0</v>
      </c>
      <c r="H100" s="3">
        <f>'G2-19g-m Pay_ExpCap'!BN19</f>
        <v>0</v>
      </c>
      <c r="I100" s="3">
        <f>'G2-19g-m Pay_ExpCap'!BO19</f>
        <v>2642.1986744868036</v>
      </c>
      <c r="J100" s="3">
        <f>'G2-19g-m Pay_ExpCap'!BP19</f>
        <v>2642.1986744868036</v>
      </c>
      <c r="K100" s="3">
        <f>'G2-19g-m Pay_ExpCap'!BQ19</f>
        <v>2642.1986744868036</v>
      </c>
      <c r="L100" s="3">
        <f>'G2-19g-m Pay_ExpCap'!BR19</f>
        <v>2642.1986744868036</v>
      </c>
      <c r="M100" s="3">
        <f>'G2-19g-m Pay_ExpCap'!BS19</f>
        <v>2642.1986744868036</v>
      </c>
      <c r="N100" s="3">
        <f>'G2-19g-m Pay_ExpCap'!BT19</f>
        <v>2642.1986744868036</v>
      </c>
      <c r="O100" s="3">
        <f>'G2-19g-m Pay_ExpCap'!BU19</f>
        <v>2642.1986744868036</v>
      </c>
      <c r="P100" s="3">
        <f>'G2-19g-m Pay_ExpCap'!BV19</f>
        <v>2642.1986744868036</v>
      </c>
      <c r="Q100" s="3">
        <f>'G2-19g-m Pay_ExpCap'!BW19</f>
        <v>2642.1986744868036</v>
      </c>
      <c r="R100" s="3">
        <f>'G2-19g-m Pay_ExpCap'!BX19</f>
        <v>2642.1986744868036</v>
      </c>
      <c r="Y100" s="3">
        <f>'G2-19g-m Pay_ExpCap'!BY19</f>
        <v>3004.1825000000003</v>
      </c>
      <c r="Z100" s="3">
        <f>'G2-19g-m Pay_ExpCap'!BZ19</f>
        <v>3004.1825000000003</v>
      </c>
      <c r="AA100" s="3">
        <f>'G2-19g-m Pay_ExpCap'!CA19</f>
        <v>3004.1825000000003</v>
      </c>
      <c r="AB100" s="3">
        <f>'G2-19g-m Pay_ExpCap'!CB19</f>
        <v>3004.1825000000003</v>
      </c>
      <c r="AC100" s="3">
        <f>'G2-19g-m Pay_ExpCap'!CC19</f>
        <v>3004.1825000000003</v>
      </c>
      <c r="AD100" s="3">
        <f>'G2-19g-m Pay_ExpCap'!CD19</f>
        <v>3004.1825000000003</v>
      </c>
      <c r="AE100" s="3">
        <f>'G2-19g-m Pay_ExpCap'!CE19</f>
        <v>3004.1825000000003</v>
      </c>
      <c r="AF100" s="3">
        <f>'G2-19g-m Pay_ExpCap'!CF19</f>
        <v>3004.1825000000003</v>
      </c>
      <c r="AG100" s="3">
        <f>'G2-19g-m Pay_ExpCap'!CG19</f>
        <v>3004.1825000000003</v>
      </c>
      <c r="AH100" s="3">
        <f>'G2-19g-m Pay_ExpCap'!CH19</f>
        <v>3004.1825000000003</v>
      </c>
      <c r="AI100" s="3">
        <f>'G2-19g-m Pay_ExpCap'!CI19</f>
        <v>3004.1825000000003</v>
      </c>
      <c r="AJ100" s="3">
        <f>'G2-19g-m Pay_ExpCap'!CJ19</f>
        <v>3004.1825000000003</v>
      </c>
    </row>
    <row r="101" spans="3:36" x14ac:dyDescent="0.2">
      <c r="C101" s="3">
        <f t="shared" si="20"/>
        <v>32905.315601173024</v>
      </c>
      <c r="F101">
        <v>874</v>
      </c>
      <c r="G101" s="3">
        <f>'G2-19g-m Pay_ExpCap'!BM20</f>
        <v>0</v>
      </c>
      <c r="H101" s="3">
        <f>'G2-19g-m Pay_ExpCap'!BN20</f>
        <v>0</v>
      </c>
      <c r="I101" s="3">
        <f>'G2-19g-m Pay_ExpCap'!BO20</f>
        <v>0</v>
      </c>
      <c r="J101" s="3">
        <f>'G2-19g-m Pay_ExpCap'!BP20</f>
        <v>0</v>
      </c>
      <c r="K101" s="3">
        <f>'G2-19g-m Pay_ExpCap'!BQ20</f>
        <v>4113.1644501466271</v>
      </c>
      <c r="L101" s="3">
        <f>'G2-19g-m Pay_ExpCap'!BR20</f>
        <v>4113.1644501466271</v>
      </c>
      <c r="M101" s="3">
        <f>'G2-19g-m Pay_ExpCap'!BS20</f>
        <v>4113.1644501466271</v>
      </c>
      <c r="N101" s="3">
        <f>'G2-19g-m Pay_ExpCap'!BT20</f>
        <v>4113.1644501466271</v>
      </c>
      <c r="O101" s="3">
        <f>'G2-19g-m Pay_ExpCap'!BU20</f>
        <v>4113.1644501466271</v>
      </c>
      <c r="P101" s="3">
        <f>'G2-19g-m Pay_ExpCap'!BV20</f>
        <v>4113.1644501466271</v>
      </c>
      <c r="Q101" s="3">
        <f>'G2-19g-m Pay_ExpCap'!BW20</f>
        <v>4113.1644501466271</v>
      </c>
      <c r="R101" s="3">
        <f>'G2-19g-m Pay_ExpCap'!BX20</f>
        <v>4113.1644501466271</v>
      </c>
      <c r="Y101" s="3">
        <f>'G2-19g-m Pay_ExpCap'!BY20</f>
        <v>4841.2650000000003</v>
      </c>
      <c r="Z101" s="3">
        <f>'G2-19g-m Pay_ExpCap'!BZ20</f>
        <v>4841.2650000000003</v>
      </c>
      <c r="AA101" s="3">
        <f>'G2-19g-m Pay_ExpCap'!CA20</f>
        <v>4841.2650000000003</v>
      </c>
      <c r="AB101" s="3">
        <f>'G2-19g-m Pay_ExpCap'!CB20</f>
        <v>4841.2650000000003</v>
      </c>
      <c r="AC101" s="3">
        <f>'G2-19g-m Pay_ExpCap'!CC20</f>
        <v>4841.2650000000003</v>
      </c>
      <c r="AD101" s="3">
        <f>'G2-19g-m Pay_ExpCap'!CD20</f>
        <v>4841.2650000000003</v>
      </c>
      <c r="AE101" s="3">
        <f>'G2-19g-m Pay_ExpCap'!CE20</f>
        <v>4841.2650000000003</v>
      </c>
      <c r="AF101" s="3">
        <f>'G2-19g-m Pay_ExpCap'!CF20</f>
        <v>4841.2650000000003</v>
      </c>
      <c r="AG101" s="3">
        <f>'G2-19g-m Pay_ExpCap'!CG20</f>
        <v>4841.2650000000003</v>
      </c>
      <c r="AH101" s="3">
        <f>'G2-19g-m Pay_ExpCap'!CH20</f>
        <v>4841.2650000000003</v>
      </c>
      <c r="AI101" s="3">
        <f>'G2-19g-m Pay_ExpCap'!CI20</f>
        <v>4841.2650000000003</v>
      </c>
      <c r="AJ101" s="3">
        <f>'G2-19g-m Pay_ExpCap'!CJ20</f>
        <v>4841.2650000000003</v>
      </c>
    </row>
    <row r="102" spans="3:36" x14ac:dyDescent="0.2">
      <c r="C102" s="3">
        <f t="shared" si="20"/>
        <v>11810.229325513199</v>
      </c>
      <c r="F102">
        <v>874</v>
      </c>
      <c r="G102" s="3">
        <f>'G2-19g-m Pay_ExpCap'!BM21</f>
        <v>0</v>
      </c>
      <c r="H102" s="3">
        <f>'G2-19g-m Pay_ExpCap'!BN21</f>
        <v>0</v>
      </c>
      <c r="I102" s="3">
        <f>'G2-19g-m Pay_ExpCap'!BO21</f>
        <v>0</v>
      </c>
      <c r="J102" s="3">
        <f>'G2-19g-m Pay_ExpCap'!BP21</f>
        <v>0</v>
      </c>
      <c r="K102" s="3">
        <f>'G2-19g-m Pay_ExpCap'!BQ21</f>
        <v>0</v>
      </c>
      <c r="L102" s="3">
        <f>'G2-19g-m Pay_ExpCap'!BR21</f>
        <v>0</v>
      </c>
      <c r="M102" s="3">
        <f>'G2-19g-m Pay_ExpCap'!BS21</f>
        <v>1968.3715542521995</v>
      </c>
      <c r="N102" s="3">
        <f>'G2-19g-m Pay_ExpCap'!BT21</f>
        <v>1968.3715542521995</v>
      </c>
      <c r="O102" s="3">
        <f>'G2-19g-m Pay_ExpCap'!BU21</f>
        <v>1968.3715542521995</v>
      </c>
      <c r="P102" s="3">
        <f>'G2-19g-m Pay_ExpCap'!BV21</f>
        <v>1968.3715542521995</v>
      </c>
      <c r="Q102" s="3">
        <f>'G2-19g-m Pay_ExpCap'!BW21</f>
        <v>1968.3715542521995</v>
      </c>
      <c r="R102" s="3">
        <f>'G2-19g-m Pay_ExpCap'!BX21</f>
        <v>1968.3715542521995</v>
      </c>
      <c r="Y102" s="3">
        <f>'G2-19g-m Pay_ExpCap'!BY21</f>
        <v>4841.2650000000003</v>
      </c>
      <c r="Z102" s="3">
        <f>'G2-19g-m Pay_ExpCap'!BZ21</f>
        <v>4841.2650000000003</v>
      </c>
      <c r="AA102" s="3">
        <f>'G2-19g-m Pay_ExpCap'!CA21</f>
        <v>4841.2650000000003</v>
      </c>
      <c r="AB102" s="3">
        <f>'G2-19g-m Pay_ExpCap'!CB21</f>
        <v>4841.2650000000003</v>
      </c>
      <c r="AC102" s="3">
        <f>'G2-19g-m Pay_ExpCap'!CC21</f>
        <v>4841.2650000000003</v>
      </c>
      <c r="AD102" s="3">
        <f>'G2-19g-m Pay_ExpCap'!CD21</f>
        <v>4841.2650000000003</v>
      </c>
      <c r="AE102" s="3">
        <f>'G2-19g-m Pay_ExpCap'!CE21</f>
        <v>4841.2650000000003</v>
      </c>
      <c r="AF102" s="3">
        <f>'G2-19g-m Pay_ExpCap'!CF21</f>
        <v>4841.2650000000003</v>
      </c>
      <c r="AG102" s="3">
        <f>'G2-19g-m Pay_ExpCap'!CG21</f>
        <v>4841.2650000000003</v>
      </c>
      <c r="AH102" s="3">
        <f>'G2-19g-m Pay_ExpCap'!CH21</f>
        <v>4841.2650000000003</v>
      </c>
      <c r="AI102" s="3">
        <f>'G2-19g-m Pay_ExpCap'!CI21</f>
        <v>4841.2650000000003</v>
      </c>
      <c r="AJ102" s="3">
        <f>'G2-19g-m Pay_ExpCap'!CJ21</f>
        <v>4841.2650000000003</v>
      </c>
    </row>
    <row r="103" spans="3:36" x14ac:dyDescent="0.2">
      <c r="C103" s="3">
        <f t="shared" si="20"/>
        <v>18896.998240469209</v>
      </c>
      <c r="F103">
        <v>874</v>
      </c>
      <c r="G103" s="3">
        <f>'G2-19g-m Pay_ExpCap'!BM22</f>
        <v>0</v>
      </c>
      <c r="H103" s="3">
        <f>'G2-19g-m Pay_ExpCap'!BN22</f>
        <v>0</v>
      </c>
      <c r="I103" s="3">
        <f>'G2-19g-m Pay_ExpCap'!BO22</f>
        <v>0</v>
      </c>
      <c r="J103" s="3">
        <f>'G2-19g-m Pay_ExpCap'!BP22</f>
        <v>0</v>
      </c>
      <c r="K103" s="3">
        <f>'G2-19g-m Pay_ExpCap'!BQ22</f>
        <v>0</v>
      </c>
      <c r="L103" s="3">
        <f>'G2-19g-m Pay_ExpCap'!BR22</f>
        <v>0</v>
      </c>
      <c r="M103" s="3">
        <f>'G2-19g-m Pay_ExpCap'!BS22</f>
        <v>0</v>
      </c>
      <c r="N103" s="3">
        <f>'G2-19g-m Pay_ExpCap'!BT22</f>
        <v>3779.3996480938417</v>
      </c>
      <c r="O103" s="3">
        <f>'G2-19g-m Pay_ExpCap'!BU22</f>
        <v>3779.3996480938417</v>
      </c>
      <c r="P103" s="3">
        <f>'G2-19g-m Pay_ExpCap'!BV22</f>
        <v>3779.3996480938417</v>
      </c>
      <c r="Q103" s="3">
        <f>'G2-19g-m Pay_ExpCap'!BW22</f>
        <v>3779.3996480938417</v>
      </c>
      <c r="R103" s="3">
        <f>'G2-19g-m Pay_ExpCap'!BX22</f>
        <v>3779.3996480938417</v>
      </c>
      <c r="Y103" s="3">
        <f>'G2-19g-m Pay_ExpCap'!BY22</f>
        <v>4841.2650000000003</v>
      </c>
      <c r="Z103" s="3">
        <f>'G2-19g-m Pay_ExpCap'!BZ22</f>
        <v>4841.2650000000003</v>
      </c>
      <c r="AA103" s="3">
        <f>'G2-19g-m Pay_ExpCap'!CA22</f>
        <v>4841.2650000000003</v>
      </c>
      <c r="AB103" s="3">
        <f>'G2-19g-m Pay_ExpCap'!CB22</f>
        <v>4841.2650000000003</v>
      </c>
      <c r="AC103" s="3">
        <f>'G2-19g-m Pay_ExpCap'!CC22</f>
        <v>4841.2650000000003</v>
      </c>
      <c r="AD103" s="3">
        <f>'G2-19g-m Pay_ExpCap'!CD22</f>
        <v>4841.2650000000003</v>
      </c>
      <c r="AE103" s="3">
        <f>'G2-19g-m Pay_ExpCap'!CE22</f>
        <v>4841.2650000000003</v>
      </c>
      <c r="AF103" s="3">
        <f>'G2-19g-m Pay_ExpCap'!CF22</f>
        <v>4841.2650000000003</v>
      </c>
      <c r="AG103" s="3">
        <f>'G2-19g-m Pay_ExpCap'!CG22</f>
        <v>4841.2650000000003</v>
      </c>
      <c r="AH103" s="3">
        <f>'G2-19g-m Pay_ExpCap'!CH22</f>
        <v>4841.2650000000003</v>
      </c>
      <c r="AI103" s="3">
        <f>'G2-19g-m Pay_ExpCap'!CI22</f>
        <v>4841.2650000000003</v>
      </c>
      <c r="AJ103" s="3">
        <f>'G2-19g-m Pay_ExpCap'!CJ22</f>
        <v>4841.2650000000003</v>
      </c>
    </row>
    <row r="104" spans="3:36" x14ac:dyDescent="0.2">
      <c r="C104" s="3">
        <f t="shared" si="20"/>
        <v>0</v>
      </c>
      <c r="F104">
        <v>874</v>
      </c>
      <c r="G104" s="3">
        <f>'G2-19g-m Pay_ExpCap'!BM23</f>
        <v>0</v>
      </c>
      <c r="H104" s="3">
        <f>'G2-19g-m Pay_ExpCap'!BN23</f>
        <v>0</v>
      </c>
      <c r="I104" s="3">
        <f>'G2-19g-m Pay_ExpCap'!BO23</f>
        <v>0</v>
      </c>
      <c r="J104" s="3">
        <f>'G2-19g-m Pay_ExpCap'!BP23</f>
        <v>0</v>
      </c>
      <c r="K104" s="3">
        <f>'G2-19g-m Pay_ExpCap'!BQ23</f>
        <v>0</v>
      </c>
      <c r="L104" s="3">
        <f>'G2-19g-m Pay_ExpCap'!BR23</f>
        <v>0</v>
      </c>
      <c r="M104" s="3">
        <f>'G2-19g-m Pay_ExpCap'!BS23</f>
        <v>0</v>
      </c>
      <c r="N104" s="3">
        <f>'G2-19g-m Pay_ExpCap'!BT23</f>
        <v>0</v>
      </c>
      <c r="O104" s="3">
        <f>'G2-19g-m Pay_ExpCap'!BU23</f>
        <v>0</v>
      </c>
      <c r="P104" s="3">
        <f>'G2-19g-m Pay_ExpCap'!BV23</f>
        <v>0</v>
      </c>
      <c r="Q104" s="3">
        <f>'G2-19g-m Pay_ExpCap'!BW23</f>
        <v>0</v>
      </c>
      <c r="R104" s="3">
        <f>'G2-19g-m Pay_ExpCap'!BX23</f>
        <v>0</v>
      </c>
      <c r="Y104" s="3">
        <f>'G2-19g-m Pay_ExpCap'!BY23</f>
        <v>0</v>
      </c>
      <c r="Z104" s="3">
        <f>'G2-19g-m Pay_ExpCap'!BZ23</f>
        <v>0</v>
      </c>
      <c r="AA104" s="3">
        <f>'G2-19g-m Pay_ExpCap'!CA23</f>
        <v>0</v>
      </c>
      <c r="AB104" s="3">
        <f>'G2-19g-m Pay_ExpCap'!CB23</f>
        <v>5158.4499999999989</v>
      </c>
      <c r="AC104" s="3">
        <f>'G2-19g-m Pay_ExpCap'!CC23</f>
        <v>5158.4499999999989</v>
      </c>
      <c r="AD104" s="3">
        <f>'G2-19g-m Pay_ExpCap'!CD23</f>
        <v>5158.4499999999989</v>
      </c>
      <c r="AE104" s="3">
        <f>'G2-19g-m Pay_ExpCap'!CE23</f>
        <v>5158.4499999999989</v>
      </c>
      <c r="AF104" s="3">
        <f>'G2-19g-m Pay_ExpCap'!CF23</f>
        <v>5158.4499999999989</v>
      </c>
      <c r="AG104" s="3">
        <f>'G2-19g-m Pay_ExpCap'!CG23</f>
        <v>5158.4499999999989</v>
      </c>
      <c r="AH104" s="3">
        <f>'G2-19g-m Pay_ExpCap'!CH23</f>
        <v>5158.4499999999989</v>
      </c>
      <c r="AI104" s="3">
        <f>'G2-19g-m Pay_ExpCap'!CI23</f>
        <v>5158.4499999999989</v>
      </c>
      <c r="AJ104" s="3">
        <f>'G2-19g-m Pay_ExpCap'!CJ23</f>
        <v>5158.4499999999989</v>
      </c>
    </row>
    <row r="105" spans="3:36" x14ac:dyDescent="0.2">
      <c r="C105" s="3">
        <f t="shared" si="20"/>
        <v>26647.276187683277</v>
      </c>
      <c r="F105">
        <v>874</v>
      </c>
      <c r="G105" s="3">
        <f>'G2-19g-m Pay_ExpCap'!BM24</f>
        <v>0</v>
      </c>
      <c r="H105" s="3">
        <f>'G2-19g-m Pay_ExpCap'!BN24</f>
        <v>0</v>
      </c>
      <c r="I105" s="3">
        <f>'G2-19g-m Pay_ExpCap'!BO24</f>
        <v>0</v>
      </c>
      <c r="J105" s="3">
        <f>'G2-19g-m Pay_ExpCap'!BP24</f>
        <v>2960.8084652981424</v>
      </c>
      <c r="K105" s="3">
        <f>'G2-19g-m Pay_ExpCap'!BQ24</f>
        <v>2960.8084652981424</v>
      </c>
      <c r="L105" s="3">
        <f>'G2-19g-m Pay_ExpCap'!BR24</f>
        <v>2960.8084652981424</v>
      </c>
      <c r="M105" s="3">
        <f>'G2-19g-m Pay_ExpCap'!BS24</f>
        <v>2960.8084652981424</v>
      </c>
      <c r="N105" s="3">
        <f>'G2-19g-m Pay_ExpCap'!BT24</f>
        <v>2960.8084652981424</v>
      </c>
      <c r="O105" s="3">
        <f>'G2-19g-m Pay_ExpCap'!BU24</f>
        <v>2960.8084652981424</v>
      </c>
      <c r="P105" s="3">
        <f>'G2-19g-m Pay_ExpCap'!BV24</f>
        <v>2960.8084652981424</v>
      </c>
      <c r="Q105" s="3">
        <f>'G2-19g-m Pay_ExpCap'!BW24</f>
        <v>2960.8084652981424</v>
      </c>
      <c r="R105" s="3">
        <f>'G2-19g-m Pay_ExpCap'!BX24</f>
        <v>2960.8084652981424</v>
      </c>
      <c r="Y105" s="3">
        <f>'G2-19g-m Pay_ExpCap'!BY24</f>
        <v>3430.25</v>
      </c>
      <c r="Z105" s="3">
        <f>'G2-19g-m Pay_ExpCap'!BZ24</f>
        <v>3430.25</v>
      </c>
      <c r="AA105" s="3">
        <f>'G2-19g-m Pay_ExpCap'!CA24</f>
        <v>3430.25</v>
      </c>
      <c r="AB105" s="3">
        <f>'G2-19g-m Pay_ExpCap'!CB24</f>
        <v>3430.25</v>
      </c>
      <c r="AC105" s="3">
        <f>'G2-19g-m Pay_ExpCap'!CC24</f>
        <v>3430.25</v>
      </c>
      <c r="AD105" s="3">
        <f>'G2-19g-m Pay_ExpCap'!CD24</f>
        <v>3430.25</v>
      </c>
      <c r="AE105" s="3">
        <f>'G2-19g-m Pay_ExpCap'!CE24</f>
        <v>3430.25</v>
      </c>
      <c r="AF105" s="3">
        <f>'G2-19g-m Pay_ExpCap'!CF24</f>
        <v>3430.25</v>
      </c>
      <c r="AG105" s="3">
        <f>'G2-19g-m Pay_ExpCap'!CG24</f>
        <v>3430.25</v>
      </c>
      <c r="AH105" s="3">
        <f>'G2-19g-m Pay_ExpCap'!CH24</f>
        <v>3430.25</v>
      </c>
      <c r="AI105" s="3">
        <f>'G2-19g-m Pay_ExpCap'!CI24</f>
        <v>3430.25</v>
      </c>
      <c r="AJ105" s="3">
        <f>'G2-19g-m Pay_ExpCap'!CJ24</f>
        <v>3430.25</v>
      </c>
    </row>
    <row r="106" spans="3:36" x14ac:dyDescent="0.2">
      <c r="C106" s="3">
        <f t="shared" si="20"/>
        <v>0</v>
      </c>
      <c r="F106">
        <v>874</v>
      </c>
      <c r="G106" s="3">
        <f>'G2-19g-m Pay_ExpCap'!BM25</f>
        <v>0</v>
      </c>
      <c r="H106" s="3">
        <f>'G2-19g-m Pay_ExpCap'!BN25</f>
        <v>0</v>
      </c>
      <c r="I106" s="3">
        <f>'G2-19g-m Pay_ExpCap'!BO25</f>
        <v>0</v>
      </c>
      <c r="J106" s="3">
        <f>'G2-19g-m Pay_ExpCap'!BP25</f>
        <v>0</v>
      </c>
      <c r="K106" s="3">
        <f>'G2-19g-m Pay_ExpCap'!BQ25</f>
        <v>0</v>
      </c>
      <c r="L106" s="3">
        <f>'G2-19g-m Pay_ExpCap'!BR25</f>
        <v>0</v>
      </c>
      <c r="M106" s="3">
        <f>'G2-19g-m Pay_ExpCap'!BS25</f>
        <v>0</v>
      </c>
      <c r="N106" s="3">
        <f>'G2-19g-m Pay_ExpCap'!BT25</f>
        <v>0</v>
      </c>
      <c r="O106" s="3">
        <f>'G2-19g-m Pay_ExpCap'!BU25</f>
        <v>0</v>
      </c>
      <c r="P106" s="3">
        <f>'G2-19g-m Pay_ExpCap'!BV25</f>
        <v>0</v>
      </c>
      <c r="Q106" s="3">
        <f>'G2-19g-m Pay_ExpCap'!BW25</f>
        <v>0</v>
      </c>
      <c r="R106" s="3">
        <f>'G2-19g-m Pay_ExpCap'!BX25</f>
        <v>0</v>
      </c>
      <c r="Y106" s="3">
        <f>'G2-19g-m Pay_ExpCap'!BY25</f>
        <v>0</v>
      </c>
      <c r="Z106" s="3">
        <f>'G2-19g-m Pay_ExpCap'!BZ25</f>
        <v>0</v>
      </c>
      <c r="AA106" s="3">
        <f>'G2-19g-m Pay_ExpCap'!CA25</f>
        <v>0</v>
      </c>
      <c r="AB106" s="3">
        <f>'G2-19g-m Pay_ExpCap'!CB25</f>
        <v>4136.4633333333322</v>
      </c>
      <c r="AC106" s="3">
        <f>'G2-19g-m Pay_ExpCap'!CC25</f>
        <v>4136.4633333333322</v>
      </c>
      <c r="AD106" s="3">
        <f>'G2-19g-m Pay_ExpCap'!CD25</f>
        <v>4136.4633333333322</v>
      </c>
      <c r="AE106" s="3">
        <f>'G2-19g-m Pay_ExpCap'!CE25</f>
        <v>4136.4633333333322</v>
      </c>
      <c r="AF106" s="3">
        <f>'G2-19g-m Pay_ExpCap'!CF25</f>
        <v>4136.4633333333322</v>
      </c>
      <c r="AG106" s="3">
        <f>'G2-19g-m Pay_ExpCap'!CG25</f>
        <v>4136.4633333333322</v>
      </c>
      <c r="AH106" s="3">
        <f>'G2-19g-m Pay_ExpCap'!CH25</f>
        <v>4136.4633333333322</v>
      </c>
      <c r="AI106" s="3">
        <f>'G2-19g-m Pay_ExpCap'!CI25</f>
        <v>4136.4633333333322</v>
      </c>
      <c r="AJ106" s="3">
        <f>'G2-19g-m Pay_ExpCap'!CJ25</f>
        <v>4136.4633333333322</v>
      </c>
    </row>
    <row r="107" spans="3:36" x14ac:dyDescent="0.2">
      <c r="C107" s="3">
        <f t="shared" si="20"/>
        <v>1310.1047507331373</v>
      </c>
      <c r="F107">
        <v>878</v>
      </c>
      <c r="G107" s="3">
        <f>'G2-19g-m Pay_ExpCap'!BM26</f>
        <v>0</v>
      </c>
      <c r="H107" s="3">
        <f>'G2-19g-m Pay_ExpCap'!BN26</f>
        <v>0</v>
      </c>
      <c r="I107" s="3">
        <f>'G2-19g-m Pay_ExpCap'!BO26</f>
        <v>0</v>
      </c>
      <c r="J107" s="3">
        <f>'G2-19g-m Pay_ExpCap'!BP26</f>
        <v>0</v>
      </c>
      <c r="K107" s="3">
        <f>'G2-19g-m Pay_ExpCap'!BQ26</f>
        <v>0</v>
      </c>
      <c r="L107" s="3">
        <f>'G2-19g-m Pay_ExpCap'!BR26</f>
        <v>0</v>
      </c>
      <c r="M107" s="3">
        <f>'G2-19g-m Pay_ExpCap'!BS26</f>
        <v>0</v>
      </c>
      <c r="N107" s="3">
        <f>'G2-19g-m Pay_ExpCap'!BT26</f>
        <v>0</v>
      </c>
      <c r="O107" s="3">
        <f>'G2-19g-m Pay_ExpCap'!BU26</f>
        <v>327.52618768328432</v>
      </c>
      <c r="P107" s="3">
        <f>'G2-19g-m Pay_ExpCap'!BV26</f>
        <v>327.52618768328432</v>
      </c>
      <c r="Q107" s="3">
        <f>'G2-19g-m Pay_ExpCap'!BW26</f>
        <v>327.52618768328432</v>
      </c>
      <c r="R107" s="3">
        <f>'G2-19g-m Pay_ExpCap'!BX26</f>
        <v>327.52618768328432</v>
      </c>
      <c r="Y107" s="3">
        <f>'G2-19g-m Pay_ExpCap'!BY26</f>
        <v>444.63500000000005</v>
      </c>
      <c r="Z107" s="3">
        <f>'G2-19g-m Pay_ExpCap'!BZ26</f>
        <v>444.63500000000005</v>
      </c>
      <c r="AA107" s="3">
        <f>'G2-19g-m Pay_ExpCap'!CA26</f>
        <v>444.63500000000005</v>
      </c>
      <c r="AB107" s="3">
        <f>'G2-19g-m Pay_ExpCap'!CB26</f>
        <v>444.63500000000005</v>
      </c>
      <c r="AC107" s="3">
        <f>'G2-19g-m Pay_ExpCap'!CC26</f>
        <v>444.63500000000005</v>
      </c>
      <c r="AD107" s="3">
        <f>'G2-19g-m Pay_ExpCap'!CD26</f>
        <v>444.63500000000005</v>
      </c>
      <c r="AE107" s="3">
        <f>'G2-19g-m Pay_ExpCap'!CE26</f>
        <v>444.63500000000005</v>
      </c>
      <c r="AF107" s="3">
        <f>'G2-19g-m Pay_ExpCap'!CF26</f>
        <v>444.63500000000005</v>
      </c>
      <c r="AG107" s="3">
        <f>'G2-19g-m Pay_ExpCap'!CG26</f>
        <v>444.63500000000005</v>
      </c>
      <c r="AH107" s="3">
        <f>'G2-19g-m Pay_ExpCap'!CH26</f>
        <v>444.63500000000005</v>
      </c>
      <c r="AI107" s="3">
        <f>'G2-19g-m Pay_ExpCap'!CI26</f>
        <v>444.63500000000005</v>
      </c>
      <c r="AJ107" s="3">
        <f>'G2-19g-m Pay_ExpCap'!CJ26</f>
        <v>444.63500000000005</v>
      </c>
    </row>
    <row r="108" spans="3:36" x14ac:dyDescent="0.2">
      <c r="C108" s="3">
        <f t="shared" si="20"/>
        <v>4852.3100000000004</v>
      </c>
      <c r="F108">
        <v>878</v>
      </c>
      <c r="G108" s="3">
        <f>'G2-19g-m Pay_ExpCap'!BM27</f>
        <v>404.35916666666668</v>
      </c>
      <c r="H108" s="3">
        <f>'G2-19g-m Pay_ExpCap'!BN27</f>
        <v>404.35916666666668</v>
      </c>
      <c r="I108" s="3">
        <f>'G2-19g-m Pay_ExpCap'!BO27</f>
        <v>404.35916666666668</v>
      </c>
      <c r="J108" s="3">
        <f>'G2-19g-m Pay_ExpCap'!BP27</f>
        <v>404.35916666666668</v>
      </c>
      <c r="K108" s="3">
        <f>'G2-19g-m Pay_ExpCap'!BQ27</f>
        <v>404.35916666666668</v>
      </c>
      <c r="L108" s="3">
        <f>'G2-19g-m Pay_ExpCap'!BR27</f>
        <v>404.35916666666668</v>
      </c>
      <c r="M108" s="3">
        <f>'G2-19g-m Pay_ExpCap'!BS27</f>
        <v>404.35916666666668</v>
      </c>
      <c r="N108" s="3">
        <f>'G2-19g-m Pay_ExpCap'!BT27</f>
        <v>404.35916666666668</v>
      </c>
      <c r="O108" s="3">
        <f>'G2-19g-m Pay_ExpCap'!BU27</f>
        <v>404.35916666666668</v>
      </c>
      <c r="P108" s="3">
        <f>'G2-19g-m Pay_ExpCap'!BV27</f>
        <v>404.35916666666668</v>
      </c>
      <c r="Q108" s="3">
        <f>'G2-19g-m Pay_ExpCap'!BW27</f>
        <v>404.35916666666668</v>
      </c>
      <c r="R108" s="3">
        <f>'G2-19g-m Pay_ExpCap'!BX27</f>
        <v>404.35916666666668</v>
      </c>
      <c r="Y108" s="3">
        <f>'G2-19g-m Pay_ExpCap'!BY27</f>
        <v>413.76583333333332</v>
      </c>
      <c r="Z108" s="3">
        <f>'G2-19g-m Pay_ExpCap'!BZ27</f>
        <v>413.76583333333332</v>
      </c>
      <c r="AA108" s="3">
        <f>'G2-19g-m Pay_ExpCap'!CA27</f>
        <v>413.76583333333332</v>
      </c>
      <c r="AB108" s="3">
        <f>'G2-19g-m Pay_ExpCap'!CB27</f>
        <v>413.76583333333332</v>
      </c>
      <c r="AC108" s="3">
        <f>'G2-19g-m Pay_ExpCap'!CC27</f>
        <v>413.76583333333332</v>
      </c>
      <c r="AD108" s="3">
        <f>'G2-19g-m Pay_ExpCap'!CD27</f>
        <v>413.76583333333332</v>
      </c>
      <c r="AE108" s="3">
        <f>'G2-19g-m Pay_ExpCap'!CE27</f>
        <v>413.76583333333332</v>
      </c>
      <c r="AF108" s="3">
        <f>'G2-19g-m Pay_ExpCap'!CF27</f>
        <v>413.76583333333332</v>
      </c>
      <c r="AG108" s="3">
        <f>'G2-19g-m Pay_ExpCap'!CG27</f>
        <v>413.76583333333332</v>
      </c>
      <c r="AH108" s="3">
        <f>'G2-19g-m Pay_ExpCap'!CH27</f>
        <v>413.76583333333332</v>
      </c>
      <c r="AI108" s="3">
        <f>'G2-19g-m Pay_ExpCap'!CI27</f>
        <v>413.76583333333332</v>
      </c>
      <c r="AJ108" s="3">
        <f>'G2-19g-m Pay_ExpCap'!CJ27</f>
        <v>413.76583333333332</v>
      </c>
    </row>
    <row r="109" spans="3:36" x14ac:dyDescent="0.2">
      <c r="C109" s="3">
        <f t="shared" si="20"/>
        <v>19148.199999999997</v>
      </c>
      <c r="F109">
        <v>902</v>
      </c>
      <c r="G109" s="3">
        <f>'G2-19g-m Pay_ExpCap'!BM28</f>
        <v>1595.6833333333332</v>
      </c>
      <c r="H109" s="3">
        <f>'G2-19g-m Pay_ExpCap'!BN28</f>
        <v>1595.6833333333332</v>
      </c>
      <c r="I109" s="3">
        <f>'G2-19g-m Pay_ExpCap'!BO28</f>
        <v>1595.6833333333332</v>
      </c>
      <c r="J109" s="3">
        <f>'G2-19g-m Pay_ExpCap'!BP28</f>
        <v>1595.6833333333332</v>
      </c>
      <c r="K109" s="3">
        <f>'G2-19g-m Pay_ExpCap'!BQ28</f>
        <v>1595.6833333333332</v>
      </c>
      <c r="L109" s="3">
        <f>'G2-19g-m Pay_ExpCap'!BR28</f>
        <v>1595.6833333333332</v>
      </c>
      <c r="M109" s="3">
        <f>'G2-19g-m Pay_ExpCap'!BS28</f>
        <v>1595.6833333333332</v>
      </c>
      <c r="N109" s="3">
        <f>'G2-19g-m Pay_ExpCap'!BT28</f>
        <v>1595.6833333333332</v>
      </c>
      <c r="O109" s="3">
        <f>'G2-19g-m Pay_ExpCap'!BU28</f>
        <v>1595.6833333333332</v>
      </c>
      <c r="P109" s="3">
        <f>'G2-19g-m Pay_ExpCap'!BV28</f>
        <v>1595.6833333333332</v>
      </c>
      <c r="Q109" s="3">
        <f>'G2-19g-m Pay_ExpCap'!BW28</f>
        <v>1595.6833333333332</v>
      </c>
      <c r="R109" s="3">
        <f>'G2-19g-m Pay_ExpCap'!BX28</f>
        <v>1595.6833333333332</v>
      </c>
      <c r="Y109" s="3">
        <f>'G2-19g-m Pay_ExpCap'!BY28</f>
        <v>1635.0833333333333</v>
      </c>
      <c r="Z109" s="3">
        <f>'G2-19g-m Pay_ExpCap'!BZ28</f>
        <v>1635.0833333333333</v>
      </c>
      <c r="AA109" s="3">
        <f>'G2-19g-m Pay_ExpCap'!CA28</f>
        <v>1635.0833333333333</v>
      </c>
      <c r="AB109" s="3">
        <f>'G2-19g-m Pay_ExpCap'!CB28</f>
        <v>1635.0833333333333</v>
      </c>
      <c r="AC109" s="3">
        <f>'G2-19g-m Pay_ExpCap'!CC28</f>
        <v>1635.0833333333333</v>
      </c>
      <c r="AD109" s="3">
        <f>'G2-19g-m Pay_ExpCap'!CD28</f>
        <v>1635.0833333333333</v>
      </c>
      <c r="AE109" s="3">
        <f>'G2-19g-m Pay_ExpCap'!CE28</f>
        <v>1635.0833333333333</v>
      </c>
      <c r="AF109" s="3">
        <f>'G2-19g-m Pay_ExpCap'!CF28</f>
        <v>1635.0833333333333</v>
      </c>
      <c r="AG109" s="3">
        <f>'G2-19g-m Pay_ExpCap'!CG28</f>
        <v>1635.0833333333333</v>
      </c>
      <c r="AH109" s="3">
        <f>'G2-19g-m Pay_ExpCap'!CH28</f>
        <v>1635.0833333333333</v>
      </c>
      <c r="AI109" s="3">
        <f>'G2-19g-m Pay_ExpCap'!CI28</f>
        <v>1635.0833333333333</v>
      </c>
      <c r="AJ109" s="3">
        <f>'G2-19g-m Pay_ExpCap'!CJ28</f>
        <v>1635.0833333333333</v>
      </c>
    </row>
    <row r="110" spans="3:36" x14ac:dyDescent="0.2">
      <c r="C110" s="3">
        <f t="shared" si="20"/>
        <v>0</v>
      </c>
      <c r="F110">
        <v>903</v>
      </c>
      <c r="G110" s="3">
        <f>'G2-19g-m Pay_ExpCap'!BM29</f>
        <v>0</v>
      </c>
      <c r="H110" s="3">
        <f>'G2-19g-m Pay_ExpCap'!BN29</f>
        <v>0</v>
      </c>
      <c r="I110" s="3">
        <f>'G2-19g-m Pay_ExpCap'!BO29</f>
        <v>0</v>
      </c>
      <c r="J110" s="3">
        <f>'G2-19g-m Pay_ExpCap'!BP29</f>
        <v>0</v>
      </c>
      <c r="K110" s="3">
        <f>'G2-19g-m Pay_ExpCap'!BQ29</f>
        <v>0</v>
      </c>
      <c r="L110" s="3">
        <f>'G2-19g-m Pay_ExpCap'!BR29</f>
        <v>0</v>
      </c>
      <c r="M110" s="3">
        <f>'G2-19g-m Pay_ExpCap'!BS29</f>
        <v>0</v>
      </c>
      <c r="N110" s="3">
        <f>'G2-19g-m Pay_ExpCap'!BT29</f>
        <v>0</v>
      </c>
      <c r="O110" s="3">
        <f>'G2-19g-m Pay_ExpCap'!BU29</f>
        <v>0</v>
      </c>
      <c r="P110" s="3">
        <f>'G2-19g-m Pay_ExpCap'!BV29</f>
        <v>0</v>
      </c>
      <c r="Q110" s="3">
        <f>'G2-19g-m Pay_ExpCap'!BW29</f>
        <v>0</v>
      </c>
      <c r="R110" s="3">
        <f>'G2-19g-m Pay_ExpCap'!BX29</f>
        <v>0</v>
      </c>
      <c r="Y110" s="3">
        <f>'G2-19g-m Pay_ExpCap'!BY29</f>
        <v>0</v>
      </c>
      <c r="Z110" s="3">
        <f>'G2-19g-m Pay_ExpCap'!BZ29</f>
        <v>0</v>
      </c>
      <c r="AA110" s="3">
        <f>'G2-19g-m Pay_ExpCap'!CA29</f>
        <v>0</v>
      </c>
      <c r="AB110" s="3">
        <f>'G2-19g-m Pay_ExpCap'!CB29</f>
        <v>0</v>
      </c>
      <c r="AC110" s="3">
        <f>'G2-19g-m Pay_ExpCap'!CC29</f>
        <v>0</v>
      </c>
      <c r="AD110" s="3">
        <f>'G2-19g-m Pay_ExpCap'!CD29</f>
        <v>0</v>
      </c>
      <c r="AE110" s="3">
        <f>'G2-19g-m Pay_ExpCap'!CE29</f>
        <v>0</v>
      </c>
      <c r="AF110" s="3">
        <f>'G2-19g-m Pay_ExpCap'!CF29</f>
        <v>0</v>
      </c>
      <c r="AG110" s="3">
        <f>'G2-19g-m Pay_ExpCap'!CG29</f>
        <v>0</v>
      </c>
      <c r="AH110" s="3">
        <f>'G2-19g-m Pay_ExpCap'!CH29</f>
        <v>0</v>
      </c>
      <c r="AI110" s="3">
        <f>'G2-19g-m Pay_ExpCap'!CI29</f>
        <v>0</v>
      </c>
      <c r="AJ110" s="3">
        <f>'G2-19g-m Pay_ExpCap'!CJ29</f>
        <v>0</v>
      </c>
    </row>
    <row r="111" spans="3:36" x14ac:dyDescent="0.2">
      <c r="C111" s="3">
        <f t="shared" si="20"/>
        <v>16773.312499999996</v>
      </c>
      <c r="F111">
        <v>903</v>
      </c>
      <c r="G111" s="3">
        <f>'G2-19g-m Pay_ExpCap'!BM30</f>
        <v>0</v>
      </c>
      <c r="H111" s="3">
        <f>'G2-19g-m Pay_ExpCap'!BN30</f>
        <v>0</v>
      </c>
      <c r="I111" s="3">
        <f>'G2-19g-m Pay_ExpCap'!BO30</f>
        <v>1677.3312499999997</v>
      </c>
      <c r="J111" s="3">
        <f>'G2-19g-m Pay_ExpCap'!BP30</f>
        <v>1677.3312499999997</v>
      </c>
      <c r="K111" s="3">
        <f>'G2-19g-m Pay_ExpCap'!BQ30</f>
        <v>1677.3312499999997</v>
      </c>
      <c r="L111" s="3">
        <f>'G2-19g-m Pay_ExpCap'!BR30</f>
        <v>1677.3312499999997</v>
      </c>
      <c r="M111" s="3">
        <f>'G2-19g-m Pay_ExpCap'!BS30</f>
        <v>1677.3312499999997</v>
      </c>
      <c r="N111" s="3">
        <f>'G2-19g-m Pay_ExpCap'!BT30</f>
        <v>1677.3312499999997</v>
      </c>
      <c r="O111" s="3">
        <f>'G2-19g-m Pay_ExpCap'!BU30</f>
        <v>1677.3312499999997</v>
      </c>
      <c r="P111" s="3">
        <f>'G2-19g-m Pay_ExpCap'!BV30</f>
        <v>1677.3312499999997</v>
      </c>
      <c r="Q111" s="3">
        <f>'G2-19g-m Pay_ExpCap'!BW30</f>
        <v>1677.3312499999997</v>
      </c>
      <c r="R111" s="3">
        <f>'G2-19g-m Pay_ExpCap'!BX30</f>
        <v>1677.3312499999997</v>
      </c>
      <c r="Y111" s="3">
        <f>'G2-19g-m Pay_ExpCap'!BY30</f>
        <v>1916.9499999999996</v>
      </c>
      <c r="Z111" s="3">
        <f>'G2-19g-m Pay_ExpCap'!BZ30</f>
        <v>1916.9499999999996</v>
      </c>
      <c r="AA111" s="3">
        <f>'G2-19g-m Pay_ExpCap'!CA30</f>
        <v>1916.9499999999996</v>
      </c>
      <c r="AB111" s="3">
        <f>'G2-19g-m Pay_ExpCap'!CB30</f>
        <v>1916.9499999999996</v>
      </c>
      <c r="AC111" s="3">
        <f>'G2-19g-m Pay_ExpCap'!CC30</f>
        <v>1916.9499999999996</v>
      </c>
      <c r="AD111" s="3">
        <f>'G2-19g-m Pay_ExpCap'!CD30</f>
        <v>1916.9499999999996</v>
      </c>
      <c r="AE111" s="3">
        <f>'G2-19g-m Pay_ExpCap'!CE30</f>
        <v>1916.9499999999996</v>
      </c>
      <c r="AF111" s="3">
        <f>'G2-19g-m Pay_ExpCap'!CF30</f>
        <v>1916.9499999999996</v>
      </c>
      <c r="AG111" s="3">
        <f>'G2-19g-m Pay_ExpCap'!CG30</f>
        <v>1916.9499999999996</v>
      </c>
      <c r="AH111" s="3">
        <f>'G2-19g-m Pay_ExpCap'!CH30</f>
        <v>1916.9499999999996</v>
      </c>
      <c r="AI111" s="3">
        <f>'G2-19g-m Pay_ExpCap'!CI30</f>
        <v>1916.9499999999996</v>
      </c>
      <c r="AJ111" s="3">
        <f>'G2-19g-m Pay_ExpCap'!CJ30</f>
        <v>1916.9499999999996</v>
      </c>
    </row>
    <row r="112" spans="3:36" x14ac:dyDescent="0.2">
      <c r="C112" s="3">
        <f t="shared" si="20"/>
        <v>14856.362499999997</v>
      </c>
      <c r="F112">
        <v>903</v>
      </c>
      <c r="G112" s="3">
        <f>'G2-19g-m Pay_ExpCap'!BM31</f>
        <v>0</v>
      </c>
      <c r="H112" s="3">
        <f>'G2-19g-m Pay_ExpCap'!BN31</f>
        <v>0</v>
      </c>
      <c r="I112" s="3">
        <f>'G2-19g-m Pay_ExpCap'!BO31</f>
        <v>0</v>
      </c>
      <c r="J112" s="3">
        <f>'G2-19g-m Pay_ExpCap'!BP31</f>
        <v>1650.7069444444442</v>
      </c>
      <c r="K112" s="3">
        <f>'G2-19g-m Pay_ExpCap'!BQ31</f>
        <v>1650.7069444444442</v>
      </c>
      <c r="L112" s="3">
        <f>'G2-19g-m Pay_ExpCap'!BR31</f>
        <v>1650.7069444444442</v>
      </c>
      <c r="M112" s="3">
        <f>'G2-19g-m Pay_ExpCap'!BS31</f>
        <v>1650.7069444444442</v>
      </c>
      <c r="N112" s="3">
        <f>'G2-19g-m Pay_ExpCap'!BT31</f>
        <v>1650.7069444444442</v>
      </c>
      <c r="O112" s="3">
        <f>'G2-19g-m Pay_ExpCap'!BU31</f>
        <v>1650.7069444444442</v>
      </c>
      <c r="P112" s="3">
        <f>'G2-19g-m Pay_ExpCap'!BV31</f>
        <v>1650.7069444444442</v>
      </c>
      <c r="Q112" s="3">
        <f>'G2-19g-m Pay_ExpCap'!BW31</f>
        <v>1650.7069444444442</v>
      </c>
      <c r="R112" s="3">
        <f>'G2-19g-m Pay_ExpCap'!BX31</f>
        <v>1650.7069444444442</v>
      </c>
      <c r="Y112" s="3">
        <f>'G2-19g-m Pay_ExpCap'!BY31</f>
        <v>1916.9499999999996</v>
      </c>
      <c r="Z112" s="3">
        <f>'G2-19g-m Pay_ExpCap'!BZ31</f>
        <v>1916.9499999999996</v>
      </c>
      <c r="AA112" s="3">
        <f>'G2-19g-m Pay_ExpCap'!CA31</f>
        <v>1916.9499999999996</v>
      </c>
      <c r="AB112" s="3">
        <f>'G2-19g-m Pay_ExpCap'!CB31</f>
        <v>1916.9499999999996</v>
      </c>
      <c r="AC112" s="3">
        <f>'G2-19g-m Pay_ExpCap'!CC31</f>
        <v>1916.9499999999996</v>
      </c>
      <c r="AD112" s="3">
        <f>'G2-19g-m Pay_ExpCap'!CD31</f>
        <v>1916.9499999999996</v>
      </c>
      <c r="AE112" s="3">
        <f>'G2-19g-m Pay_ExpCap'!CE31</f>
        <v>1916.9499999999996</v>
      </c>
      <c r="AF112" s="3">
        <f>'G2-19g-m Pay_ExpCap'!CF31</f>
        <v>1916.9499999999996</v>
      </c>
      <c r="AG112" s="3">
        <f>'G2-19g-m Pay_ExpCap'!CG31</f>
        <v>1916.9499999999996</v>
      </c>
      <c r="AH112" s="3">
        <f>'G2-19g-m Pay_ExpCap'!CH31</f>
        <v>1916.9499999999996</v>
      </c>
      <c r="AI112" s="3">
        <f>'G2-19g-m Pay_ExpCap'!CI31</f>
        <v>1916.9499999999996</v>
      </c>
      <c r="AJ112" s="3">
        <f>'G2-19g-m Pay_ExpCap'!CJ31</f>
        <v>1916.9499999999996</v>
      </c>
    </row>
    <row r="113" spans="3:36" x14ac:dyDescent="0.2">
      <c r="C113" s="3">
        <f t="shared" si="20"/>
        <v>16773.312499999996</v>
      </c>
      <c r="F113">
        <v>903</v>
      </c>
      <c r="G113" s="3">
        <f>'G2-19g-m Pay_ExpCap'!BM32</f>
        <v>0</v>
      </c>
      <c r="H113" s="3">
        <f>'G2-19g-m Pay_ExpCap'!BN32</f>
        <v>0</v>
      </c>
      <c r="I113" s="3">
        <f>'G2-19g-m Pay_ExpCap'!BO32</f>
        <v>1677.3312499999997</v>
      </c>
      <c r="J113" s="3">
        <f>'G2-19g-m Pay_ExpCap'!BP32</f>
        <v>1677.3312499999997</v>
      </c>
      <c r="K113" s="3">
        <f>'G2-19g-m Pay_ExpCap'!BQ32</f>
        <v>1677.3312499999997</v>
      </c>
      <c r="L113" s="3">
        <f>'G2-19g-m Pay_ExpCap'!BR32</f>
        <v>1677.3312499999997</v>
      </c>
      <c r="M113" s="3">
        <f>'G2-19g-m Pay_ExpCap'!BS32</f>
        <v>1677.3312499999997</v>
      </c>
      <c r="N113" s="3">
        <f>'G2-19g-m Pay_ExpCap'!BT32</f>
        <v>1677.3312499999997</v>
      </c>
      <c r="O113" s="3">
        <f>'G2-19g-m Pay_ExpCap'!BU32</f>
        <v>1677.3312499999997</v>
      </c>
      <c r="P113" s="3">
        <f>'G2-19g-m Pay_ExpCap'!BV32</f>
        <v>1677.3312499999997</v>
      </c>
      <c r="Q113" s="3">
        <f>'G2-19g-m Pay_ExpCap'!BW32</f>
        <v>1677.3312499999997</v>
      </c>
      <c r="R113" s="3">
        <f>'G2-19g-m Pay_ExpCap'!BX32</f>
        <v>1677.3312499999997</v>
      </c>
      <c r="Y113" s="3">
        <f>'G2-19g-m Pay_ExpCap'!BY32</f>
        <v>1916.9499999999996</v>
      </c>
      <c r="Z113" s="3">
        <f>'G2-19g-m Pay_ExpCap'!BZ32</f>
        <v>1916.9499999999996</v>
      </c>
      <c r="AA113" s="3">
        <f>'G2-19g-m Pay_ExpCap'!CA32</f>
        <v>1916.9499999999996</v>
      </c>
      <c r="AB113" s="3">
        <f>'G2-19g-m Pay_ExpCap'!CB32</f>
        <v>1916.9499999999996</v>
      </c>
      <c r="AC113" s="3">
        <f>'G2-19g-m Pay_ExpCap'!CC32</f>
        <v>1916.9499999999996</v>
      </c>
      <c r="AD113" s="3">
        <f>'G2-19g-m Pay_ExpCap'!CD32</f>
        <v>1916.9499999999996</v>
      </c>
      <c r="AE113" s="3">
        <f>'G2-19g-m Pay_ExpCap'!CE32</f>
        <v>1916.9499999999996</v>
      </c>
      <c r="AF113" s="3">
        <f>'G2-19g-m Pay_ExpCap'!CF32</f>
        <v>1916.9499999999996</v>
      </c>
      <c r="AG113" s="3">
        <f>'G2-19g-m Pay_ExpCap'!CG32</f>
        <v>1916.9499999999996</v>
      </c>
      <c r="AH113" s="3">
        <f>'G2-19g-m Pay_ExpCap'!CH32</f>
        <v>1916.9499999999996</v>
      </c>
      <c r="AI113" s="3">
        <f>'G2-19g-m Pay_ExpCap'!CI32</f>
        <v>1916.9499999999996</v>
      </c>
      <c r="AJ113" s="3">
        <f>'G2-19g-m Pay_ExpCap'!CJ32</f>
        <v>1916.9499999999996</v>
      </c>
    </row>
    <row r="114" spans="3:36" x14ac:dyDescent="0.2">
      <c r="C114" s="3">
        <f t="shared" si="20"/>
        <v>16773.312499999996</v>
      </c>
      <c r="F114">
        <v>903</v>
      </c>
      <c r="G114" s="3">
        <f>'G2-19g-m Pay_ExpCap'!BM33</f>
        <v>0</v>
      </c>
      <c r="H114" s="3">
        <f>'G2-19g-m Pay_ExpCap'!BN33</f>
        <v>0</v>
      </c>
      <c r="I114" s="3">
        <f>'G2-19g-m Pay_ExpCap'!BO33</f>
        <v>1677.3312499999997</v>
      </c>
      <c r="J114" s="3">
        <f>'G2-19g-m Pay_ExpCap'!BP33</f>
        <v>1677.3312499999997</v>
      </c>
      <c r="K114" s="3">
        <f>'G2-19g-m Pay_ExpCap'!BQ33</f>
        <v>1677.3312499999997</v>
      </c>
      <c r="L114" s="3">
        <f>'G2-19g-m Pay_ExpCap'!BR33</f>
        <v>1677.3312499999997</v>
      </c>
      <c r="M114" s="3">
        <f>'G2-19g-m Pay_ExpCap'!BS33</f>
        <v>1677.3312499999997</v>
      </c>
      <c r="N114" s="3">
        <f>'G2-19g-m Pay_ExpCap'!BT33</f>
        <v>1677.3312499999997</v>
      </c>
      <c r="O114" s="3">
        <f>'G2-19g-m Pay_ExpCap'!BU33</f>
        <v>1677.3312499999997</v>
      </c>
      <c r="P114" s="3">
        <f>'G2-19g-m Pay_ExpCap'!BV33</f>
        <v>1677.3312499999997</v>
      </c>
      <c r="Q114" s="3">
        <f>'G2-19g-m Pay_ExpCap'!BW33</f>
        <v>1677.3312499999997</v>
      </c>
      <c r="R114" s="3">
        <f>'G2-19g-m Pay_ExpCap'!BX33</f>
        <v>1677.3312499999997</v>
      </c>
      <c r="Y114" s="3">
        <f>'G2-19g-m Pay_ExpCap'!BY33</f>
        <v>1916.9499999999996</v>
      </c>
      <c r="Z114" s="3">
        <f>'G2-19g-m Pay_ExpCap'!BZ33</f>
        <v>1916.9499999999996</v>
      </c>
      <c r="AA114" s="3">
        <f>'G2-19g-m Pay_ExpCap'!CA33</f>
        <v>1916.9499999999996</v>
      </c>
      <c r="AB114" s="3">
        <f>'G2-19g-m Pay_ExpCap'!CB33</f>
        <v>1916.9499999999996</v>
      </c>
      <c r="AC114" s="3">
        <f>'G2-19g-m Pay_ExpCap'!CC33</f>
        <v>1916.9499999999996</v>
      </c>
      <c r="AD114" s="3">
        <f>'G2-19g-m Pay_ExpCap'!CD33</f>
        <v>1916.9499999999996</v>
      </c>
      <c r="AE114" s="3">
        <f>'G2-19g-m Pay_ExpCap'!CE33</f>
        <v>1916.9499999999996</v>
      </c>
      <c r="AF114" s="3">
        <f>'G2-19g-m Pay_ExpCap'!CF33</f>
        <v>1916.9499999999996</v>
      </c>
      <c r="AG114" s="3">
        <f>'G2-19g-m Pay_ExpCap'!CG33</f>
        <v>1916.9499999999996</v>
      </c>
      <c r="AH114" s="3">
        <f>'G2-19g-m Pay_ExpCap'!CH33</f>
        <v>1916.9499999999996</v>
      </c>
      <c r="AI114" s="3">
        <f>'G2-19g-m Pay_ExpCap'!CI33</f>
        <v>1916.9499999999996</v>
      </c>
      <c r="AJ114" s="3">
        <f>'G2-19g-m Pay_ExpCap'!CJ33</f>
        <v>1916.9499999999996</v>
      </c>
    </row>
    <row r="115" spans="3:36" x14ac:dyDescent="0.2">
      <c r="C115" s="3">
        <f t="shared" si="20"/>
        <v>12990.412499999995</v>
      </c>
      <c r="F115">
        <v>903</v>
      </c>
      <c r="G115" s="3">
        <f>'G2-19g-m Pay_ExpCap'!BM34</f>
        <v>0</v>
      </c>
      <c r="H115" s="3">
        <f>'G2-19g-m Pay_ExpCap'!BN34</f>
        <v>0</v>
      </c>
      <c r="I115" s="3">
        <f>'G2-19g-m Pay_ExpCap'!BO34</f>
        <v>0</v>
      </c>
      <c r="J115" s="3">
        <f>'G2-19g-m Pay_ExpCap'!BP34</f>
        <v>0</v>
      </c>
      <c r="K115" s="3">
        <f>'G2-19g-m Pay_ExpCap'!BQ34</f>
        <v>1623.8015624999996</v>
      </c>
      <c r="L115" s="3">
        <f>'G2-19g-m Pay_ExpCap'!BR34</f>
        <v>1623.8015624999996</v>
      </c>
      <c r="M115" s="3">
        <f>'G2-19g-m Pay_ExpCap'!BS34</f>
        <v>1623.8015624999996</v>
      </c>
      <c r="N115" s="3">
        <f>'G2-19g-m Pay_ExpCap'!BT34</f>
        <v>1623.8015624999996</v>
      </c>
      <c r="O115" s="3">
        <f>'G2-19g-m Pay_ExpCap'!BU34</f>
        <v>1623.8015624999996</v>
      </c>
      <c r="P115" s="3">
        <f>'G2-19g-m Pay_ExpCap'!BV34</f>
        <v>1623.8015624999996</v>
      </c>
      <c r="Q115" s="3">
        <f>'G2-19g-m Pay_ExpCap'!BW34</f>
        <v>1623.8015624999996</v>
      </c>
      <c r="R115" s="3">
        <f>'G2-19g-m Pay_ExpCap'!BX34</f>
        <v>1623.8015624999996</v>
      </c>
      <c r="Y115" s="3">
        <f>'G2-19g-m Pay_ExpCap'!BY34</f>
        <v>1916.9499999999996</v>
      </c>
      <c r="Z115" s="3">
        <f>'G2-19g-m Pay_ExpCap'!BZ34</f>
        <v>1916.9499999999996</v>
      </c>
      <c r="AA115" s="3">
        <f>'G2-19g-m Pay_ExpCap'!CA34</f>
        <v>1916.9499999999996</v>
      </c>
      <c r="AB115" s="3">
        <f>'G2-19g-m Pay_ExpCap'!CB34</f>
        <v>1916.9499999999996</v>
      </c>
      <c r="AC115" s="3">
        <f>'G2-19g-m Pay_ExpCap'!CC34</f>
        <v>1916.9499999999996</v>
      </c>
      <c r="AD115" s="3">
        <f>'G2-19g-m Pay_ExpCap'!CD34</f>
        <v>1916.9499999999996</v>
      </c>
      <c r="AE115" s="3">
        <f>'G2-19g-m Pay_ExpCap'!CE34</f>
        <v>1916.9499999999996</v>
      </c>
      <c r="AF115" s="3">
        <f>'G2-19g-m Pay_ExpCap'!CF34</f>
        <v>1916.9499999999996</v>
      </c>
      <c r="AG115" s="3">
        <f>'G2-19g-m Pay_ExpCap'!CG34</f>
        <v>1916.9499999999996</v>
      </c>
      <c r="AH115" s="3">
        <f>'G2-19g-m Pay_ExpCap'!CH34</f>
        <v>1916.9499999999996</v>
      </c>
      <c r="AI115" s="3">
        <f>'G2-19g-m Pay_ExpCap'!CI34</f>
        <v>1916.9499999999996</v>
      </c>
      <c r="AJ115" s="3">
        <f>'G2-19g-m Pay_ExpCap'!CJ34</f>
        <v>1916.9499999999996</v>
      </c>
    </row>
    <row r="116" spans="3:36" x14ac:dyDescent="0.2">
      <c r="C116" s="3">
        <f t="shared" si="20"/>
        <v>49409.670301511818</v>
      </c>
      <c r="F116">
        <v>903</v>
      </c>
      <c r="G116" s="3">
        <f>'G2-19g-m Pay_ExpCap'!BM35</f>
        <v>0</v>
      </c>
      <c r="H116" s="3">
        <f>'G2-19g-m Pay_ExpCap'!BN35</f>
        <v>0</v>
      </c>
      <c r="I116" s="3">
        <f>'G2-19g-m Pay_ExpCap'!BO35</f>
        <v>4940.9670301511824</v>
      </c>
      <c r="J116" s="3">
        <f>'G2-19g-m Pay_ExpCap'!BP35</f>
        <v>4940.9670301511824</v>
      </c>
      <c r="K116" s="3">
        <f>'G2-19g-m Pay_ExpCap'!BQ35</f>
        <v>4940.9670301511824</v>
      </c>
      <c r="L116" s="3">
        <f>'G2-19g-m Pay_ExpCap'!BR35</f>
        <v>4940.9670301511824</v>
      </c>
      <c r="M116" s="3">
        <f>'G2-19g-m Pay_ExpCap'!BS35</f>
        <v>4940.9670301511824</v>
      </c>
      <c r="N116" s="3">
        <f>'G2-19g-m Pay_ExpCap'!BT35</f>
        <v>4940.9670301511824</v>
      </c>
      <c r="O116" s="3">
        <f>'G2-19g-m Pay_ExpCap'!BU35</f>
        <v>4940.9670301511824</v>
      </c>
      <c r="P116" s="3">
        <f>'G2-19g-m Pay_ExpCap'!BV35</f>
        <v>4940.9670301511824</v>
      </c>
      <c r="Q116" s="3">
        <f>'G2-19g-m Pay_ExpCap'!BW35</f>
        <v>4940.9670301511824</v>
      </c>
      <c r="R116" s="3">
        <f>'G2-19g-m Pay_ExpCap'!BX35</f>
        <v>4940.9670301511824</v>
      </c>
      <c r="Y116" s="3">
        <f>'G2-19g-m Pay_ExpCap'!BY35</f>
        <v>5654.666666666667</v>
      </c>
      <c r="Z116" s="3">
        <f>'G2-19g-m Pay_ExpCap'!BZ35</f>
        <v>5654.666666666667</v>
      </c>
      <c r="AA116" s="3">
        <f>'G2-19g-m Pay_ExpCap'!CA35</f>
        <v>5654.666666666667</v>
      </c>
      <c r="AB116" s="3">
        <f>'G2-19g-m Pay_ExpCap'!CB35</f>
        <v>5654.666666666667</v>
      </c>
      <c r="AC116" s="3">
        <f>'G2-19g-m Pay_ExpCap'!CC35</f>
        <v>5654.666666666667</v>
      </c>
      <c r="AD116" s="3">
        <f>'G2-19g-m Pay_ExpCap'!CD35</f>
        <v>5654.666666666667</v>
      </c>
      <c r="AE116" s="3">
        <f>'G2-19g-m Pay_ExpCap'!CE35</f>
        <v>5654.666666666667</v>
      </c>
      <c r="AF116" s="3">
        <f>'G2-19g-m Pay_ExpCap'!CF35</f>
        <v>5654.666666666667</v>
      </c>
      <c r="AG116" s="3">
        <f>'G2-19g-m Pay_ExpCap'!CG35</f>
        <v>5654.666666666667</v>
      </c>
      <c r="AH116" s="3">
        <f>'G2-19g-m Pay_ExpCap'!CH35</f>
        <v>5654.666666666667</v>
      </c>
      <c r="AI116" s="3">
        <f>'G2-19g-m Pay_ExpCap'!CI35</f>
        <v>5654.666666666667</v>
      </c>
      <c r="AJ116" s="3">
        <f>'G2-19g-m Pay_ExpCap'!CJ35</f>
        <v>5654.666666666667</v>
      </c>
    </row>
    <row r="117" spans="3:36" x14ac:dyDescent="0.2">
      <c r="C117" s="3">
        <f t="shared" si="20"/>
        <v>20459.74580938416</v>
      </c>
      <c r="F117">
        <v>920</v>
      </c>
      <c r="G117" s="3">
        <f>'G2-19g-m Pay_ExpCap'!BM36</f>
        <v>0</v>
      </c>
      <c r="H117" s="3">
        <f>'G2-19g-m Pay_ExpCap'!BN36</f>
        <v>0</v>
      </c>
      <c r="I117" s="3">
        <f>'G2-19g-m Pay_ExpCap'!BO36</f>
        <v>0</v>
      </c>
      <c r="J117" s="3">
        <f>'G2-19g-m Pay_ExpCap'!BP36</f>
        <v>0</v>
      </c>
      <c r="K117" s="3">
        <f>'G2-19g-m Pay_ExpCap'!BQ36</f>
        <v>0</v>
      </c>
      <c r="L117" s="3">
        <f>'G2-19g-m Pay_ExpCap'!BR36</f>
        <v>2922.8208299120229</v>
      </c>
      <c r="M117" s="3">
        <f>'G2-19g-m Pay_ExpCap'!BS36</f>
        <v>2922.8208299120229</v>
      </c>
      <c r="N117" s="3">
        <f>'G2-19g-m Pay_ExpCap'!BT36</f>
        <v>2922.8208299120229</v>
      </c>
      <c r="O117" s="3">
        <f>'G2-19g-m Pay_ExpCap'!BU36</f>
        <v>2922.8208299120229</v>
      </c>
      <c r="P117" s="3">
        <f>'G2-19g-m Pay_ExpCap'!BV36</f>
        <v>2922.8208299120229</v>
      </c>
      <c r="Q117" s="3">
        <f>'G2-19g-m Pay_ExpCap'!BW36</f>
        <v>2922.8208299120229</v>
      </c>
      <c r="R117" s="3">
        <f>'G2-19g-m Pay_ExpCap'!BX36</f>
        <v>2922.8208299120229</v>
      </c>
      <c r="Y117" s="3">
        <f>'G2-19g-m Pay_ExpCap'!BY36</f>
        <v>3494.3626666666664</v>
      </c>
      <c r="Z117" s="3">
        <f>'G2-19g-m Pay_ExpCap'!BZ36</f>
        <v>3494.3626666666664</v>
      </c>
      <c r="AA117" s="3">
        <f>'G2-19g-m Pay_ExpCap'!CA36</f>
        <v>3494.3626666666664</v>
      </c>
      <c r="AB117" s="3">
        <f>'G2-19g-m Pay_ExpCap'!CB36</f>
        <v>3494.3626666666664</v>
      </c>
      <c r="AC117" s="3">
        <f>'G2-19g-m Pay_ExpCap'!CC36</f>
        <v>3494.3626666666664</v>
      </c>
      <c r="AD117" s="3">
        <f>'G2-19g-m Pay_ExpCap'!CD36</f>
        <v>3494.3626666666664</v>
      </c>
      <c r="AE117" s="3">
        <f>'G2-19g-m Pay_ExpCap'!CE36</f>
        <v>3494.3626666666664</v>
      </c>
      <c r="AF117" s="3">
        <f>'G2-19g-m Pay_ExpCap'!CF36</f>
        <v>3494.3626666666664</v>
      </c>
      <c r="AG117" s="3">
        <f>'G2-19g-m Pay_ExpCap'!CG36</f>
        <v>3494.3626666666664</v>
      </c>
      <c r="AH117" s="3">
        <f>'G2-19g-m Pay_ExpCap'!CH36</f>
        <v>3494.3626666666664</v>
      </c>
      <c r="AI117" s="3">
        <f>'G2-19g-m Pay_ExpCap'!CI36</f>
        <v>3494.3626666666664</v>
      </c>
      <c r="AJ117" s="3">
        <f>'G2-19g-m Pay_ExpCap'!CJ36</f>
        <v>3494.3626666666664</v>
      </c>
    </row>
    <row r="118" spans="3:36" x14ac:dyDescent="0.2">
      <c r="C118" s="3">
        <f t="shared" si="20"/>
        <v>29985.191999999995</v>
      </c>
      <c r="F118">
        <v>920</v>
      </c>
      <c r="G118" s="3">
        <f>'G2-19g-m Pay_ExpCap'!BM37</f>
        <v>2498.7659999999996</v>
      </c>
      <c r="H118" s="3">
        <f>'G2-19g-m Pay_ExpCap'!BN37</f>
        <v>2498.7659999999996</v>
      </c>
      <c r="I118" s="3">
        <f>'G2-19g-m Pay_ExpCap'!BO37</f>
        <v>2498.7659999999996</v>
      </c>
      <c r="J118" s="3">
        <f>'G2-19g-m Pay_ExpCap'!BP37</f>
        <v>2498.7659999999996</v>
      </c>
      <c r="K118" s="3">
        <f>'G2-19g-m Pay_ExpCap'!BQ37</f>
        <v>2498.7659999999996</v>
      </c>
      <c r="L118" s="3">
        <f>'G2-19g-m Pay_ExpCap'!BR37</f>
        <v>2498.7659999999996</v>
      </c>
      <c r="M118" s="3">
        <f>'G2-19g-m Pay_ExpCap'!BS37</f>
        <v>2498.7659999999996</v>
      </c>
      <c r="N118" s="3">
        <f>'G2-19g-m Pay_ExpCap'!BT37</f>
        <v>2498.7659999999996</v>
      </c>
      <c r="O118" s="3">
        <f>'G2-19g-m Pay_ExpCap'!BU37</f>
        <v>2498.7659999999996</v>
      </c>
      <c r="P118" s="3">
        <f>'G2-19g-m Pay_ExpCap'!BV37</f>
        <v>2498.7659999999996</v>
      </c>
      <c r="Q118" s="3">
        <f>'G2-19g-m Pay_ExpCap'!BW37</f>
        <v>2498.7659999999996</v>
      </c>
      <c r="R118" s="3">
        <f>'G2-19g-m Pay_ExpCap'!BX37</f>
        <v>2498.7659999999996</v>
      </c>
      <c r="Y118" s="3">
        <f>'G2-19g-m Pay_ExpCap'!BY37</f>
        <v>2573.6550000000002</v>
      </c>
      <c r="Z118" s="3">
        <f>'G2-19g-m Pay_ExpCap'!BZ37</f>
        <v>2573.6550000000002</v>
      </c>
      <c r="AA118" s="3">
        <f>'G2-19g-m Pay_ExpCap'!CA37</f>
        <v>2573.6550000000002</v>
      </c>
      <c r="AB118" s="3">
        <f>'G2-19g-m Pay_ExpCap'!CB37</f>
        <v>2573.6550000000002</v>
      </c>
      <c r="AC118" s="3">
        <f>'G2-19g-m Pay_ExpCap'!CC37</f>
        <v>2573.6550000000002</v>
      </c>
      <c r="AD118" s="3">
        <f>'G2-19g-m Pay_ExpCap'!CD37</f>
        <v>2573.6550000000002</v>
      </c>
      <c r="AE118" s="3">
        <f>'G2-19g-m Pay_ExpCap'!CE37</f>
        <v>2573.6550000000002</v>
      </c>
      <c r="AF118" s="3">
        <f>'G2-19g-m Pay_ExpCap'!CF37</f>
        <v>2573.6550000000002</v>
      </c>
      <c r="AG118" s="3">
        <f>'G2-19g-m Pay_ExpCap'!CG37</f>
        <v>2573.6550000000002</v>
      </c>
      <c r="AH118" s="3">
        <f>'G2-19g-m Pay_ExpCap'!CH37</f>
        <v>2573.6550000000002</v>
      </c>
      <c r="AI118" s="3">
        <f>'G2-19g-m Pay_ExpCap'!CI37</f>
        <v>2573.6550000000002</v>
      </c>
      <c r="AJ118" s="3">
        <f>'G2-19g-m Pay_ExpCap'!CJ37</f>
        <v>2573.6550000000002</v>
      </c>
    </row>
    <row r="119" spans="3:36" x14ac:dyDescent="0.2">
      <c r="C119" s="3">
        <f t="shared" si="20"/>
        <v>49644.428152492648</v>
      </c>
      <c r="F119">
        <v>920</v>
      </c>
      <c r="G119" s="3">
        <f>'G2-19g-m Pay_ExpCap'!BM38</f>
        <v>4137.0356793743886</v>
      </c>
      <c r="H119" s="3">
        <f>'G2-19g-m Pay_ExpCap'!BN38</f>
        <v>4137.0356793743886</v>
      </c>
      <c r="I119" s="3">
        <f>'G2-19g-m Pay_ExpCap'!BO38</f>
        <v>4137.0356793743886</v>
      </c>
      <c r="J119" s="3">
        <f>'G2-19g-m Pay_ExpCap'!BP38</f>
        <v>4137.0356793743886</v>
      </c>
      <c r="K119" s="3">
        <f>'G2-19g-m Pay_ExpCap'!BQ38</f>
        <v>4137.0356793743886</v>
      </c>
      <c r="L119" s="3">
        <f>'G2-19g-m Pay_ExpCap'!BR38</f>
        <v>4137.0356793743886</v>
      </c>
      <c r="M119" s="3">
        <f>'G2-19g-m Pay_ExpCap'!BS38</f>
        <v>4137.0356793743886</v>
      </c>
      <c r="N119" s="3">
        <f>'G2-19g-m Pay_ExpCap'!BT38</f>
        <v>4137.0356793743886</v>
      </c>
      <c r="O119" s="3">
        <f>'G2-19g-m Pay_ExpCap'!BU38</f>
        <v>4137.0356793743886</v>
      </c>
      <c r="P119" s="3">
        <f>'G2-19g-m Pay_ExpCap'!BV38</f>
        <v>4137.0356793743886</v>
      </c>
      <c r="Q119" s="3">
        <f>'G2-19g-m Pay_ExpCap'!BW38</f>
        <v>4137.0356793743886</v>
      </c>
      <c r="R119" s="3">
        <f>'G2-19g-m Pay_ExpCap'!BX38</f>
        <v>4137.0356793743886</v>
      </c>
      <c r="Y119" s="3">
        <f>'G2-19g-m Pay_ExpCap'!BY38</f>
        <v>4281.8304007820134</v>
      </c>
      <c r="Z119" s="3">
        <f>'G2-19g-m Pay_ExpCap'!BZ38</f>
        <v>4281.8304007820134</v>
      </c>
      <c r="AA119" s="3">
        <f>'G2-19g-m Pay_ExpCap'!CA38</f>
        <v>4281.8304007820134</v>
      </c>
      <c r="AB119" s="3">
        <f>'G2-19g-m Pay_ExpCap'!CB38</f>
        <v>4281.8304007820134</v>
      </c>
      <c r="AC119" s="3">
        <f>'G2-19g-m Pay_ExpCap'!CC38</f>
        <v>4281.8304007820134</v>
      </c>
      <c r="AD119" s="3">
        <f>'G2-19g-m Pay_ExpCap'!CD38</f>
        <v>4281.8304007820134</v>
      </c>
      <c r="AE119" s="3">
        <f>'G2-19g-m Pay_ExpCap'!CE38</f>
        <v>4281.8304007820134</v>
      </c>
      <c r="AF119" s="3">
        <f>'G2-19g-m Pay_ExpCap'!CF38</f>
        <v>4281.8304007820134</v>
      </c>
      <c r="AG119" s="3">
        <f>'G2-19g-m Pay_ExpCap'!CG38</f>
        <v>4281.8304007820134</v>
      </c>
      <c r="AH119" s="3">
        <f>'G2-19g-m Pay_ExpCap'!CH38</f>
        <v>4281.8304007820134</v>
      </c>
      <c r="AI119" s="3">
        <f>'G2-19g-m Pay_ExpCap'!CI38</f>
        <v>4281.8304007820134</v>
      </c>
      <c r="AJ119" s="3">
        <f>'G2-19g-m Pay_ExpCap'!CJ38</f>
        <v>4281.8304007820134</v>
      </c>
    </row>
    <row r="120" spans="3:36" x14ac:dyDescent="0.2">
      <c r="C120" s="3">
        <f t="shared" si="20"/>
        <v>51356.304985337258</v>
      </c>
      <c r="F120">
        <v>920</v>
      </c>
      <c r="G120" s="3">
        <f>'G2-19g-m Pay_ExpCap'!BM39</f>
        <v>0</v>
      </c>
      <c r="H120" s="3">
        <f>'G2-19g-m Pay_ExpCap'!BN39</f>
        <v>0</v>
      </c>
      <c r="I120" s="3">
        <f>'G2-19g-m Pay_ExpCap'!BO39</f>
        <v>5135.6304985337247</v>
      </c>
      <c r="J120" s="3">
        <f>'G2-19g-m Pay_ExpCap'!BP39</f>
        <v>5135.6304985337247</v>
      </c>
      <c r="K120" s="3">
        <f>'G2-19g-m Pay_ExpCap'!BQ39</f>
        <v>5135.6304985337247</v>
      </c>
      <c r="L120" s="3">
        <f>'G2-19g-m Pay_ExpCap'!BR39</f>
        <v>5135.6304985337247</v>
      </c>
      <c r="M120" s="3">
        <f>'G2-19g-m Pay_ExpCap'!BS39</f>
        <v>5135.6304985337247</v>
      </c>
      <c r="N120" s="3">
        <f>'G2-19g-m Pay_ExpCap'!BT39</f>
        <v>5135.6304985337247</v>
      </c>
      <c r="O120" s="3">
        <f>'G2-19g-m Pay_ExpCap'!BU39</f>
        <v>5135.6304985337247</v>
      </c>
      <c r="P120" s="3">
        <f>'G2-19g-m Pay_ExpCap'!BV39</f>
        <v>5135.6304985337247</v>
      </c>
      <c r="Q120" s="3">
        <f>'G2-19g-m Pay_ExpCap'!BW39</f>
        <v>5135.6304985337247</v>
      </c>
      <c r="R120" s="3">
        <f>'G2-19g-m Pay_ExpCap'!BX39</f>
        <v>5135.6304985337247</v>
      </c>
      <c r="Y120" s="3">
        <f>'G2-19g-m Pay_ExpCap'!BY39</f>
        <v>5905.9750733137816</v>
      </c>
      <c r="Z120" s="3">
        <f>'G2-19g-m Pay_ExpCap'!BZ39</f>
        <v>5905.9750733137816</v>
      </c>
      <c r="AA120" s="3">
        <f>'G2-19g-m Pay_ExpCap'!CA39</f>
        <v>5905.9750733137816</v>
      </c>
      <c r="AB120" s="3">
        <f>'G2-19g-m Pay_ExpCap'!CB39</f>
        <v>5905.9750733137816</v>
      </c>
      <c r="AC120" s="3">
        <f>'G2-19g-m Pay_ExpCap'!CC39</f>
        <v>5905.9750733137816</v>
      </c>
      <c r="AD120" s="3">
        <f>'G2-19g-m Pay_ExpCap'!CD39</f>
        <v>5905.9750733137816</v>
      </c>
      <c r="AE120" s="3">
        <f>'G2-19g-m Pay_ExpCap'!CE39</f>
        <v>5905.9750733137816</v>
      </c>
      <c r="AF120" s="3">
        <f>'G2-19g-m Pay_ExpCap'!CF39</f>
        <v>5905.9750733137816</v>
      </c>
      <c r="AG120" s="3">
        <f>'G2-19g-m Pay_ExpCap'!CG39</f>
        <v>5905.9750733137816</v>
      </c>
      <c r="AH120" s="3">
        <f>'G2-19g-m Pay_ExpCap'!CH39</f>
        <v>5905.9750733137816</v>
      </c>
      <c r="AI120" s="3">
        <f>'G2-19g-m Pay_ExpCap'!CI39</f>
        <v>5905.9750733137816</v>
      </c>
      <c r="AJ120" s="3">
        <f>'G2-19g-m Pay_ExpCap'!CJ39</f>
        <v>5905.9750733137816</v>
      </c>
    </row>
    <row r="121" spans="3:36" x14ac:dyDescent="0.2">
      <c r="C121" s="3">
        <f t="shared" si="20"/>
        <v>34237.536656891491</v>
      </c>
      <c r="F121">
        <v>920</v>
      </c>
      <c r="G121" s="3">
        <f>'G2-19g-m Pay_ExpCap'!BM40</f>
        <v>0</v>
      </c>
      <c r="H121" s="3">
        <f>'G2-19g-m Pay_ExpCap'!BN40</f>
        <v>0</v>
      </c>
      <c r="I121" s="3">
        <f>'G2-19g-m Pay_ExpCap'!BO40</f>
        <v>0</v>
      </c>
      <c r="J121" s="3">
        <f>'G2-19g-m Pay_ExpCap'!BP40</f>
        <v>0</v>
      </c>
      <c r="K121" s="3">
        <f>'G2-19g-m Pay_ExpCap'!BQ40</f>
        <v>0</v>
      </c>
      <c r="L121" s="3">
        <f>'G2-19g-m Pay_ExpCap'!BR40</f>
        <v>0</v>
      </c>
      <c r="M121" s="3">
        <f>'G2-19g-m Pay_ExpCap'!BS40</f>
        <v>5706.2561094819148</v>
      </c>
      <c r="N121" s="3">
        <f>'G2-19g-m Pay_ExpCap'!BT40</f>
        <v>5706.2561094819148</v>
      </c>
      <c r="O121" s="3">
        <f>'G2-19g-m Pay_ExpCap'!BU40</f>
        <v>5706.2561094819148</v>
      </c>
      <c r="P121" s="3">
        <f>'G2-19g-m Pay_ExpCap'!BV40</f>
        <v>5706.2561094819148</v>
      </c>
      <c r="Q121" s="3">
        <f>'G2-19g-m Pay_ExpCap'!BW40</f>
        <v>5706.2561094819148</v>
      </c>
      <c r="R121" s="3">
        <f>'G2-19g-m Pay_ExpCap'!BX40</f>
        <v>5706.2561094819148</v>
      </c>
      <c r="Y121" s="3">
        <f>'G2-19g-m Pay_ExpCap'!BY40</f>
        <v>5905.9750733137816</v>
      </c>
      <c r="Z121" s="3">
        <f>'G2-19g-m Pay_ExpCap'!BZ40</f>
        <v>5905.9750733137816</v>
      </c>
      <c r="AA121" s="3">
        <f>'G2-19g-m Pay_ExpCap'!CA40</f>
        <v>5905.9750733137816</v>
      </c>
      <c r="AB121" s="3">
        <f>'G2-19g-m Pay_ExpCap'!CB40</f>
        <v>5905.9750733137816</v>
      </c>
      <c r="AC121" s="3">
        <f>'G2-19g-m Pay_ExpCap'!CC40</f>
        <v>5905.9750733137816</v>
      </c>
      <c r="AD121" s="3">
        <f>'G2-19g-m Pay_ExpCap'!CD40</f>
        <v>5905.9750733137816</v>
      </c>
      <c r="AE121" s="3">
        <f>'G2-19g-m Pay_ExpCap'!CE40</f>
        <v>5905.9750733137816</v>
      </c>
      <c r="AF121" s="3">
        <f>'G2-19g-m Pay_ExpCap'!CF40</f>
        <v>5905.9750733137816</v>
      </c>
      <c r="AG121" s="3">
        <f>'G2-19g-m Pay_ExpCap'!CG40</f>
        <v>5905.9750733137816</v>
      </c>
      <c r="AH121" s="3">
        <f>'G2-19g-m Pay_ExpCap'!CH40</f>
        <v>5905.9750733137816</v>
      </c>
      <c r="AI121" s="3">
        <f>'G2-19g-m Pay_ExpCap'!CI40</f>
        <v>5905.9750733137816</v>
      </c>
      <c r="AJ121" s="3">
        <f>'G2-19g-m Pay_ExpCap'!CJ40</f>
        <v>5905.9750733137816</v>
      </c>
    </row>
    <row r="122" spans="3:36" x14ac:dyDescent="0.2">
      <c r="C122" s="3">
        <f t="shared" si="20"/>
        <v>7354.1625145915787</v>
      </c>
      <c r="F122">
        <v>920</v>
      </c>
      <c r="G122" s="3">
        <f>'G2-19g-m Pay_ExpCap'!BM41</f>
        <v>0</v>
      </c>
      <c r="H122" s="3">
        <f>'G2-19g-m Pay_ExpCap'!BN41</f>
        <v>0</v>
      </c>
      <c r="I122" s="3">
        <f>'G2-19g-m Pay_ExpCap'!BO41</f>
        <v>0</v>
      </c>
      <c r="J122" s="3">
        <f>'G2-19g-m Pay_ExpCap'!BP41</f>
        <v>0</v>
      </c>
      <c r="K122" s="3">
        <f>'G2-19g-m Pay_ExpCap'!BQ41</f>
        <v>0</v>
      </c>
      <c r="L122" s="3">
        <f>'G2-19g-m Pay_ExpCap'!BR41</f>
        <v>0</v>
      </c>
      <c r="M122" s="3">
        <f>'G2-19g-m Pay_ExpCap'!BS41</f>
        <v>0</v>
      </c>
      <c r="N122" s="3">
        <f>'G2-19g-m Pay_ExpCap'!BT41</f>
        <v>1470.8325029183156</v>
      </c>
      <c r="O122" s="3">
        <f>'G2-19g-m Pay_ExpCap'!BU41</f>
        <v>1470.8325029183156</v>
      </c>
      <c r="P122" s="3">
        <f>'G2-19g-m Pay_ExpCap'!BV41</f>
        <v>1470.8325029183156</v>
      </c>
      <c r="Q122" s="3">
        <f>'G2-19g-m Pay_ExpCap'!BW41</f>
        <v>1470.8325029183156</v>
      </c>
      <c r="R122" s="3">
        <f>'G2-19g-m Pay_ExpCap'!BX41</f>
        <v>1470.8325029183156</v>
      </c>
      <c r="Y122" s="3">
        <f>'G2-19g-m Pay_ExpCap'!BY41</f>
        <v>1893.75</v>
      </c>
      <c r="Z122" s="3">
        <f>'G2-19g-m Pay_ExpCap'!BZ41</f>
        <v>1893.75</v>
      </c>
      <c r="AA122" s="3">
        <f>'G2-19g-m Pay_ExpCap'!CA41</f>
        <v>1893.75</v>
      </c>
      <c r="AB122" s="3">
        <f>'G2-19g-m Pay_ExpCap'!CB41</f>
        <v>1893.75</v>
      </c>
      <c r="AC122" s="3">
        <f>'G2-19g-m Pay_ExpCap'!CC41</f>
        <v>1893.75</v>
      </c>
      <c r="AD122" s="3">
        <f>'G2-19g-m Pay_ExpCap'!CD41</f>
        <v>1893.75</v>
      </c>
      <c r="AE122" s="3">
        <f>'G2-19g-m Pay_ExpCap'!CE41</f>
        <v>1893.75</v>
      </c>
      <c r="AF122" s="3">
        <f>'G2-19g-m Pay_ExpCap'!CF41</f>
        <v>1893.75</v>
      </c>
      <c r="AG122" s="3">
        <f>'G2-19g-m Pay_ExpCap'!CG41</f>
        <v>1893.75</v>
      </c>
      <c r="AH122" s="3">
        <f>'G2-19g-m Pay_ExpCap'!CH41</f>
        <v>1893.75</v>
      </c>
      <c r="AI122" s="3">
        <f>'G2-19g-m Pay_ExpCap'!CI41</f>
        <v>1893.75</v>
      </c>
      <c r="AJ122" s="3">
        <f>'G2-19g-m Pay_ExpCap'!CJ41</f>
        <v>1893.75</v>
      </c>
    </row>
    <row r="123" spans="3:36" x14ac:dyDescent="0.2">
      <c r="C123" s="3">
        <f t="shared" si="20"/>
        <v>26268.976169461599</v>
      </c>
      <c r="F123">
        <v>920</v>
      </c>
      <c r="G123" s="3">
        <f>'G2-19g-m Pay_ExpCap'!BM42</f>
        <v>2189.0813474551337</v>
      </c>
      <c r="H123" s="3">
        <f>'G2-19g-m Pay_ExpCap'!BN42</f>
        <v>2189.0813474551337</v>
      </c>
      <c r="I123" s="3">
        <f>'G2-19g-m Pay_ExpCap'!BO42</f>
        <v>2189.0813474551337</v>
      </c>
      <c r="J123" s="3">
        <f>'G2-19g-m Pay_ExpCap'!BP42</f>
        <v>2189.0813474551337</v>
      </c>
      <c r="K123" s="3">
        <f>'G2-19g-m Pay_ExpCap'!BQ42</f>
        <v>2189.0813474551337</v>
      </c>
      <c r="L123" s="3">
        <f>'G2-19g-m Pay_ExpCap'!BR42</f>
        <v>2189.0813474551337</v>
      </c>
      <c r="M123" s="3">
        <f>'G2-19g-m Pay_ExpCap'!BS42</f>
        <v>2189.0813474551337</v>
      </c>
      <c r="N123" s="3">
        <f>'G2-19g-m Pay_ExpCap'!BT42</f>
        <v>2189.0813474551337</v>
      </c>
      <c r="O123" s="3">
        <f>'G2-19g-m Pay_ExpCap'!BU42</f>
        <v>2189.0813474551337</v>
      </c>
      <c r="P123" s="3">
        <f>'G2-19g-m Pay_ExpCap'!BV42</f>
        <v>2189.0813474551337</v>
      </c>
      <c r="Q123" s="3">
        <f>'G2-19g-m Pay_ExpCap'!BW42</f>
        <v>2189.0813474551337</v>
      </c>
      <c r="R123" s="3">
        <f>'G2-19g-m Pay_ExpCap'!BX42</f>
        <v>2189.0813474551337</v>
      </c>
      <c r="Y123" s="3">
        <f>'G2-19g-m Pay_ExpCap'!BY42</f>
        <v>2459.5833333333335</v>
      </c>
      <c r="Z123" s="3">
        <f>'G2-19g-m Pay_ExpCap'!BZ42</f>
        <v>2459.5833333333335</v>
      </c>
      <c r="AA123" s="3">
        <f>'G2-19g-m Pay_ExpCap'!CA42</f>
        <v>2459.5833333333335</v>
      </c>
      <c r="AB123" s="3">
        <f>'G2-19g-m Pay_ExpCap'!CB42</f>
        <v>2459.5833333333335</v>
      </c>
      <c r="AC123" s="3">
        <f>'G2-19g-m Pay_ExpCap'!CC42</f>
        <v>2459.5833333333335</v>
      </c>
      <c r="AD123" s="3">
        <f>'G2-19g-m Pay_ExpCap'!CD42</f>
        <v>2459.5833333333335</v>
      </c>
      <c r="AE123" s="3">
        <f>'G2-19g-m Pay_ExpCap'!CE42</f>
        <v>2459.5833333333335</v>
      </c>
      <c r="AF123" s="3">
        <f>'G2-19g-m Pay_ExpCap'!CF42</f>
        <v>2459.5833333333335</v>
      </c>
      <c r="AG123" s="3">
        <f>'G2-19g-m Pay_ExpCap'!CG42</f>
        <v>2459.5833333333335</v>
      </c>
      <c r="AH123" s="3">
        <f>'G2-19g-m Pay_ExpCap'!CH42</f>
        <v>2459.5833333333335</v>
      </c>
      <c r="AI123" s="3">
        <f>'G2-19g-m Pay_ExpCap'!CI42</f>
        <v>2459.5833333333335</v>
      </c>
      <c r="AJ123" s="3">
        <f>'G2-19g-m Pay_ExpCap'!CJ42</f>
        <v>2459.5833333333335</v>
      </c>
    </row>
    <row r="124" spans="3:36" x14ac:dyDescent="0.2">
      <c r="C124" s="3">
        <f t="shared" si="20"/>
        <v>22595.024627736813</v>
      </c>
      <c r="F124">
        <v>920</v>
      </c>
      <c r="G124" s="3">
        <f>'G2-19g-m Pay_ExpCap'!BM43</f>
        <v>1882.9187189780678</v>
      </c>
      <c r="H124" s="3">
        <f>'G2-19g-m Pay_ExpCap'!BN43</f>
        <v>1882.9187189780678</v>
      </c>
      <c r="I124" s="3">
        <f>'G2-19g-m Pay_ExpCap'!BO43</f>
        <v>1882.9187189780678</v>
      </c>
      <c r="J124" s="3">
        <f>'G2-19g-m Pay_ExpCap'!BP43</f>
        <v>1882.9187189780678</v>
      </c>
      <c r="K124" s="3">
        <f>'G2-19g-m Pay_ExpCap'!BQ43</f>
        <v>1882.9187189780678</v>
      </c>
      <c r="L124" s="3">
        <f>'G2-19g-m Pay_ExpCap'!BR43</f>
        <v>1882.9187189780678</v>
      </c>
      <c r="M124" s="3">
        <f>'G2-19g-m Pay_ExpCap'!BS43</f>
        <v>1882.9187189780678</v>
      </c>
      <c r="N124" s="3">
        <f>'G2-19g-m Pay_ExpCap'!BT43</f>
        <v>1882.9187189780678</v>
      </c>
      <c r="O124" s="3">
        <f>'G2-19g-m Pay_ExpCap'!BU43</f>
        <v>1882.9187189780678</v>
      </c>
      <c r="P124" s="3">
        <f>'G2-19g-m Pay_ExpCap'!BV43</f>
        <v>1882.9187189780678</v>
      </c>
      <c r="Q124" s="3">
        <f>'G2-19g-m Pay_ExpCap'!BW43</f>
        <v>1882.9187189780678</v>
      </c>
      <c r="R124" s="3">
        <f>'G2-19g-m Pay_ExpCap'!BX43</f>
        <v>1882.9187189780678</v>
      </c>
      <c r="Y124" s="3">
        <f>'G2-19g-m Pay_ExpCap'!BY43</f>
        <v>2115.6666666666665</v>
      </c>
      <c r="Z124" s="3">
        <f>'G2-19g-m Pay_ExpCap'!BZ43</f>
        <v>2115.6666666666665</v>
      </c>
      <c r="AA124" s="3">
        <f>'G2-19g-m Pay_ExpCap'!CA43</f>
        <v>2115.6666666666665</v>
      </c>
      <c r="AB124" s="3">
        <f>'G2-19g-m Pay_ExpCap'!CB43</f>
        <v>2115.6666666666665</v>
      </c>
      <c r="AC124" s="3">
        <f>'G2-19g-m Pay_ExpCap'!CC43</f>
        <v>2115.6666666666665</v>
      </c>
      <c r="AD124" s="3">
        <f>'G2-19g-m Pay_ExpCap'!CD43</f>
        <v>2115.6666666666665</v>
      </c>
      <c r="AE124" s="3">
        <f>'G2-19g-m Pay_ExpCap'!CE43</f>
        <v>2115.6666666666665</v>
      </c>
      <c r="AF124" s="3">
        <f>'G2-19g-m Pay_ExpCap'!CF43</f>
        <v>2115.6666666666665</v>
      </c>
      <c r="AG124" s="3">
        <f>'G2-19g-m Pay_ExpCap'!CG43</f>
        <v>2115.6666666666665</v>
      </c>
      <c r="AH124" s="3">
        <f>'G2-19g-m Pay_ExpCap'!CH43</f>
        <v>2115.6666666666665</v>
      </c>
      <c r="AI124" s="3">
        <f>'G2-19g-m Pay_ExpCap'!CI43</f>
        <v>2115.6666666666665</v>
      </c>
      <c r="AJ124" s="3">
        <f>'G2-19g-m Pay_ExpCap'!CJ43</f>
        <v>2115.6666666666665</v>
      </c>
    </row>
    <row r="125" spans="3:36" x14ac:dyDescent="0.2">
      <c r="C125" s="3">
        <f t="shared" si="20"/>
        <v>15487.520997636871</v>
      </c>
      <c r="F125">
        <v>920</v>
      </c>
      <c r="G125" s="3">
        <f>'G2-19g-m Pay_ExpCap'!BM44</f>
        <v>1290.6267498030729</v>
      </c>
      <c r="H125" s="3">
        <f>'G2-19g-m Pay_ExpCap'!BN44</f>
        <v>1290.6267498030729</v>
      </c>
      <c r="I125" s="3">
        <f>'G2-19g-m Pay_ExpCap'!BO44</f>
        <v>1290.6267498030729</v>
      </c>
      <c r="J125" s="3">
        <f>'G2-19g-m Pay_ExpCap'!BP44</f>
        <v>1290.6267498030729</v>
      </c>
      <c r="K125" s="3">
        <f>'G2-19g-m Pay_ExpCap'!BQ44</f>
        <v>1290.6267498030729</v>
      </c>
      <c r="L125" s="3">
        <f>'G2-19g-m Pay_ExpCap'!BR44</f>
        <v>1290.6267498030729</v>
      </c>
      <c r="M125" s="3">
        <f>'G2-19g-m Pay_ExpCap'!BS44</f>
        <v>1290.6267498030729</v>
      </c>
      <c r="N125" s="3">
        <f>'G2-19g-m Pay_ExpCap'!BT44</f>
        <v>1290.6267498030729</v>
      </c>
      <c r="O125" s="3">
        <f>'G2-19g-m Pay_ExpCap'!BU44</f>
        <v>1290.6267498030729</v>
      </c>
      <c r="P125" s="3">
        <f>'G2-19g-m Pay_ExpCap'!BV44</f>
        <v>1290.6267498030729</v>
      </c>
      <c r="Q125" s="3">
        <f>'G2-19g-m Pay_ExpCap'!BW44</f>
        <v>1290.6267498030729</v>
      </c>
      <c r="R125" s="3">
        <f>'G2-19g-m Pay_ExpCap'!BX44</f>
        <v>1290.6267498030729</v>
      </c>
      <c r="Y125" s="3">
        <f>'G2-19g-m Pay_ExpCap'!BY44</f>
        <v>1450.1666666666667</v>
      </c>
      <c r="Z125" s="3">
        <f>'G2-19g-m Pay_ExpCap'!BZ44</f>
        <v>1450.1666666666667</v>
      </c>
      <c r="AA125" s="3">
        <f>'G2-19g-m Pay_ExpCap'!CA44</f>
        <v>1450.1666666666667</v>
      </c>
      <c r="AB125" s="3">
        <f>'G2-19g-m Pay_ExpCap'!CB44</f>
        <v>1450.1666666666667</v>
      </c>
      <c r="AC125" s="3">
        <f>'G2-19g-m Pay_ExpCap'!CC44</f>
        <v>1450.1666666666667</v>
      </c>
      <c r="AD125" s="3">
        <f>'G2-19g-m Pay_ExpCap'!CD44</f>
        <v>1450.1666666666667</v>
      </c>
      <c r="AE125" s="3">
        <f>'G2-19g-m Pay_ExpCap'!CE44</f>
        <v>1450.1666666666667</v>
      </c>
      <c r="AF125" s="3">
        <f>'G2-19g-m Pay_ExpCap'!CF44</f>
        <v>1450.1666666666667</v>
      </c>
      <c r="AG125" s="3">
        <f>'G2-19g-m Pay_ExpCap'!CG44</f>
        <v>1450.1666666666667</v>
      </c>
      <c r="AH125" s="3">
        <f>'G2-19g-m Pay_ExpCap'!CH44</f>
        <v>1450.1666666666667</v>
      </c>
      <c r="AI125" s="3">
        <f>'G2-19g-m Pay_ExpCap'!CI44</f>
        <v>1450.1666666666667</v>
      </c>
      <c r="AJ125" s="3">
        <f>'G2-19g-m Pay_ExpCap'!CJ44</f>
        <v>1450.1666666666667</v>
      </c>
    </row>
    <row r="126" spans="3:36" x14ac:dyDescent="0.2">
      <c r="C126" s="3">
        <f t="shared" si="20"/>
        <v>-43622.499769082184</v>
      </c>
      <c r="D126" t="s">
        <v>61</v>
      </c>
      <c r="E126" s="20">
        <v>-43622.499769082198</v>
      </c>
      <c r="F126">
        <v>920</v>
      </c>
      <c r="G126" s="3">
        <f>$E$126/12</f>
        <v>-3635.2083140901832</v>
      </c>
      <c r="H126" s="3">
        <f t="shared" ref="H126:R126" si="21">$E$126/12</f>
        <v>-3635.2083140901832</v>
      </c>
      <c r="I126" s="3">
        <f t="shared" si="21"/>
        <v>-3635.2083140901832</v>
      </c>
      <c r="J126" s="3">
        <f t="shared" si="21"/>
        <v>-3635.2083140901832</v>
      </c>
      <c r="K126" s="3">
        <f t="shared" si="21"/>
        <v>-3635.2083140901832</v>
      </c>
      <c r="L126" s="3">
        <f t="shared" si="21"/>
        <v>-3635.2083140901832</v>
      </c>
      <c r="M126" s="3">
        <f t="shared" si="21"/>
        <v>-3635.2083140901832</v>
      </c>
      <c r="N126" s="3">
        <f t="shared" si="21"/>
        <v>-3635.2083140901832</v>
      </c>
      <c r="O126" s="3">
        <f t="shared" si="21"/>
        <v>-3635.2083140901832</v>
      </c>
      <c r="P126" s="3">
        <f t="shared" si="21"/>
        <v>-3635.2083140901832</v>
      </c>
      <c r="Q126" s="3">
        <f t="shared" si="21"/>
        <v>-3635.2083140901832</v>
      </c>
      <c r="R126" s="3">
        <f t="shared" si="21"/>
        <v>-3635.2083140901832</v>
      </c>
      <c r="Y126" s="3">
        <f>'G2-19g-m Pay_ExpCap'!BY45</f>
        <v>0</v>
      </c>
      <c r="Z126" s="3">
        <f>'G2-19g-m Pay_ExpCap'!BZ45</f>
        <v>0</v>
      </c>
      <c r="AA126" s="3">
        <f>'G2-19g-m Pay_ExpCap'!CA45</f>
        <v>0</v>
      </c>
      <c r="AB126" s="3">
        <f>'G2-19g-m Pay_ExpCap'!CB45</f>
        <v>0</v>
      </c>
      <c r="AC126" s="3">
        <f>'G2-19g-m Pay_ExpCap'!CC45</f>
        <v>0</v>
      </c>
      <c r="AD126" s="3">
        <f>'G2-19g-m Pay_ExpCap'!CD45</f>
        <v>0</v>
      </c>
      <c r="AE126" s="3">
        <f>'G2-19g-m Pay_ExpCap'!CE45</f>
        <v>0</v>
      </c>
      <c r="AF126" s="3">
        <f>'G2-19g-m Pay_ExpCap'!CF45</f>
        <v>0</v>
      </c>
      <c r="AG126" s="3">
        <f>'G2-19g-m Pay_ExpCap'!CG45</f>
        <v>0</v>
      </c>
      <c r="AH126" s="3">
        <f>'G2-19g-m Pay_ExpCap'!CH45</f>
        <v>0</v>
      </c>
      <c r="AI126" s="3">
        <f>'G2-19g-m Pay_ExpCap'!CI45</f>
        <v>0</v>
      </c>
      <c r="AJ126" s="3">
        <f>'G2-19g-m Pay_ExpCap'!CJ45</f>
        <v>0</v>
      </c>
    </row>
    <row r="127" spans="3:36" x14ac:dyDescent="0.2">
      <c r="C127" s="3">
        <f t="shared" si="20"/>
        <v>12405.67826086957</v>
      </c>
      <c r="F127">
        <v>920</v>
      </c>
      <c r="G127" s="3">
        <f>'G2-19g-m Pay_ExpCap'!BM46</f>
        <v>0</v>
      </c>
      <c r="H127" s="3">
        <f>'G2-19g-m Pay_ExpCap'!BN46</f>
        <v>0</v>
      </c>
      <c r="I127" s="3">
        <f>'G2-19g-m Pay_ExpCap'!BO46</f>
        <v>1240.5678260869568</v>
      </c>
      <c r="J127" s="3">
        <f>'G2-19g-m Pay_ExpCap'!BP46</f>
        <v>1240.5678260869568</v>
      </c>
      <c r="K127" s="3">
        <f>'G2-19g-m Pay_ExpCap'!BQ46</f>
        <v>1240.5678260869568</v>
      </c>
      <c r="L127" s="3">
        <f>'G2-19g-m Pay_ExpCap'!BR46</f>
        <v>1240.5678260869568</v>
      </c>
      <c r="M127" s="3">
        <f>'G2-19g-m Pay_ExpCap'!BS46</f>
        <v>1240.5678260869568</v>
      </c>
      <c r="N127" s="3">
        <f>'G2-19g-m Pay_ExpCap'!BT46</f>
        <v>1240.5678260869568</v>
      </c>
      <c r="O127" s="3">
        <f>'G2-19g-m Pay_ExpCap'!BU46</f>
        <v>1240.5678260869568</v>
      </c>
      <c r="P127" s="3">
        <f>'G2-19g-m Pay_ExpCap'!BV46</f>
        <v>1240.5678260869568</v>
      </c>
      <c r="Q127" s="3">
        <f>'G2-19g-m Pay_ExpCap'!BW46</f>
        <v>1240.5678260869568</v>
      </c>
      <c r="R127" s="3">
        <f>'G2-19g-m Pay_ExpCap'!BX46</f>
        <v>1240.5678260869568</v>
      </c>
      <c r="Y127" s="3">
        <f>'G2-19g-m Pay_ExpCap'!BY46</f>
        <v>1501.74</v>
      </c>
      <c r="Z127" s="3">
        <f>'G2-19g-m Pay_ExpCap'!BZ46</f>
        <v>1501.74</v>
      </c>
      <c r="AA127" s="3">
        <f>'G2-19g-m Pay_ExpCap'!CA46</f>
        <v>1501.74</v>
      </c>
      <c r="AB127" s="3">
        <f>'G2-19g-m Pay_ExpCap'!CB46</f>
        <v>1501.74</v>
      </c>
      <c r="AC127" s="3">
        <f>'G2-19g-m Pay_ExpCap'!CC46</f>
        <v>1501.74</v>
      </c>
      <c r="AD127" s="3">
        <f>'G2-19g-m Pay_ExpCap'!CD46</f>
        <v>1501.74</v>
      </c>
      <c r="AE127" s="3">
        <f>'G2-19g-m Pay_ExpCap'!CE46</f>
        <v>1501.74</v>
      </c>
      <c r="AF127" s="3">
        <f>'G2-19g-m Pay_ExpCap'!CF46</f>
        <v>1501.74</v>
      </c>
      <c r="AG127" s="3">
        <f>'G2-19g-m Pay_ExpCap'!CG46</f>
        <v>1501.74</v>
      </c>
      <c r="AH127" s="3">
        <f>'G2-19g-m Pay_ExpCap'!CH46</f>
        <v>1501.74</v>
      </c>
      <c r="AI127" s="3">
        <f>'G2-19g-m Pay_ExpCap'!CI46</f>
        <v>1501.74</v>
      </c>
      <c r="AJ127" s="3">
        <f>'G2-19g-m Pay_ExpCap'!CJ46</f>
        <v>1501.74</v>
      </c>
    </row>
    <row r="128" spans="3:36" x14ac:dyDescent="0.2">
      <c r="C128" s="3">
        <f t="shared" si="20"/>
        <v>15480.720869565219</v>
      </c>
      <c r="F128">
        <v>920</v>
      </c>
      <c r="G128" s="3">
        <f>'G2-19g-m Pay_ExpCap'!BM47</f>
        <v>0</v>
      </c>
      <c r="H128" s="3">
        <f>'G2-19g-m Pay_ExpCap'!BN47</f>
        <v>0</v>
      </c>
      <c r="I128" s="3">
        <f>'G2-19g-m Pay_ExpCap'!BO47</f>
        <v>0</v>
      </c>
      <c r="J128" s="3">
        <f>'G2-19g-m Pay_ExpCap'!BP47</f>
        <v>1720.0800966183574</v>
      </c>
      <c r="K128" s="3">
        <f>'G2-19g-m Pay_ExpCap'!BQ47</f>
        <v>1720.0800966183574</v>
      </c>
      <c r="L128" s="3">
        <f>'G2-19g-m Pay_ExpCap'!BR47</f>
        <v>1720.0800966183574</v>
      </c>
      <c r="M128" s="3">
        <f>'G2-19g-m Pay_ExpCap'!BS47</f>
        <v>1720.0800966183574</v>
      </c>
      <c r="N128" s="3">
        <f>'G2-19g-m Pay_ExpCap'!BT47</f>
        <v>1720.0800966183574</v>
      </c>
      <c r="O128" s="3">
        <f>'G2-19g-m Pay_ExpCap'!BU47</f>
        <v>1720.0800966183574</v>
      </c>
      <c r="P128" s="3">
        <f>'G2-19g-m Pay_ExpCap'!BV47</f>
        <v>1720.0800966183574</v>
      </c>
      <c r="Q128" s="3">
        <f>'G2-19g-m Pay_ExpCap'!BW47</f>
        <v>1720.0800966183574</v>
      </c>
      <c r="R128" s="3">
        <f>'G2-19g-m Pay_ExpCap'!BX47</f>
        <v>1720.0800966183574</v>
      </c>
      <c r="Y128" s="3">
        <f>'G2-19g-m Pay_ExpCap'!BY47</f>
        <v>1937.43</v>
      </c>
      <c r="Z128" s="3">
        <f>'G2-19g-m Pay_ExpCap'!BZ47</f>
        <v>1937.43</v>
      </c>
      <c r="AA128" s="3">
        <f>'G2-19g-m Pay_ExpCap'!CA47</f>
        <v>1937.43</v>
      </c>
      <c r="AB128" s="3">
        <f>'G2-19g-m Pay_ExpCap'!CB47</f>
        <v>1937.43</v>
      </c>
      <c r="AC128" s="3">
        <f>'G2-19g-m Pay_ExpCap'!CC47</f>
        <v>1937.43</v>
      </c>
      <c r="AD128" s="3">
        <f>'G2-19g-m Pay_ExpCap'!CD47</f>
        <v>1937.43</v>
      </c>
      <c r="AE128" s="3">
        <f>'G2-19g-m Pay_ExpCap'!CE47</f>
        <v>1937.43</v>
      </c>
      <c r="AF128" s="3">
        <f>'G2-19g-m Pay_ExpCap'!CF47</f>
        <v>1937.43</v>
      </c>
      <c r="AG128" s="3">
        <f>'G2-19g-m Pay_ExpCap'!CG47</f>
        <v>1937.43</v>
      </c>
      <c r="AH128" s="3">
        <f>'G2-19g-m Pay_ExpCap'!CH47</f>
        <v>1937.43</v>
      </c>
      <c r="AI128" s="3">
        <f>'G2-19g-m Pay_ExpCap'!CI47</f>
        <v>1937.43</v>
      </c>
      <c r="AJ128" s="3">
        <f>'G2-19g-m Pay_ExpCap'!CJ47</f>
        <v>1937.43</v>
      </c>
    </row>
    <row r="129" spans="3:36" x14ac:dyDescent="0.2">
      <c r="C129" s="3">
        <f t="shared" si="20"/>
        <v>7690.0695652173908</v>
      </c>
      <c r="F129">
        <v>920</v>
      </c>
      <c r="G129" s="3">
        <f>'G2-19g-m Pay_ExpCap'!BM48</f>
        <v>0</v>
      </c>
      <c r="H129" s="3">
        <f>'G2-19g-m Pay_ExpCap'!BN48</f>
        <v>0</v>
      </c>
      <c r="I129" s="3">
        <f>'G2-19g-m Pay_ExpCap'!BO48</f>
        <v>769.00695652173908</v>
      </c>
      <c r="J129" s="3">
        <f>'G2-19g-m Pay_ExpCap'!BP48</f>
        <v>769.00695652173908</v>
      </c>
      <c r="K129" s="3">
        <f>'G2-19g-m Pay_ExpCap'!BQ48</f>
        <v>769.00695652173908</v>
      </c>
      <c r="L129" s="3">
        <f>'G2-19g-m Pay_ExpCap'!BR48</f>
        <v>769.00695652173908</v>
      </c>
      <c r="M129" s="3">
        <f>'G2-19g-m Pay_ExpCap'!BS48</f>
        <v>769.00695652173908</v>
      </c>
      <c r="N129" s="3">
        <f>'G2-19g-m Pay_ExpCap'!BT48</f>
        <v>769.00695652173908</v>
      </c>
      <c r="O129" s="3">
        <f>'G2-19g-m Pay_ExpCap'!BU48</f>
        <v>769.00695652173908</v>
      </c>
      <c r="P129" s="3">
        <f>'G2-19g-m Pay_ExpCap'!BV48</f>
        <v>769.00695652173908</v>
      </c>
      <c r="Q129" s="3">
        <f>'G2-19g-m Pay_ExpCap'!BW48</f>
        <v>769.00695652173908</v>
      </c>
      <c r="R129" s="3">
        <f>'G2-19g-m Pay_ExpCap'!BX48</f>
        <v>769.00695652173908</v>
      </c>
      <c r="Y129" s="3">
        <f>'G2-19g-m Pay_ExpCap'!BY48</f>
        <v>884.35800000000006</v>
      </c>
      <c r="Z129" s="3">
        <f>'G2-19g-m Pay_ExpCap'!BZ48</f>
        <v>884.35800000000006</v>
      </c>
      <c r="AA129" s="3">
        <f>'G2-19g-m Pay_ExpCap'!CA48</f>
        <v>884.35800000000006</v>
      </c>
      <c r="AB129" s="3">
        <f>'G2-19g-m Pay_ExpCap'!CB48</f>
        <v>884.35800000000006</v>
      </c>
      <c r="AC129" s="3">
        <f>'G2-19g-m Pay_ExpCap'!CC48</f>
        <v>884.35800000000006</v>
      </c>
      <c r="AD129" s="3">
        <f>'G2-19g-m Pay_ExpCap'!CD48</f>
        <v>884.35800000000006</v>
      </c>
      <c r="AE129" s="3">
        <f>'G2-19g-m Pay_ExpCap'!CE48</f>
        <v>884.35800000000006</v>
      </c>
      <c r="AF129" s="3">
        <f>'G2-19g-m Pay_ExpCap'!CF48</f>
        <v>884.35800000000006</v>
      </c>
      <c r="AG129" s="3">
        <f>'G2-19g-m Pay_ExpCap'!CG48</f>
        <v>884.35800000000006</v>
      </c>
      <c r="AH129" s="3">
        <f>'G2-19g-m Pay_ExpCap'!CH48</f>
        <v>884.35800000000006</v>
      </c>
      <c r="AI129" s="3">
        <f>'G2-19g-m Pay_ExpCap'!CI48</f>
        <v>884.35800000000006</v>
      </c>
      <c r="AJ129" s="3">
        <f>'G2-19g-m Pay_ExpCap'!CJ48</f>
        <v>884.35800000000006</v>
      </c>
    </row>
    <row r="130" spans="3:36" x14ac:dyDescent="0.2">
      <c r="C130" s="3">
        <f t="shared" si="20"/>
        <v>29177.217391304352</v>
      </c>
      <c r="F130">
        <v>920</v>
      </c>
      <c r="G130" s="3">
        <f>'G2-19g-m Pay_ExpCap'!BM49</f>
        <v>0</v>
      </c>
      <c r="H130" s="3">
        <f>'G2-19g-m Pay_ExpCap'!BN49</f>
        <v>0</v>
      </c>
      <c r="I130" s="3">
        <f>'G2-19g-m Pay_ExpCap'!BO49</f>
        <v>0</v>
      </c>
      <c r="J130" s="3">
        <f>'G2-19g-m Pay_ExpCap'!BP49</f>
        <v>0</v>
      </c>
      <c r="K130" s="3">
        <f>'G2-19g-m Pay_ExpCap'!BQ49</f>
        <v>0</v>
      </c>
      <c r="L130" s="3">
        <f>'G2-19g-m Pay_ExpCap'!BR49</f>
        <v>4168.173913043478</v>
      </c>
      <c r="M130" s="3">
        <f>'G2-19g-m Pay_ExpCap'!BS49</f>
        <v>4168.173913043478</v>
      </c>
      <c r="N130" s="3">
        <f>'G2-19g-m Pay_ExpCap'!BT49</f>
        <v>4168.173913043478</v>
      </c>
      <c r="O130" s="3">
        <f>'G2-19g-m Pay_ExpCap'!BU49</f>
        <v>4168.173913043478</v>
      </c>
      <c r="P130" s="3">
        <f>'G2-19g-m Pay_ExpCap'!BV49</f>
        <v>4168.173913043478</v>
      </c>
      <c r="Q130" s="3">
        <f>'G2-19g-m Pay_ExpCap'!BW49</f>
        <v>4168.173913043478</v>
      </c>
      <c r="R130" s="3">
        <f>'G2-19g-m Pay_ExpCap'!BX49</f>
        <v>4168.173913043478</v>
      </c>
      <c r="Y130" s="3">
        <f>'G2-19g-m Pay_ExpCap'!BY49</f>
        <v>5033.07</v>
      </c>
      <c r="Z130" s="3">
        <f>'G2-19g-m Pay_ExpCap'!BZ49</f>
        <v>5033.07</v>
      </c>
      <c r="AA130" s="3">
        <f>'G2-19g-m Pay_ExpCap'!CA49</f>
        <v>5033.07</v>
      </c>
      <c r="AB130" s="3">
        <f>'G2-19g-m Pay_ExpCap'!CB49</f>
        <v>5033.07</v>
      </c>
      <c r="AC130" s="3">
        <f>'G2-19g-m Pay_ExpCap'!CC49</f>
        <v>5033.07</v>
      </c>
      <c r="AD130" s="3">
        <f>'G2-19g-m Pay_ExpCap'!CD49</f>
        <v>5033.07</v>
      </c>
      <c r="AE130" s="3">
        <f>'G2-19g-m Pay_ExpCap'!CE49</f>
        <v>5033.07</v>
      </c>
      <c r="AF130" s="3">
        <f>'G2-19g-m Pay_ExpCap'!CF49</f>
        <v>5033.07</v>
      </c>
      <c r="AG130" s="3">
        <f>'G2-19g-m Pay_ExpCap'!CG49</f>
        <v>5033.07</v>
      </c>
      <c r="AH130" s="3">
        <f>'G2-19g-m Pay_ExpCap'!CH49</f>
        <v>5033.07</v>
      </c>
      <c r="AI130" s="3">
        <f>'G2-19g-m Pay_ExpCap'!CI49</f>
        <v>5033.07</v>
      </c>
      <c r="AJ130" s="3">
        <f>'G2-19g-m Pay_ExpCap'!CJ49</f>
        <v>5033.07</v>
      </c>
    </row>
    <row r="131" spans="3:36" x14ac:dyDescent="0.2">
      <c r="C131" s="3">
        <f t="shared" si="20"/>
        <v>0</v>
      </c>
      <c r="F131">
        <v>920</v>
      </c>
      <c r="G131" s="3">
        <f>'G2-19g-m Pay_ExpCap'!BM50</f>
        <v>0</v>
      </c>
      <c r="H131" s="3">
        <f>'G2-19g-m Pay_ExpCap'!BN50</f>
        <v>0</v>
      </c>
      <c r="I131" s="3">
        <f>'G2-19g-m Pay_ExpCap'!BO50</f>
        <v>0</v>
      </c>
      <c r="J131" s="3">
        <f>'G2-19g-m Pay_ExpCap'!BP50</f>
        <v>0</v>
      </c>
      <c r="K131" s="3">
        <f>'G2-19g-m Pay_ExpCap'!BQ50</f>
        <v>0</v>
      </c>
      <c r="L131" s="3">
        <f>'G2-19g-m Pay_ExpCap'!BR50</f>
        <v>0</v>
      </c>
      <c r="M131" s="3">
        <f>'G2-19g-m Pay_ExpCap'!BS50</f>
        <v>0</v>
      </c>
      <c r="N131" s="3">
        <f>'G2-19g-m Pay_ExpCap'!BT50</f>
        <v>0</v>
      </c>
      <c r="O131" s="3">
        <f>'G2-19g-m Pay_ExpCap'!BU50</f>
        <v>0</v>
      </c>
      <c r="P131" s="3">
        <f>'G2-19g-m Pay_ExpCap'!BV50</f>
        <v>0</v>
      </c>
      <c r="Q131" s="3">
        <f>'G2-19g-m Pay_ExpCap'!BW50</f>
        <v>0</v>
      </c>
      <c r="R131" s="3">
        <f>'G2-19g-m Pay_ExpCap'!BX50</f>
        <v>0</v>
      </c>
      <c r="Y131" s="3">
        <f>'G2-19g-m Pay_ExpCap'!BY50</f>
        <v>0</v>
      </c>
      <c r="Z131" s="3">
        <f>'G2-19g-m Pay_ExpCap'!BZ50</f>
        <v>0</v>
      </c>
      <c r="AA131" s="3">
        <f>'G2-19g-m Pay_ExpCap'!CA50</f>
        <v>0</v>
      </c>
      <c r="AB131" s="3">
        <f>'G2-19g-m Pay_ExpCap'!CB50</f>
        <v>0</v>
      </c>
      <c r="AC131" s="3">
        <f>'G2-19g-m Pay_ExpCap'!CC50</f>
        <v>0</v>
      </c>
      <c r="AD131" s="3">
        <f>'G2-19g-m Pay_ExpCap'!CD50</f>
        <v>0</v>
      </c>
      <c r="AE131" s="3">
        <f>'G2-19g-m Pay_ExpCap'!CE50</f>
        <v>0</v>
      </c>
      <c r="AF131" s="3">
        <f>'G2-19g-m Pay_ExpCap'!CF50</f>
        <v>0</v>
      </c>
      <c r="AG131" s="3">
        <f>'G2-19g-m Pay_ExpCap'!CG50</f>
        <v>0</v>
      </c>
      <c r="AH131" s="3">
        <f>'G2-19g-m Pay_ExpCap'!CH50</f>
        <v>0</v>
      </c>
      <c r="AI131" s="3">
        <f>'G2-19g-m Pay_ExpCap'!CI50</f>
        <v>0</v>
      </c>
      <c r="AJ131" s="3">
        <f>'G2-19g-m Pay_ExpCap'!CJ50</f>
        <v>0</v>
      </c>
    </row>
    <row r="132" spans="3:36" x14ac:dyDescent="0.2">
      <c r="C132" s="3">
        <f t="shared" si="20"/>
        <v>8747.9100000000017</v>
      </c>
      <c r="F132">
        <v>920</v>
      </c>
      <c r="G132" s="3">
        <f>'G2-19g-m Pay_ExpCap'!BM51</f>
        <v>0</v>
      </c>
      <c r="H132" s="3">
        <f>'G2-19g-m Pay_ExpCap'!BN51</f>
        <v>0</v>
      </c>
      <c r="I132" s="3">
        <f>'G2-19g-m Pay_ExpCap'!BO51</f>
        <v>0</v>
      </c>
      <c r="J132" s="3">
        <f>'G2-19g-m Pay_ExpCap'!BP51</f>
        <v>0</v>
      </c>
      <c r="K132" s="3">
        <f>'G2-19g-m Pay_ExpCap'!BQ51</f>
        <v>0</v>
      </c>
      <c r="L132" s="3">
        <f>'G2-19g-m Pay_ExpCap'!BR51</f>
        <v>0</v>
      </c>
      <c r="M132" s="3">
        <f>'G2-19g-m Pay_ExpCap'!BS51</f>
        <v>0</v>
      </c>
      <c r="N132" s="3">
        <f>'G2-19g-m Pay_ExpCap'!BT51</f>
        <v>1749.5820000000003</v>
      </c>
      <c r="O132" s="3">
        <f>'G2-19g-m Pay_ExpCap'!BU51</f>
        <v>1749.5820000000003</v>
      </c>
      <c r="P132" s="3">
        <f>'G2-19g-m Pay_ExpCap'!BV51</f>
        <v>1749.5820000000003</v>
      </c>
      <c r="Q132" s="3">
        <f>'G2-19g-m Pay_ExpCap'!BW51</f>
        <v>1749.5820000000003</v>
      </c>
      <c r="R132" s="3">
        <f>'G2-19g-m Pay_ExpCap'!BX51</f>
        <v>1749.5820000000003</v>
      </c>
      <c r="Y132" s="3">
        <f>'G2-19g-m Pay_ExpCap'!BY51</f>
        <v>2245.4850000000001</v>
      </c>
      <c r="Z132" s="3">
        <f>'G2-19g-m Pay_ExpCap'!BZ51</f>
        <v>2245.4850000000001</v>
      </c>
      <c r="AA132" s="3">
        <f>'G2-19g-m Pay_ExpCap'!CA51</f>
        <v>2245.4850000000001</v>
      </c>
      <c r="AB132" s="3">
        <f>'G2-19g-m Pay_ExpCap'!CB51</f>
        <v>2245.4850000000001</v>
      </c>
      <c r="AC132" s="3">
        <f>'G2-19g-m Pay_ExpCap'!CC51</f>
        <v>2245.4850000000001</v>
      </c>
      <c r="AD132" s="3">
        <f>'G2-19g-m Pay_ExpCap'!CD51</f>
        <v>2245.4850000000001</v>
      </c>
      <c r="AE132" s="3">
        <f>'G2-19g-m Pay_ExpCap'!CE51</f>
        <v>2245.4850000000001</v>
      </c>
      <c r="AF132" s="3">
        <f>'G2-19g-m Pay_ExpCap'!CF51</f>
        <v>2245.4850000000001</v>
      </c>
      <c r="AG132" s="3">
        <f>'G2-19g-m Pay_ExpCap'!CG51</f>
        <v>2245.4850000000001</v>
      </c>
      <c r="AH132" s="3">
        <f>'G2-19g-m Pay_ExpCap'!CH51</f>
        <v>2245.4850000000001</v>
      </c>
      <c r="AI132" s="3">
        <f>'G2-19g-m Pay_ExpCap'!CI51</f>
        <v>2245.4850000000001</v>
      </c>
      <c r="AJ132" s="3">
        <f>'G2-19g-m Pay_ExpCap'!CJ51</f>
        <v>2245.4850000000001</v>
      </c>
    </row>
    <row r="133" spans="3:36" x14ac:dyDescent="0.2">
      <c r="C133" s="3">
        <f t="shared" si="20"/>
        <v>10318.28289155255</v>
      </c>
      <c r="F133">
        <v>920</v>
      </c>
      <c r="G133" s="3">
        <f>'G2-19g-m Pay_ExpCap'!BM52</f>
        <v>0</v>
      </c>
      <c r="H133" s="3">
        <f>'G2-19g-m Pay_ExpCap'!BN52</f>
        <v>0</v>
      </c>
      <c r="I133" s="3">
        <f>'G2-19g-m Pay_ExpCap'!BO52</f>
        <v>0</v>
      </c>
      <c r="J133" s="3">
        <f>'G2-19g-m Pay_ExpCap'!BP52</f>
        <v>0</v>
      </c>
      <c r="K133" s="3">
        <f>'G2-19g-m Pay_ExpCap'!BQ52</f>
        <v>0</v>
      </c>
      <c r="L133" s="3">
        <f>'G2-19g-m Pay_ExpCap'!BR52</f>
        <v>0</v>
      </c>
      <c r="M133" s="3">
        <f>'G2-19g-m Pay_ExpCap'!BS52</f>
        <v>0</v>
      </c>
      <c r="N133" s="3">
        <f>'G2-19g-m Pay_ExpCap'!BT52</f>
        <v>2063.6565783105098</v>
      </c>
      <c r="O133" s="3">
        <f>'G2-19g-m Pay_ExpCap'!BU52</f>
        <v>2063.6565783105098</v>
      </c>
      <c r="P133" s="3">
        <f>'G2-19g-m Pay_ExpCap'!BV52</f>
        <v>2063.6565783105098</v>
      </c>
      <c r="Q133" s="3">
        <f>'G2-19g-m Pay_ExpCap'!BW52</f>
        <v>2063.6565783105098</v>
      </c>
      <c r="R133" s="3">
        <f>'G2-19g-m Pay_ExpCap'!BX52</f>
        <v>2063.6565783105098</v>
      </c>
      <c r="Y133" s="3">
        <f>'G2-19g-m Pay_ExpCap'!BY52</f>
        <v>2656.5000000000005</v>
      </c>
      <c r="Z133" s="3">
        <f>'G2-19g-m Pay_ExpCap'!BZ52</f>
        <v>2656.5000000000005</v>
      </c>
      <c r="AA133" s="3">
        <f>'G2-19g-m Pay_ExpCap'!CA52</f>
        <v>2656.5000000000005</v>
      </c>
      <c r="AB133" s="3">
        <f>'G2-19g-m Pay_ExpCap'!CB52</f>
        <v>2656.5000000000005</v>
      </c>
      <c r="AC133" s="3">
        <f>'G2-19g-m Pay_ExpCap'!CC52</f>
        <v>2656.5000000000005</v>
      </c>
      <c r="AD133" s="3">
        <f>'G2-19g-m Pay_ExpCap'!CD52</f>
        <v>2656.5000000000005</v>
      </c>
      <c r="AE133" s="3">
        <f>'G2-19g-m Pay_ExpCap'!CE52</f>
        <v>2656.5000000000005</v>
      </c>
      <c r="AF133" s="3">
        <f>'G2-19g-m Pay_ExpCap'!CF52</f>
        <v>2656.5000000000005</v>
      </c>
      <c r="AG133" s="3">
        <f>'G2-19g-m Pay_ExpCap'!CG52</f>
        <v>2656.5000000000005</v>
      </c>
      <c r="AH133" s="3">
        <f>'G2-19g-m Pay_ExpCap'!CH52</f>
        <v>2656.5000000000005</v>
      </c>
      <c r="AI133" s="3">
        <f>'G2-19g-m Pay_ExpCap'!CI52</f>
        <v>2656.5000000000005</v>
      </c>
      <c r="AJ133" s="3">
        <f>'G2-19g-m Pay_ExpCap'!CJ52</f>
        <v>2656.5000000000005</v>
      </c>
    </row>
    <row r="134" spans="3:36" x14ac:dyDescent="0.2">
      <c r="C134" s="3">
        <f t="shared" si="20"/>
        <v>39191.140029325514</v>
      </c>
      <c r="F134">
        <v>920</v>
      </c>
      <c r="G134" s="3">
        <f>'G2-19g-m Pay_ExpCap'!BM53</f>
        <v>0</v>
      </c>
      <c r="H134" s="3">
        <f>'G2-19g-m Pay_ExpCap'!BN53</f>
        <v>0</v>
      </c>
      <c r="I134" s="3">
        <f>'G2-19g-m Pay_ExpCap'!BO53</f>
        <v>3919.1140029325516</v>
      </c>
      <c r="J134" s="3">
        <f>'G2-19g-m Pay_ExpCap'!BP53</f>
        <v>3919.1140029325516</v>
      </c>
      <c r="K134" s="3">
        <f>'G2-19g-m Pay_ExpCap'!BQ53</f>
        <v>3919.1140029325516</v>
      </c>
      <c r="L134" s="3">
        <f>'G2-19g-m Pay_ExpCap'!BR53</f>
        <v>3919.1140029325516</v>
      </c>
      <c r="M134" s="3">
        <f>'G2-19g-m Pay_ExpCap'!BS53</f>
        <v>3919.1140029325516</v>
      </c>
      <c r="N134" s="3">
        <f>'G2-19g-m Pay_ExpCap'!BT53</f>
        <v>3919.1140029325516</v>
      </c>
      <c r="O134" s="3">
        <f>'G2-19g-m Pay_ExpCap'!BU53</f>
        <v>3919.1140029325516</v>
      </c>
      <c r="P134" s="3">
        <f>'G2-19g-m Pay_ExpCap'!BV53</f>
        <v>3919.1140029325516</v>
      </c>
      <c r="Q134" s="3">
        <f>'G2-19g-m Pay_ExpCap'!BW53</f>
        <v>3919.1140029325516</v>
      </c>
      <c r="R134" s="3">
        <f>'G2-19g-m Pay_ExpCap'!BX53</f>
        <v>3919.1140029325516</v>
      </c>
      <c r="Y134" s="3">
        <f>'G2-19g-m Pay_ExpCap'!BY53</f>
        <v>4036.6979472140756</v>
      </c>
      <c r="Z134" s="3">
        <f>'G2-19g-m Pay_ExpCap'!BZ53</f>
        <v>4036.6979472140756</v>
      </c>
      <c r="AA134" s="3">
        <f>'G2-19g-m Pay_ExpCap'!CA53</f>
        <v>4036.6979472140756</v>
      </c>
      <c r="AB134" s="3">
        <f>'G2-19g-m Pay_ExpCap'!CB53</f>
        <v>4036.6979472140756</v>
      </c>
      <c r="AC134" s="3">
        <f>'G2-19g-m Pay_ExpCap'!CC53</f>
        <v>4036.6979472140756</v>
      </c>
      <c r="AD134" s="3">
        <f>'G2-19g-m Pay_ExpCap'!CD53</f>
        <v>4036.6979472140756</v>
      </c>
      <c r="AE134" s="3">
        <f>'G2-19g-m Pay_ExpCap'!CE53</f>
        <v>4036.6979472140756</v>
      </c>
      <c r="AF134" s="3">
        <f>'G2-19g-m Pay_ExpCap'!CF53</f>
        <v>4036.6979472140756</v>
      </c>
      <c r="AG134" s="3">
        <f>'G2-19g-m Pay_ExpCap'!CG53</f>
        <v>4036.6979472140756</v>
      </c>
      <c r="AH134" s="3">
        <f>'G2-19g-m Pay_ExpCap'!CH53</f>
        <v>4036.6979472140756</v>
      </c>
      <c r="AI134" s="3">
        <f>'G2-19g-m Pay_ExpCap'!CI53</f>
        <v>4036.6979472140756</v>
      </c>
      <c r="AJ134" s="3">
        <f>'G2-19g-m Pay_ExpCap'!CJ53</f>
        <v>4036.6979472140756</v>
      </c>
    </row>
    <row r="135" spans="3:36" x14ac:dyDescent="0.2">
      <c r="C135" s="3">
        <f t="shared" si="20"/>
        <v>14589.442815249266</v>
      </c>
      <c r="F135">
        <v>920</v>
      </c>
      <c r="G135" s="3">
        <f>'G2-19g-m Pay_ExpCap'!BM54</f>
        <v>0</v>
      </c>
      <c r="H135" s="3">
        <f>'G2-19g-m Pay_ExpCap'!BN54</f>
        <v>0</v>
      </c>
      <c r="I135" s="3">
        <f>'G2-19g-m Pay_ExpCap'!BO54</f>
        <v>0</v>
      </c>
      <c r="J135" s="3">
        <f>'G2-19g-m Pay_ExpCap'!BP54</f>
        <v>0</v>
      </c>
      <c r="K135" s="3">
        <f>'G2-19g-m Pay_ExpCap'!BQ54</f>
        <v>1823.6803519061584</v>
      </c>
      <c r="L135" s="3">
        <f>'G2-19g-m Pay_ExpCap'!BR54</f>
        <v>1823.6803519061584</v>
      </c>
      <c r="M135" s="3">
        <f>'G2-19g-m Pay_ExpCap'!BS54</f>
        <v>1823.6803519061584</v>
      </c>
      <c r="N135" s="3">
        <f>'G2-19g-m Pay_ExpCap'!BT54</f>
        <v>1823.6803519061584</v>
      </c>
      <c r="O135" s="3">
        <f>'G2-19g-m Pay_ExpCap'!BU54</f>
        <v>1823.6803519061584</v>
      </c>
      <c r="P135" s="3">
        <f>'G2-19g-m Pay_ExpCap'!BV54</f>
        <v>1823.6803519061584</v>
      </c>
      <c r="Q135" s="3">
        <f>'G2-19g-m Pay_ExpCap'!BW54</f>
        <v>1823.6803519061584</v>
      </c>
      <c r="R135" s="3">
        <f>'G2-19g-m Pay_ExpCap'!BX54</f>
        <v>1823.6803519061584</v>
      </c>
      <c r="Y135" s="3">
        <f>'G2-19g-m Pay_ExpCap'!BY54</f>
        <v>1565.3333333333333</v>
      </c>
      <c r="Z135" s="3">
        <f>'G2-19g-m Pay_ExpCap'!BZ54</f>
        <v>1565.3333333333333</v>
      </c>
      <c r="AA135" s="3">
        <f>'G2-19g-m Pay_ExpCap'!CA54</f>
        <v>1565.3333333333333</v>
      </c>
      <c r="AB135" s="3">
        <f>'G2-19g-m Pay_ExpCap'!CB54</f>
        <v>1565.3333333333333</v>
      </c>
      <c r="AC135" s="3">
        <f>'G2-19g-m Pay_ExpCap'!CC54</f>
        <v>1565.3333333333333</v>
      </c>
      <c r="AD135" s="3">
        <f>'G2-19g-m Pay_ExpCap'!CD54</f>
        <v>1565.3333333333333</v>
      </c>
      <c r="AE135" s="3">
        <f>'G2-19g-m Pay_ExpCap'!CE54</f>
        <v>1565.3333333333333</v>
      </c>
      <c r="AF135" s="3">
        <f>'G2-19g-m Pay_ExpCap'!CF54</f>
        <v>1565.3333333333333</v>
      </c>
      <c r="AG135" s="3">
        <f>'G2-19g-m Pay_ExpCap'!CG54</f>
        <v>1565.3333333333333</v>
      </c>
      <c r="AH135" s="3">
        <f>'G2-19g-m Pay_ExpCap'!CH54</f>
        <v>1565.3333333333333</v>
      </c>
      <c r="AI135" s="3">
        <f>'G2-19g-m Pay_ExpCap'!CI54</f>
        <v>1565.3333333333333</v>
      </c>
      <c r="AJ135" s="3">
        <f>'G2-19g-m Pay_ExpCap'!CJ54</f>
        <v>1565.3333333333333</v>
      </c>
    </row>
    <row r="136" spans="3:36" x14ac:dyDescent="0.2">
      <c r="C136" s="3">
        <f t="shared" si="20"/>
        <v>5578.8358055974704</v>
      </c>
      <c r="F136">
        <v>920</v>
      </c>
      <c r="G136" s="3">
        <f>'G2-19g-m Pay_ExpCap'!BM55</f>
        <v>0</v>
      </c>
      <c r="H136" s="3">
        <f>'G2-19g-m Pay_ExpCap'!BN55</f>
        <v>0</v>
      </c>
      <c r="I136" s="3">
        <f>'G2-19g-m Pay_ExpCap'!BO55</f>
        <v>0</v>
      </c>
      <c r="J136" s="3">
        <f>'G2-19g-m Pay_ExpCap'!BP55</f>
        <v>0</v>
      </c>
      <c r="K136" s="3">
        <f>'G2-19g-m Pay_ExpCap'!BQ55</f>
        <v>0</v>
      </c>
      <c r="L136" s="3">
        <f>'G2-19g-m Pay_ExpCap'!BR55</f>
        <v>796.97654365678147</v>
      </c>
      <c r="M136" s="3">
        <f>'G2-19g-m Pay_ExpCap'!BS55</f>
        <v>796.97654365678147</v>
      </c>
      <c r="N136" s="3">
        <f>'G2-19g-m Pay_ExpCap'!BT55</f>
        <v>796.97654365678147</v>
      </c>
      <c r="O136" s="3">
        <f>'G2-19g-m Pay_ExpCap'!BU55</f>
        <v>796.97654365678147</v>
      </c>
      <c r="P136" s="3">
        <f>'G2-19g-m Pay_ExpCap'!BV55</f>
        <v>796.97654365678147</v>
      </c>
      <c r="Q136" s="3">
        <f>'G2-19g-m Pay_ExpCap'!BW55</f>
        <v>796.97654365678147</v>
      </c>
      <c r="R136" s="3">
        <f>'G2-19g-m Pay_ExpCap'!BX55</f>
        <v>796.97654365678147</v>
      </c>
      <c r="Y136" s="3">
        <f>'G2-19g-m Pay_ExpCap'!BY55</f>
        <v>957.66666666666663</v>
      </c>
      <c r="Z136" s="3">
        <f>'G2-19g-m Pay_ExpCap'!BZ55</f>
        <v>957.66666666666663</v>
      </c>
      <c r="AA136" s="3">
        <f>'G2-19g-m Pay_ExpCap'!CA55</f>
        <v>957.66666666666663</v>
      </c>
      <c r="AB136" s="3">
        <f>'G2-19g-m Pay_ExpCap'!CB55</f>
        <v>957.66666666666663</v>
      </c>
      <c r="AC136" s="3">
        <f>'G2-19g-m Pay_ExpCap'!CC55</f>
        <v>957.66666666666663</v>
      </c>
      <c r="AD136" s="3">
        <f>'G2-19g-m Pay_ExpCap'!CD55</f>
        <v>957.66666666666663</v>
      </c>
      <c r="AE136" s="3">
        <f>'G2-19g-m Pay_ExpCap'!CE55</f>
        <v>957.66666666666663</v>
      </c>
      <c r="AF136" s="3">
        <f>'G2-19g-m Pay_ExpCap'!CF55</f>
        <v>957.66666666666663</v>
      </c>
      <c r="AG136" s="3">
        <f>'G2-19g-m Pay_ExpCap'!CG55</f>
        <v>957.66666666666663</v>
      </c>
      <c r="AH136" s="3">
        <f>'G2-19g-m Pay_ExpCap'!CH55</f>
        <v>957.66666666666663</v>
      </c>
      <c r="AI136" s="3">
        <f>'G2-19g-m Pay_ExpCap'!CI55</f>
        <v>957.66666666666663</v>
      </c>
      <c r="AJ136" s="3">
        <f>'G2-19g-m Pay_ExpCap'!CJ55</f>
        <v>957.66666666666663</v>
      </c>
    </row>
    <row r="137" spans="3:36" x14ac:dyDescent="0.2">
      <c r="C137" s="3">
        <f t="shared" si="20"/>
        <v>14812.147310878909</v>
      </c>
      <c r="F137">
        <v>920</v>
      </c>
      <c r="G137" s="3">
        <f>'G2-19g-m Pay_ExpCap'!BM56</f>
        <v>0</v>
      </c>
      <c r="H137" s="3">
        <f>'G2-19g-m Pay_ExpCap'!BN56</f>
        <v>0</v>
      </c>
      <c r="I137" s="3">
        <f>'G2-19g-m Pay_ExpCap'!BO56</f>
        <v>0</v>
      </c>
      <c r="J137" s="3">
        <f>'G2-19g-m Pay_ExpCap'!BP56</f>
        <v>0</v>
      </c>
      <c r="K137" s="3">
        <f>'G2-19g-m Pay_ExpCap'!BQ56</f>
        <v>0</v>
      </c>
      <c r="L137" s="3">
        <f>'G2-19g-m Pay_ExpCap'!BR56</f>
        <v>2116.0210444112727</v>
      </c>
      <c r="M137" s="3">
        <f>'G2-19g-m Pay_ExpCap'!BS56</f>
        <v>2116.0210444112727</v>
      </c>
      <c r="N137" s="3">
        <f>'G2-19g-m Pay_ExpCap'!BT56</f>
        <v>2116.0210444112727</v>
      </c>
      <c r="O137" s="3">
        <f>'G2-19g-m Pay_ExpCap'!BU56</f>
        <v>2116.0210444112727</v>
      </c>
      <c r="P137" s="3">
        <f>'G2-19g-m Pay_ExpCap'!BV56</f>
        <v>2116.0210444112727</v>
      </c>
      <c r="Q137" s="3">
        <f>'G2-19g-m Pay_ExpCap'!BW56</f>
        <v>2116.0210444112727</v>
      </c>
      <c r="R137" s="3">
        <f>'G2-19g-m Pay_ExpCap'!BX56</f>
        <v>2116.0210444112727</v>
      </c>
      <c r="Y137" s="3">
        <f>'G2-19g-m Pay_ExpCap'!BY56</f>
        <v>1525.6666666666667</v>
      </c>
      <c r="Z137" s="3">
        <f>'G2-19g-m Pay_ExpCap'!BZ56</f>
        <v>1525.6666666666667</v>
      </c>
      <c r="AA137" s="3">
        <f>'G2-19g-m Pay_ExpCap'!CA56</f>
        <v>1525.6666666666667</v>
      </c>
      <c r="AB137" s="3">
        <f>'G2-19g-m Pay_ExpCap'!CB56</f>
        <v>1525.6666666666667</v>
      </c>
      <c r="AC137" s="3">
        <f>'G2-19g-m Pay_ExpCap'!CC56</f>
        <v>1525.6666666666667</v>
      </c>
      <c r="AD137" s="3">
        <f>'G2-19g-m Pay_ExpCap'!CD56</f>
        <v>1525.6666666666667</v>
      </c>
      <c r="AE137" s="3">
        <f>'G2-19g-m Pay_ExpCap'!CE56</f>
        <v>1525.6666666666667</v>
      </c>
      <c r="AF137" s="3">
        <f>'G2-19g-m Pay_ExpCap'!CF56</f>
        <v>1525.6666666666667</v>
      </c>
      <c r="AG137" s="3">
        <f>'G2-19g-m Pay_ExpCap'!CG56</f>
        <v>1525.6666666666667</v>
      </c>
      <c r="AH137" s="3">
        <f>'G2-19g-m Pay_ExpCap'!CH56</f>
        <v>1525.6666666666667</v>
      </c>
      <c r="AI137" s="3">
        <f>'G2-19g-m Pay_ExpCap'!CI56</f>
        <v>1525.6666666666667</v>
      </c>
      <c r="AJ137" s="3">
        <f>'G2-19g-m Pay_ExpCap'!CJ56</f>
        <v>1525.6666666666667</v>
      </c>
    </row>
    <row r="138" spans="3:36" x14ac:dyDescent="0.2">
      <c r="C138" s="3">
        <f t="shared" si="20"/>
        <v>8196.48093841642</v>
      </c>
      <c r="F138">
        <v>920</v>
      </c>
      <c r="G138" s="3">
        <f>'G2-19g-m Pay_ExpCap'!BM57</f>
        <v>0</v>
      </c>
      <c r="H138" s="3">
        <f>'G2-19g-m Pay_ExpCap'!BN57</f>
        <v>0</v>
      </c>
      <c r="I138" s="3">
        <f>'G2-19g-m Pay_ExpCap'!BO57</f>
        <v>0</v>
      </c>
      <c r="J138" s="3">
        <f>'G2-19g-m Pay_ExpCap'!BP57</f>
        <v>0</v>
      </c>
      <c r="K138" s="3">
        <f>'G2-19g-m Pay_ExpCap'!BQ57</f>
        <v>0</v>
      </c>
      <c r="L138" s="3">
        <f>'G2-19g-m Pay_ExpCap'!BR57</f>
        <v>1170.9258483452029</v>
      </c>
      <c r="M138" s="3">
        <f>'G2-19g-m Pay_ExpCap'!BS57</f>
        <v>1170.9258483452029</v>
      </c>
      <c r="N138" s="3">
        <f>'G2-19g-m Pay_ExpCap'!BT57</f>
        <v>1170.9258483452029</v>
      </c>
      <c r="O138" s="3">
        <f>'G2-19g-m Pay_ExpCap'!BU57</f>
        <v>1170.9258483452029</v>
      </c>
      <c r="P138" s="3">
        <f>'G2-19g-m Pay_ExpCap'!BV57</f>
        <v>1170.9258483452029</v>
      </c>
      <c r="Q138" s="3">
        <f>'G2-19g-m Pay_ExpCap'!BW57</f>
        <v>1170.9258483452029</v>
      </c>
      <c r="R138" s="3">
        <f>'G2-19g-m Pay_ExpCap'!BX57</f>
        <v>1170.9258483452029</v>
      </c>
      <c r="Y138" s="3">
        <f>'G2-19g-m Pay_ExpCap'!BY57</f>
        <v>1407.2499999999998</v>
      </c>
      <c r="Z138" s="3">
        <f>'G2-19g-m Pay_ExpCap'!BZ57</f>
        <v>1407.2499999999998</v>
      </c>
      <c r="AA138" s="3">
        <f>'G2-19g-m Pay_ExpCap'!CA57</f>
        <v>1407.2499999999998</v>
      </c>
      <c r="AB138" s="3">
        <f>'G2-19g-m Pay_ExpCap'!CB57</f>
        <v>1407.2499999999998</v>
      </c>
      <c r="AC138" s="3">
        <f>'G2-19g-m Pay_ExpCap'!CC57</f>
        <v>1407.2499999999998</v>
      </c>
      <c r="AD138" s="3">
        <f>'G2-19g-m Pay_ExpCap'!CD57</f>
        <v>1407.2499999999998</v>
      </c>
      <c r="AE138" s="3">
        <f>'G2-19g-m Pay_ExpCap'!CE57</f>
        <v>1407.2499999999998</v>
      </c>
      <c r="AF138" s="3">
        <f>'G2-19g-m Pay_ExpCap'!CF57</f>
        <v>1407.2499999999998</v>
      </c>
      <c r="AG138" s="3">
        <f>'G2-19g-m Pay_ExpCap'!CG57</f>
        <v>1407.2499999999998</v>
      </c>
      <c r="AH138" s="3">
        <f>'G2-19g-m Pay_ExpCap'!CH57</f>
        <v>1407.2499999999998</v>
      </c>
      <c r="AI138" s="3">
        <f>'G2-19g-m Pay_ExpCap'!CI57</f>
        <v>1407.2499999999998</v>
      </c>
      <c r="AJ138" s="3">
        <f>'G2-19g-m Pay_ExpCap'!CJ57</f>
        <v>1407.2499999999998</v>
      </c>
    </row>
    <row r="139" spans="3:36" x14ac:dyDescent="0.2">
      <c r="C139" s="3">
        <f t="shared" si="20"/>
        <v>0</v>
      </c>
      <c r="F139">
        <v>920</v>
      </c>
      <c r="G139" s="3">
        <f>'G2-19g-m Pay_ExpCap'!BM58</f>
        <v>0</v>
      </c>
      <c r="H139" s="3">
        <f>'G2-19g-m Pay_ExpCap'!BN58</f>
        <v>0</v>
      </c>
      <c r="I139" s="3">
        <f>'G2-19g-m Pay_ExpCap'!BO58</f>
        <v>0</v>
      </c>
      <c r="J139" s="3">
        <f>'G2-19g-m Pay_ExpCap'!BP58</f>
        <v>0</v>
      </c>
      <c r="K139" s="3">
        <f>'G2-19g-m Pay_ExpCap'!BQ58</f>
        <v>0</v>
      </c>
      <c r="L139" s="3">
        <f>'G2-19g-m Pay_ExpCap'!BR58</f>
        <v>0</v>
      </c>
      <c r="M139" s="3">
        <f>'G2-19g-m Pay_ExpCap'!BS58</f>
        <v>0</v>
      </c>
      <c r="N139" s="3">
        <f>'G2-19g-m Pay_ExpCap'!BT58</f>
        <v>0</v>
      </c>
      <c r="O139" s="3">
        <f>'G2-19g-m Pay_ExpCap'!BU58</f>
        <v>0</v>
      </c>
      <c r="P139" s="3">
        <f>'G2-19g-m Pay_ExpCap'!BV58</f>
        <v>0</v>
      </c>
      <c r="Q139" s="3">
        <f>'G2-19g-m Pay_ExpCap'!BW58</f>
        <v>0</v>
      </c>
      <c r="R139" s="3">
        <f>'G2-19g-m Pay_ExpCap'!BX58</f>
        <v>0</v>
      </c>
      <c r="Y139" s="3">
        <f>'G2-19g-m Pay_ExpCap'!BY58</f>
        <v>1324.8044965786901</v>
      </c>
      <c r="Z139" s="3">
        <f>'G2-19g-m Pay_ExpCap'!BZ58</f>
        <v>1324.8044965786901</v>
      </c>
      <c r="AA139" s="3">
        <f>'G2-19g-m Pay_ExpCap'!CA58</f>
        <v>1324.8044965786901</v>
      </c>
      <c r="AB139" s="3">
        <f>'G2-19g-m Pay_ExpCap'!CB58</f>
        <v>1324.8044965786901</v>
      </c>
      <c r="AC139" s="3">
        <f>'G2-19g-m Pay_ExpCap'!CC58</f>
        <v>1324.8044965786901</v>
      </c>
      <c r="AD139" s="3">
        <f>'G2-19g-m Pay_ExpCap'!CD58</f>
        <v>1324.8044965786901</v>
      </c>
      <c r="AE139" s="3">
        <f>'G2-19g-m Pay_ExpCap'!CE58</f>
        <v>1324.8044965786901</v>
      </c>
      <c r="AF139" s="3">
        <f>'G2-19g-m Pay_ExpCap'!CF58</f>
        <v>1324.8044965786901</v>
      </c>
      <c r="AG139" s="3">
        <f>'G2-19g-m Pay_ExpCap'!CG58</f>
        <v>1324.8044965786901</v>
      </c>
      <c r="AH139" s="3">
        <f>'G2-19g-m Pay_ExpCap'!CH58</f>
        <v>1324.8044965786901</v>
      </c>
      <c r="AI139" s="3">
        <f>'G2-19g-m Pay_ExpCap'!CI58</f>
        <v>1324.8044965786901</v>
      </c>
      <c r="AJ139" s="3">
        <f>'G2-19g-m Pay_ExpCap'!CJ58</f>
        <v>1324.8044965786901</v>
      </c>
    </row>
    <row r="140" spans="3:36" x14ac:dyDescent="0.2">
      <c r="C140" s="3">
        <f t="shared" si="20"/>
        <v>18991.93548387097</v>
      </c>
      <c r="F140">
        <v>920</v>
      </c>
      <c r="G140" s="3">
        <f>'G2-19g-m Pay_ExpCap'!BM59</f>
        <v>0</v>
      </c>
      <c r="H140" s="3">
        <f>'G2-19g-m Pay_ExpCap'!BN59</f>
        <v>0</v>
      </c>
      <c r="I140" s="3">
        <f>'G2-19g-m Pay_ExpCap'!BO59</f>
        <v>0</v>
      </c>
      <c r="J140" s="3">
        <f>'G2-19g-m Pay_ExpCap'!BP59</f>
        <v>0</v>
      </c>
      <c r="K140" s="3">
        <f>'G2-19g-m Pay_ExpCap'!BQ59</f>
        <v>0</v>
      </c>
      <c r="L140" s="3">
        <f>'G2-19g-m Pay_ExpCap'!BR59</f>
        <v>0</v>
      </c>
      <c r="M140" s="3">
        <f>'G2-19g-m Pay_ExpCap'!BS59</f>
        <v>3165.3225806451615</v>
      </c>
      <c r="N140" s="3">
        <f>'G2-19g-m Pay_ExpCap'!BT59</f>
        <v>3165.3225806451615</v>
      </c>
      <c r="O140" s="3">
        <f>'G2-19g-m Pay_ExpCap'!BU59</f>
        <v>3165.3225806451615</v>
      </c>
      <c r="P140" s="3">
        <f>'G2-19g-m Pay_ExpCap'!BV59</f>
        <v>3165.3225806451615</v>
      </c>
      <c r="Q140" s="3">
        <f>'G2-19g-m Pay_ExpCap'!BW59</f>
        <v>3165.3225806451615</v>
      </c>
      <c r="R140" s="3">
        <f>'G2-19g-m Pay_ExpCap'!BX59</f>
        <v>3165.3225806451615</v>
      </c>
      <c r="Y140" s="3">
        <f>'G2-19g-m Pay_ExpCap'!BY59</f>
        <v>2988.5833333333335</v>
      </c>
      <c r="Z140" s="3">
        <f>'G2-19g-m Pay_ExpCap'!BZ59</f>
        <v>2988.5833333333335</v>
      </c>
      <c r="AA140" s="3">
        <f>'G2-19g-m Pay_ExpCap'!CA59</f>
        <v>2988.5833333333335</v>
      </c>
      <c r="AB140" s="3">
        <f>'G2-19g-m Pay_ExpCap'!CB59</f>
        <v>2988.5833333333335</v>
      </c>
      <c r="AC140" s="3">
        <f>'G2-19g-m Pay_ExpCap'!CC59</f>
        <v>2988.5833333333335</v>
      </c>
      <c r="AD140" s="3">
        <f>'G2-19g-m Pay_ExpCap'!CD59</f>
        <v>2988.5833333333335</v>
      </c>
      <c r="AE140" s="3">
        <f>'G2-19g-m Pay_ExpCap'!CE59</f>
        <v>2988.5833333333335</v>
      </c>
      <c r="AF140" s="3">
        <f>'G2-19g-m Pay_ExpCap'!CF59</f>
        <v>2988.5833333333335</v>
      </c>
      <c r="AG140" s="3">
        <f>'G2-19g-m Pay_ExpCap'!CG59</f>
        <v>2988.5833333333335</v>
      </c>
      <c r="AH140" s="3">
        <f>'G2-19g-m Pay_ExpCap'!CH59</f>
        <v>2988.5833333333335</v>
      </c>
      <c r="AI140" s="3">
        <f>'G2-19g-m Pay_ExpCap'!CI59</f>
        <v>2988.5833333333335</v>
      </c>
      <c r="AJ140" s="3">
        <f>'G2-19g-m Pay_ExpCap'!CJ59</f>
        <v>2988.5833333333335</v>
      </c>
    </row>
    <row r="141" spans="3:36" x14ac:dyDescent="0.2">
      <c r="C141" s="3">
        <f t="shared" si="20"/>
        <v>27048.621985593476</v>
      </c>
      <c r="F141">
        <v>925</v>
      </c>
      <c r="G141" s="3">
        <f>'G2-19g-m Pay_ExpCap'!BM60</f>
        <v>0</v>
      </c>
      <c r="H141" s="3">
        <f>'G2-19g-m Pay_ExpCap'!BN60</f>
        <v>0</v>
      </c>
      <c r="I141" s="3">
        <f>'G2-19g-m Pay_ExpCap'!BO60</f>
        <v>0</v>
      </c>
      <c r="J141" s="3">
        <f>'G2-19g-m Pay_ExpCap'!BP60</f>
        <v>3005.4024428437201</v>
      </c>
      <c r="K141" s="3">
        <f>'G2-19g-m Pay_ExpCap'!BQ60</f>
        <v>3005.4024428437201</v>
      </c>
      <c r="L141" s="3">
        <f>'G2-19g-m Pay_ExpCap'!BR60</f>
        <v>3005.4024428437201</v>
      </c>
      <c r="M141" s="3">
        <f>'G2-19g-m Pay_ExpCap'!BS60</f>
        <v>3005.4024428437201</v>
      </c>
      <c r="N141" s="3">
        <f>'G2-19g-m Pay_ExpCap'!BT60</f>
        <v>3005.4024428437201</v>
      </c>
      <c r="O141" s="3">
        <f>'G2-19g-m Pay_ExpCap'!BU60</f>
        <v>3005.4024428437201</v>
      </c>
      <c r="P141" s="3">
        <f>'G2-19g-m Pay_ExpCap'!BV60</f>
        <v>3005.4024428437201</v>
      </c>
      <c r="Q141" s="3">
        <f>'G2-19g-m Pay_ExpCap'!BW60</f>
        <v>3005.4024428437201</v>
      </c>
      <c r="R141" s="3">
        <f>'G2-19g-m Pay_ExpCap'!BX60</f>
        <v>3005.4024428437201</v>
      </c>
      <c r="Y141" s="3">
        <f>'G2-19g-m Pay_ExpCap'!BY60</f>
        <v>3482.4166666666665</v>
      </c>
      <c r="Z141" s="3">
        <f>'G2-19g-m Pay_ExpCap'!BZ60</f>
        <v>3482.4166666666665</v>
      </c>
      <c r="AA141" s="3">
        <f>'G2-19g-m Pay_ExpCap'!CA60</f>
        <v>3482.4166666666665</v>
      </c>
      <c r="AB141" s="3">
        <f>'G2-19g-m Pay_ExpCap'!CB60</f>
        <v>3482.4166666666665</v>
      </c>
      <c r="AC141" s="3">
        <f>'G2-19g-m Pay_ExpCap'!CC60</f>
        <v>3482.4166666666665</v>
      </c>
      <c r="AD141" s="3">
        <f>'G2-19g-m Pay_ExpCap'!CD60</f>
        <v>3482.4166666666665</v>
      </c>
      <c r="AE141" s="3">
        <f>'G2-19g-m Pay_ExpCap'!CE60</f>
        <v>3482.4166666666665</v>
      </c>
      <c r="AF141" s="3">
        <f>'G2-19g-m Pay_ExpCap'!CF60</f>
        <v>3482.4166666666665</v>
      </c>
      <c r="AG141" s="3">
        <f>'G2-19g-m Pay_ExpCap'!CG60</f>
        <v>3482.4166666666665</v>
      </c>
      <c r="AH141" s="3">
        <f>'G2-19g-m Pay_ExpCap'!CH60</f>
        <v>3482.4166666666665</v>
      </c>
      <c r="AI141" s="3">
        <f>'G2-19g-m Pay_ExpCap'!CI60</f>
        <v>3482.4166666666665</v>
      </c>
      <c r="AJ141" s="3">
        <f>'G2-19g-m Pay_ExpCap'!CJ60</f>
        <v>3482.4166666666665</v>
      </c>
    </row>
    <row r="142" spans="3:36" x14ac:dyDescent="0.2">
      <c r="C142" s="3">
        <f t="shared" si="20"/>
        <v>10335.994932095778</v>
      </c>
      <c r="F142">
        <v>925</v>
      </c>
      <c r="G142" s="3">
        <f>'G2-19g-m Pay_ExpCap'!BM61</f>
        <v>0</v>
      </c>
      <c r="H142" s="3">
        <f>'G2-19g-m Pay_ExpCap'!BN61</f>
        <v>0</v>
      </c>
      <c r="I142" s="3">
        <f>'G2-19g-m Pay_ExpCap'!BO61</f>
        <v>0</v>
      </c>
      <c r="J142" s="3">
        <f>'G2-19g-m Pay_ExpCap'!BP61</f>
        <v>1148.4438813439751</v>
      </c>
      <c r="K142" s="3">
        <f>'G2-19g-m Pay_ExpCap'!BQ61</f>
        <v>1148.4438813439751</v>
      </c>
      <c r="L142" s="3">
        <f>'G2-19g-m Pay_ExpCap'!BR61</f>
        <v>1148.4438813439751</v>
      </c>
      <c r="M142" s="3">
        <f>'G2-19g-m Pay_ExpCap'!BS61</f>
        <v>1148.4438813439751</v>
      </c>
      <c r="N142" s="3">
        <f>'G2-19g-m Pay_ExpCap'!BT61</f>
        <v>1148.4438813439751</v>
      </c>
      <c r="O142" s="3">
        <f>'G2-19g-m Pay_ExpCap'!BU61</f>
        <v>1148.4438813439751</v>
      </c>
      <c r="P142" s="3">
        <f>'G2-19g-m Pay_ExpCap'!BV61</f>
        <v>1148.4438813439751</v>
      </c>
      <c r="Q142" s="3">
        <f>'G2-19g-m Pay_ExpCap'!BW61</f>
        <v>1148.4438813439751</v>
      </c>
      <c r="R142" s="3">
        <f>'G2-19g-m Pay_ExpCap'!BX61</f>
        <v>1148.4438813439751</v>
      </c>
      <c r="Y142" s="3">
        <f>'G2-19g-m Pay_ExpCap'!BY61</f>
        <v>1330.6666666666667</v>
      </c>
      <c r="Z142" s="3">
        <f>'G2-19g-m Pay_ExpCap'!BZ61</f>
        <v>1330.6666666666667</v>
      </c>
      <c r="AA142" s="3">
        <f>'G2-19g-m Pay_ExpCap'!CA61</f>
        <v>1330.6666666666667</v>
      </c>
      <c r="AB142" s="3">
        <f>'G2-19g-m Pay_ExpCap'!CB61</f>
        <v>1330.6666666666667</v>
      </c>
      <c r="AC142" s="3">
        <f>'G2-19g-m Pay_ExpCap'!CC61</f>
        <v>1330.6666666666667</v>
      </c>
      <c r="AD142" s="3">
        <f>'G2-19g-m Pay_ExpCap'!CD61</f>
        <v>1330.6666666666667</v>
      </c>
      <c r="AE142" s="3">
        <f>'G2-19g-m Pay_ExpCap'!CE61</f>
        <v>1330.6666666666667</v>
      </c>
      <c r="AF142" s="3">
        <f>'G2-19g-m Pay_ExpCap'!CF61</f>
        <v>1330.6666666666667</v>
      </c>
      <c r="AG142" s="3">
        <f>'G2-19g-m Pay_ExpCap'!CG61</f>
        <v>1330.6666666666667</v>
      </c>
      <c r="AH142" s="3">
        <f>'G2-19g-m Pay_ExpCap'!CH61</f>
        <v>1330.6666666666667</v>
      </c>
      <c r="AI142" s="3">
        <f>'G2-19g-m Pay_ExpCap'!CI61</f>
        <v>1330.6666666666667</v>
      </c>
      <c r="AJ142" s="3">
        <f>'G2-19g-m Pay_ExpCap'!CJ61</f>
        <v>1330.6666666666667</v>
      </c>
    </row>
    <row r="143" spans="3:36" x14ac:dyDescent="0.2">
      <c r="C143" s="3">
        <f t="shared" si="20"/>
        <v>-515914.22287390038</v>
      </c>
      <c r="F143">
        <v>920</v>
      </c>
      <c r="G143" s="3">
        <f>'G2-19g-m Pay_ExpCap'!BM62</f>
        <v>-42992.851906158357</v>
      </c>
      <c r="H143" s="3">
        <f>'G2-19g-m Pay_ExpCap'!BN62</f>
        <v>-42992.851906158357</v>
      </c>
      <c r="I143" s="3">
        <f>'G2-19g-m Pay_ExpCap'!BO62</f>
        <v>-42992.851906158357</v>
      </c>
      <c r="J143" s="3">
        <f>'G2-19g-m Pay_ExpCap'!BP62</f>
        <v>-42992.851906158357</v>
      </c>
      <c r="K143" s="3">
        <f>'G2-19g-m Pay_ExpCap'!BQ62</f>
        <v>-42992.851906158357</v>
      </c>
      <c r="L143" s="3">
        <f>'G2-19g-m Pay_ExpCap'!BR62</f>
        <v>-42992.851906158357</v>
      </c>
      <c r="M143" s="3">
        <f>'G2-19g-m Pay_ExpCap'!BS62</f>
        <v>-42992.851906158357</v>
      </c>
      <c r="N143" s="3">
        <f>'G2-19g-m Pay_ExpCap'!BT62</f>
        <v>-42992.851906158357</v>
      </c>
      <c r="O143" s="3">
        <f>'G2-19g-m Pay_ExpCap'!BU62</f>
        <v>-42992.851906158357</v>
      </c>
      <c r="P143" s="3">
        <f>'G2-19g-m Pay_ExpCap'!BV62</f>
        <v>-42992.851906158357</v>
      </c>
      <c r="Q143" s="3">
        <f>'G2-19g-m Pay_ExpCap'!BW62</f>
        <v>-42992.851906158357</v>
      </c>
      <c r="R143" s="3">
        <f>'G2-19g-m Pay_ExpCap'!BX62</f>
        <v>-42992.851906158357</v>
      </c>
      <c r="Y143" s="3">
        <f>'G2-19g-m Pay_ExpCap'!BY62</f>
        <v>-52252.187927663756</v>
      </c>
      <c r="Z143" s="3">
        <f>'G2-19g-m Pay_ExpCap'!BZ62</f>
        <v>-52252.187927663756</v>
      </c>
      <c r="AA143" s="3">
        <f>'G2-19g-m Pay_ExpCap'!CA62</f>
        <v>-52252.187927663756</v>
      </c>
      <c r="AB143" s="3">
        <f>'G2-19g-m Pay_ExpCap'!CB62</f>
        <v>-52252.187927663756</v>
      </c>
      <c r="AC143" s="3">
        <f>'G2-19g-m Pay_ExpCap'!CC62</f>
        <v>-52252.187927663756</v>
      </c>
      <c r="AD143" s="3">
        <f>'G2-19g-m Pay_ExpCap'!CD62</f>
        <v>-52252.187927663756</v>
      </c>
      <c r="AE143" s="3">
        <f>'G2-19g-m Pay_ExpCap'!CE62</f>
        <v>-52252.187927663756</v>
      </c>
      <c r="AF143" s="3">
        <f>'G2-19g-m Pay_ExpCap'!CF62</f>
        <v>-52252.187927663756</v>
      </c>
      <c r="AG143" s="3">
        <f>'G2-19g-m Pay_ExpCap'!CG62</f>
        <v>-52252.187927663756</v>
      </c>
      <c r="AH143" s="3">
        <f>'G2-19g-m Pay_ExpCap'!CH62</f>
        <v>-52252.187927663756</v>
      </c>
      <c r="AI143" s="3">
        <f>'G2-19g-m Pay_ExpCap'!CI62</f>
        <v>-52252.187927663756</v>
      </c>
      <c r="AJ143" s="3">
        <f>'G2-19g-m Pay_ExpCap'!CJ62</f>
        <v>-52252.187927663756</v>
      </c>
    </row>
    <row r="144" spans="3:36" x14ac:dyDescent="0.2">
      <c r="C144" s="3">
        <f t="shared" si="20"/>
        <v>23607.341735652179</v>
      </c>
      <c r="F144">
        <v>920</v>
      </c>
      <c r="G144" s="3">
        <f>'G2-19g-m Pay_ExpCap'!BM63</f>
        <v>0</v>
      </c>
      <c r="H144" s="3">
        <f>'G2-19g-m Pay_ExpCap'!BN63</f>
        <v>0</v>
      </c>
      <c r="I144" s="3">
        <f>'G2-19g-m Pay_ExpCap'!BO63</f>
        <v>2360.7341735652176</v>
      </c>
      <c r="J144" s="3">
        <f>'G2-19g-m Pay_ExpCap'!BP63</f>
        <v>2360.7341735652176</v>
      </c>
      <c r="K144" s="3">
        <f>'G2-19g-m Pay_ExpCap'!BQ63</f>
        <v>2360.7341735652176</v>
      </c>
      <c r="L144" s="3">
        <f>'G2-19g-m Pay_ExpCap'!BR63</f>
        <v>2360.7341735652176</v>
      </c>
      <c r="M144" s="3">
        <f>'G2-19g-m Pay_ExpCap'!BS63</f>
        <v>2360.7341735652176</v>
      </c>
      <c r="N144" s="3">
        <f>'G2-19g-m Pay_ExpCap'!BT63</f>
        <v>2360.7341735652176</v>
      </c>
      <c r="O144" s="3">
        <f>'G2-19g-m Pay_ExpCap'!BU63</f>
        <v>2360.7341735652176</v>
      </c>
      <c r="P144" s="3">
        <f>'G2-19g-m Pay_ExpCap'!BV63</f>
        <v>2360.7341735652176</v>
      </c>
      <c r="Q144" s="3">
        <f>'G2-19g-m Pay_ExpCap'!BW63</f>
        <v>2360.7341735652176</v>
      </c>
      <c r="R144" s="3">
        <f>'G2-19g-m Pay_ExpCap'!BX63</f>
        <v>2360.7341735652176</v>
      </c>
      <c r="Y144" s="3">
        <f>'G2-19g-m Pay_ExpCap'!BY63</f>
        <v>3405.8016720000001</v>
      </c>
      <c r="Z144" s="3">
        <f>'G2-19g-m Pay_ExpCap'!BZ63</f>
        <v>3405.8016720000001</v>
      </c>
      <c r="AA144" s="3">
        <f>'G2-19g-m Pay_ExpCap'!CA63</f>
        <v>3405.8016720000001</v>
      </c>
      <c r="AB144" s="3">
        <f>'G2-19g-m Pay_ExpCap'!CB63</f>
        <v>3405.8016720000001</v>
      </c>
      <c r="AC144" s="3">
        <f>'G2-19g-m Pay_ExpCap'!CC63</f>
        <v>3405.8016720000001</v>
      </c>
      <c r="AD144" s="3">
        <f>'G2-19g-m Pay_ExpCap'!CD63</f>
        <v>3405.8016720000001</v>
      </c>
      <c r="AE144" s="3">
        <f>'G2-19g-m Pay_ExpCap'!CE63</f>
        <v>3405.8016720000001</v>
      </c>
      <c r="AF144" s="3">
        <f>'G2-19g-m Pay_ExpCap'!CF63</f>
        <v>3405.8016720000001</v>
      </c>
      <c r="AG144" s="3">
        <f>'G2-19g-m Pay_ExpCap'!CG63</f>
        <v>3405.8016720000001</v>
      </c>
      <c r="AH144" s="3">
        <f>'G2-19g-m Pay_ExpCap'!CH63</f>
        <v>3405.8016720000001</v>
      </c>
      <c r="AI144" s="3">
        <f>'G2-19g-m Pay_ExpCap'!CI63</f>
        <v>3405.8016720000001</v>
      </c>
      <c r="AJ144" s="3">
        <f>'G2-19g-m Pay_ExpCap'!CJ63</f>
        <v>3405.8016720000001</v>
      </c>
    </row>
    <row r="145" spans="3:36" x14ac:dyDescent="0.2">
      <c r="C145" s="3">
        <f t="shared" si="20"/>
        <v>38104.854368932043</v>
      </c>
      <c r="F145">
        <v>920</v>
      </c>
      <c r="G145" s="3">
        <f>'G2-19g-m Pay_ExpCap'!BM64</f>
        <v>3175.4045307443362</v>
      </c>
      <c r="H145" s="3">
        <f>'G2-19g-m Pay_ExpCap'!BN64</f>
        <v>3175.4045307443362</v>
      </c>
      <c r="I145" s="3">
        <f>'G2-19g-m Pay_ExpCap'!BO64</f>
        <v>3175.4045307443362</v>
      </c>
      <c r="J145" s="3">
        <f>'G2-19g-m Pay_ExpCap'!BP64</f>
        <v>3175.4045307443362</v>
      </c>
      <c r="K145" s="3">
        <f>'G2-19g-m Pay_ExpCap'!BQ64</f>
        <v>3175.4045307443362</v>
      </c>
      <c r="L145" s="3">
        <f>'G2-19g-m Pay_ExpCap'!BR64</f>
        <v>3175.4045307443362</v>
      </c>
      <c r="M145" s="3">
        <f>'G2-19g-m Pay_ExpCap'!BS64</f>
        <v>3175.4045307443362</v>
      </c>
      <c r="N145" s="3">
        <f>'G2-19g-m Pay_ExpCap'!BT64</f>
        <v>3175.4045307443362</v>
      </c>
      <c r="O145" s="3">
        <f>'G2-19g-m Pay_ExpCap'!BU64</f>
        <v>3175.4045307443362</v>
      </c>
      <c r="P145" s="3">
        <f>'G2-19g-m Pay_ExpCap'!BV64</f>
        <v>3175.4045307443362</v>
      </c>
      <c r="Q145" s="3">
        <f>'G2-19g-m Pay_ExpCap'!BW64</f>
        <v>3175.4045307443362</v>
      </c>
      <c r="R145" s="3">
        <f>'G2-19g-m Pay_ExpCap'!BX64</f>
        <v>3175.4045307443362</v>
      </c>
      <c r="Y145" s="3">
        <f>'G2-19g-m Pay_ExpCap'!BY64</f>
        <v>3270.6666666666665</v>
      </c>
      <c r="Z145" s="3">
        <f>'G2-19g-m Pay_ExpCap'!BZ64</f>
        <v>3270.6666666666665</v>
      </c>
      <c r="AA145" s="3">
        <f>'G2-19g-m Pay_ExpCap'!CA64</f>
        <v>3270.6666666666665</v>
      </c>
      <c r="AB145" s="3">
        <f>'G2-19g-m Pay_ExpCap'!CB64</f>
        <v>3270.6666666666665</v>
      </c>
      <c r="AC145" s="3">
        <f>'G2-19g-m Pay_ExpCap'!CC64</f>
        <v>3270.6666666666665</v>
      </c>
      <c r="AD145" s="3">
        <f>'G2-19g-m Pay_ExpCap'!CD64</f>
        <v>3270.6666666666665</v>
      </c>
      <c r="AE145" s="3">
        <f>'G2-19g-m Pay_ExpCap'!CE64</f>
        <v>3270.6666666666665</v>
      </c>
      <c r="AF145" s="3">
        <f>'G2-19g-m Pay_ExpCap'!CF64</f>
        <v>3270.6666666666665</v>
      </c>
      <c r="AG145" s="3">
        <f>'G2-19g-m Pay_ExpCap'!CG64</f>
        <v>3270.6666666666665</v>
      </c>
      <c r="AH145" s="3">
        <f>'G2-19g-m Pay_ExpCap'!CH64</f>
        <v>3270.6666666666665</v>
      </c>
      <c r="AI145" s="3">
        <f>'G2-19g-m Pay_ExpCap'!CI64</f>
        <v>3270.6666666666665</v>
      </c>
      <c r="AJ145" s="3">
        <f>'G2-19g-m Pay_ExpCap'!CJ64</f>
        <v>3270.6666666666665</v>
      </c>
    </row>
  </sheetData>
  <hyperlinks>
    <hyperlink ref="A93" r:id="rId1"/>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showGridLines="0" workbookViewId="0"/>
  </sheetViews>
  <sheetFormatPr defaultColWidth="8.88671875" defaultRowHeight="15.75" x14ac:dyDescent="0.25"/>
  <cols>
    <col min="1" max="1" width="33.88671875" style="24" customWidth="1"/>
    <col min="2" max="2" width="20.21875" style="24" bestFit="1" customWidth="1"/>
    <col min="3" max="3" width="11" style="24" customWidth="1"/>
    <col min="4" max="4" width="8.88671875" style="24"/>
    <col min="5" max="5" width="22.77734375" style="24" customWidth="1"/>
    <col min="6" max="6" width="11.6640625" style="24" customWidth="1"/>
    <col min="7" max="16384" width="8.88671875" style="24"/>
  </cols>
  <sheetData>
    <row r="1" spans="1:6" x14ac:dyDescent="0.25">
      <c r="A1" s="23" t="s">
        <v>62</v>
      </c>
    </row>
    <row r="2" spans="1:6" ht="32.25" thickBot="1" x14ac:dyDescent="0.3">
      <c r="A2" s="25" t="s">
        <v>63</v>
      </c>
      <c r="B2" s="25" t="s">
        <v>64</v>
      </c>
      <c r="C2" s="25" t="s">
        <v>65</v>
      </c>
      <c r="E2" s="25" t="s">
        <v>66</v>
      </c>
      <c r="F2" s="25" t="s">
        <v>65</v>
      </c>
    </row>
    <row r="3" spans="1:6" x14ac:dyDescent="0.25">
      <c r="A3" s="24" t="s">
        <v>67</v>
      </c>
      <c r="B3" s="24" t="s">
        <v>68</v>
      </c>
      <c r="C3" s="26">
        <v>-14905</v>
      </c>
      <c r="E3" s="24" t="s">
        <v>69</v>
      </c>
      <c r="F3" s="26">
        <f>SUMIFS($C$3:$C$13,$B$3:$B$13,E3)</f>
        <v>283434.99922688212</v>
      </c>
    </row>
    <row r="4" spans="1:6" x14ac:dyDescent="0.25">
      <c r="A4" s="24" t="s">
        <v>70</v>
      </c>
      <c r="B4" s="24" t="s">
        <v>71</v>
      </c>
      <c r="C4" s="26">
        <v>-139043</v>
      </c>
      <c r="E4" s="24" t="s">
        <v>72</v>
      </c>
      <c r="F4" s="26">
        <f t="shared" ref="F4:F9" si="0">SUMIFS($C$3:$C$13,$B$3:$B$13,E4)</f>
        <v>78681</v>
      </c>
    </row>
    <row r="5" spans="1:6" x14ac:dyDescent="0.25">
      <c r="A5" s="24" t="s">
        <v>73</v>
      </c>
      <c r="B5" s="24" t="s">
        <v>72</v>
      </c>
      <c r="C5" s="26">
        <v>44219</v>
      </c>
      <c r="E5" s="24" t="s">
        <v>74</v>
      </c>
      <c r="F5" s="26">
        <f t="shared" si="0"/>
        <v>-8655.0879200000018</v>
      </c>
    </row>
    <row r="6" spans="1:6" x14ac:dyDescent="0.25">
      <c r="A6" s="24" t="s">
        <v>75</v>
      </c>
      <c r="B6" s="24" t="s">
        <v>74</v>
      </c>
      <c r="C6" s="26">
        <v>-13026.087920000002</v>
      </c>
      <c r="E6" s="24" t="s">
        <v>76</v>
      </c>
      <c r="F6" s="26">
        <f t="shared" si="0"/>
        <v>7734.0181066666746</v>
      </c>
    </row>
    <row r="7" spans="1:6" x14ac:dyDescent="0.25">
      <c r="A7" s="24" t="s">
        <v>75</v>
      </c>
      <c r="B7" s="24" t="s">
        <v>76</v>
      </c>
      <c r="C7" s="26">
        <v>635.29790666667395</v>
      </c>
      <c r="E7" s="24" t="s">
        <v>77</v>
      </c>
      <c r="F7" s="26">
        <f t="shared" si="0"/>
        <v>-6430.7780000000002</v>
      </c>
    </row>
    <row r="8" spans="1:6" x14ac:dyDescent="0.25">
      <c r="A8" s="24" t="s">
        <v>75</v>
      </c>
      <c r="B8" s="24" t="s">
        <v>77</v>
      </c>
      <c r="C8" s="26">
        <v>-6430.7780000000002</v>
      </c>
      <c r="E8" s="24" t="s">
        <v>68</v>
      </c>
      <c r="F8" s="26">
        <f t="shared" si="0"/>
        <v>-14905</v>
      </c>
    </row>
    <row r="9" spans="1:6" x14ac:dyDescent="0.25">
      <c r="A9" s="24" t="s">
        <v>75</v>
      </c>
      <c r="B9" s="24" t="s">
        <v>69</v>
      </c>
      <c r="C9" s="26">
        <v>-17648.000773117848</v>
      </c>
      <c r="E9" s="24" t="s">
        <v>71</v>
      </c>
      <c r="F9" s="26">
        <f t="shared" si="0"/>
        <v>-139043</v>
      </c>
    </row>
    <row r="10" spans="1:6" ht="16.5" thickBot="1" x14ac:dyDescent="0.3">
      <c r="A10" s="24" t="s">
        <v>78</v>
      </c>
      <c r="B10" s="24" t="s">
        <v>69</v>
      </c>
      <c r="C10" s="26">
        <v>301083</v>
      </c>
      <c r="F10" s="27">
        <f>SUM(F3:F9)</f>
        <v>200816.1514135488</v>
      </c>
    </row>
    <row r="11" spans="1:6" ht="16.5" thickTop="1" x14ac:dyDescent="0.25">
      <c r="A11" s="24" t="s">
        <v>78</v>
      </c>
      <c r="B11" s="24" t="s">
        <v>72</v>
      </c>
      <c r="C11" s="26">
        <f>34463-1</f>
        <v>34462</v>
      </c>
      <c r="F11" s="28">
        <f>F10-C14</f>
        <v>0</v>
      </c>
    </row>
    <row r="12" spans="1:6" x14ac:dyDescent="0.25">
      <c r="A12" s="24" t="s">
        <v>78</v>
      </c>
      <c r="B12" s="24" t="s">
        <v>74</v>
      </c>
      <c r="C12" s="26">
        <v>4371</v>
      </c>
    </row>
    <row r="13" spans="1:6" x14ac:dyDescent="0.25">
      <c r="A13" s="24" t="s">
        <v>78</v>
      </c>
      <c r="B13" s="24" t="s">
        <v>76</v>
      </c>
      <c r="C13" s="26">
        <v>7098.7202000000007</v>
      </c>
    </row>
    <row r="14" spans="1:6" ht="16.5" thickBot="1" x14ac:dyDescent="0.3">
      <c r="A14" s="29" t="s">
        <v>79</v>
      </c>
      <c r="B14" s="30"/>
      <c r="C14" s="27">
        <f>SUM(C3:C13)</f>
        <v>200816.15141354883</v>
      </c>
    </row>
    <row r="15" spans="1:6" ht="16.5" thickTop="1" x14ac:dyDescent="0.25">
      <c r="C15" s="26"/>
    </row>
    <row r="16" spans="1:6" x14ac:dyDescent="0.25">
      <c r="A16" s="24" t="s">
        <v>80</v>
      </c>
      <c r="C16" s="26">
        <v>200816</v>
      </c>
    </row>
    <row r="17" spans="1:3" x14ac:dyDescent="0.25">
      <c r="C17" s="26"/>
    </row>
    <row r="18" spans="1:3" x14ac:dyDescent="0.25">
      <c r="A18" s="24" t="s">
        <v>81</v>
      </c>
      <c r="C18" s="26">
        <f>C14-C16</f>
        <v>0.15141354882507585</v>
      </c>
    </row>
    <row r="21" spans="1:3" x14ac:dyDescent="0.25">
      <c r="A21" s="23" t="s">
        <v>82</v>
      </c>
    </row>
    <row r="22" spans="1:3" x14ac:dyDescent="0.25">
      <c r="A22" s="24" t="s">
        <v>83</v>
      </c>
      <c r="B22" s="24" t="s">
        <v>84</v>
      </c>
      <c r="C22" s="26">
        <v>1014</v>
      </c>
    </row>
    <row r="23" spans="1:3" x14ac:dyDescent="0.25">
      <c r="A23" s="31" t="s">
        <v>85</v>
      </c>
      <c r="B23" s="24" t="s">
        <v>86</v>
      </c>
      <c r="C23" s="28">
        <f>-C22</f>
        <v>-1014</v>
      </c>
    </row>
    <row r="24" spans="1:3" x14ac:dyDescent="0.25">
      <c r="C24" s="32">
        <f>SUM(C22:C23)</f>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O64"/>
  <sheetViews>
    <sheetView showGridLines="0" zoomScale="70" zoomScaleNormal="70" workbookViewId="0">
      <pane xSplit="2" ySplit="17" topLeftCell="C51" activePane="bottomRight" state="frozen"/>
      <selection activeCell="B8" sqref="B8"/>
      <selection pane="topRight" activeCell="B8" sqref="B8"/>
      <selection pane="bottomLeft" activeCell="B8" sqref="B8"/>
      <selection pane="bottomRight" activeCell="K29" sqref="K29"/>
    </sheetView>
  </sheetViews>
  <sheetFormatPr defaultColWidth="8.88671875" defaultRowHeight="15" x14ac:dyDescent="0.2"/>
  <cols>
    <col min="1" max="1" width="10.21875" style="35" customWidth="1"/>
    <col min="2" max="2" width="34.21875" style="35" customWidth="1"/>
    <col min="3" max="3" width="14.109375" style="71" customWidth="1"/>
    <col min="4" max="4" width="15.77734375" style="71" customWidth="1"/>
    <col min="5" max="5" width="54.88671875" style="35" hidden="1" customWidth="1"/>
    <col min="6" max="6" width="12.5546875" style="35" hidden="1" customWidth="1"/>
    <col min="7" max="7" width="13.88671875" style="35" customWidth="1"/>
    <col min="8" max="8" width="13.6640625" style="35" customWidth="1"/>
    <col min="9" max="9" width="14.44140625" style="71" customWidth="1"/>
    <col min="10" max="10" width="18.44140625" style="35" customWidth="1"/>
    <col min="11" max="11" width="17.88671875" style="35" customWidth="1"/>
    <col min="12" max="13" width="24.33203125" style="36" customWidth="1"/>
    <col min="14" max="14" width="13.33203125" style="35" customWidth="1"/>
    <col min="15" max="15" width="16.6640625" style="35" customWidth="1"/>
    <col min="16" max="16" width="19.33203125" style="35" customWidth="1"/>
    <col min="17" max="21" width="16.6640625" style="35" customWidth="1"/>
    <col min="22" max="22" width="11.33203125" style="35" customWidth="1"/>
    <col min="23" max="23" width="8.88671875" style="35" customWidth="1"/>
    <col min="24" max="24" width="11.33203125" style="35" customWidth="1"/>
    <col min="25" max="25" width="12.6640625" style="35" customWidth="1"/>
    <col min="26" max="26" width="20" style="35" customWidth="1"/>
    <col min="27" max="28" width="13.88671875" style="35" customWidth="1"/>
    <col min="29" max="30" width="15.109375" style="35" customWidth="1"/>
    <col min="31" max="31" width="14.77734375" style="35" customWidth="1"/>
    <col min="32" max="32" width="10.33203125" style="35" customWidth="1"/>
    <col min="33" max="33" width="12.21875" style="35" customWidth="1"/>
    <col min="34" max="57" width="8.88671875" style="35" customWidth="1"/>
    <col min="58" max="58" width="8.88671875" style="35" hidden="1" customWidth="1"/>
    <col min="59" max="59" width="19.77734375" style="35" hidden="1" customWidth="1"/>
    <col min="60" max="60" width="17.33203125" style="35" hidden="1" customWidth="1"/>
    <col min="61" max="63" width="8.88671875" style="35" hidden="1" customWidth="1"/>
    <col min="64" max="64" width="33.44140625" style="35" customWidth="1"/>
    <col min="65" max="65" width="11.5546875" style="35" bestFit="1" customWidth="1"/>
    <col min="66" max="88" width="8.88671875" style="35"/>
    <col min="89" max="92" width="10.77734375" style="35" customWidth="1"/>
    <col min="93" max="116" width="8.88671875" style="35"/>
    <col min="117" max="120" width="10.77734375" style="35" customWidth="1"/>
    <col min="121" max="121" width="12.21875" style="35" customWidth="1"/>
    <col min="122" max="145" width="8.88671875" style="35" customWidth="1"/>
    <col min="146" max="16384" width="8.88671875" style="35"/>
  </cols>
  <sheetData>
    <row r="1" spans="1:145" ht="26.25" x14ac:dyDescent="0.25">
      <c r="A1" s="33"/>
      <c r="B1" s="33"/>
      <c r="C1" s="33"/>
      <c r="D1" s="33"/>
      <c r="E1" s="33"/>
      <c r="F1" s="33"/>
      <c r="G1" s="33"/>
      <c r="H1" s="33"/>
      <c r="I1" s="34"/>
      <c r="M1" s="37" t="s">
        <v>87</v>
      </c>
      <c r="O1"/>
      <c r="P1"/>
      <c r="Q1" s="38" t="s">
        <v>88</v>
      </c>
      <c r="R1" s="39" t="s">
        <v>89</v>
      </c>
      <c r="S1" s="38" t="s">
        <v>90</v>
      </c>
      <c r="T1" s="39" t="s">
        <v>91</v>
      </c>
      <c r="U1" s="39" t="s">
        <v>92</v>
      </c>
      <c r="V1" s="39" t="s">
        <v>93</v>
      </c>
      <c r="AA1" s="33"/>
      <c r="AB1" s="33"/>
      <c r="AC1" s="33"/>
      <c r="AD1" s="33"/>
    </row>
    <row r="2" spans="1:145" ht="15.75" x14ac:dyDescent="0.25">
      <c r="A2" s="40" t="s">
        <v>94</v>
      </c>
      <c r="B2" s="41"/>
      <c r="C2" s="42"/>
      <c r="D2" s="43"/>
      <c r="E2" s="33"/>
      <c r="F2" s="44"/>
      <c r="G2" s="45"/>
      <c r="H2" s="46"/>
      <c r="I2" s="42"/>
      <c r="M2" s="47">
        <f>SUM(M18:M66)</f>
        <v>41</v>
      </c>
      <c r="O2"/>
      <c r="P2">
        <v>870</v>
      </c>
      <c r="Q2" s="3">
        <f t="shared" ref="Q2:T8" si="0">SUMIFS(Q$18:Q$66,$L$18:$L$66,$P2)</f>
        <v>0</v>
      </c>
      <c r="R2" s="3">
        <f t="shared" si="0"/>
        <v>0</v>
      </c>
      <c r="S2" s="3">
        <f t="shared" si="0"/>
        <v>648.93328445747773</v>
      </c>
      <c r="T2" s="3">
        <f t="shared" si="0"/>
        <v>2677.8</v>
      </c>
      <c r="U2" s="3">
        <f>Q2+S2</f>
        <v>648.93328445747773</v>
      </c>
      <c r="V2" s="3">
        <f>R2+T2</f>
        <v>2677.8</v>
      </c>
      <c r="AA2" s="45"/>
      <c r="AB2" s="45"/>
      <c r="AC2" s="46"/>
      <c r="AD2" s="46"/>
    </row>
    <row r="3" spans="1:145" ht="30" x14ac:dyDescent="0.4">
      <c r="A3" s="48" t="s">
        <v>95</v>
      </c>
      <c r="B3" s="49">
        <f>SUM(CM18:CM86)</f>
        <v>0</v>
      </c>
      <c r="C3" s="42" t="s">
        <v>96</v>
      </c>
      <c r="D3" s="43"/>
      <c r="E3" s="33"/>
      <c r="F3" s="44"/>
      <c r="G3" s="45"/>
      <c r="H3" s="46"/>
      <c r="I3" s="42"/>
      <c r="K3" s="50" t="s">
        <v>97</v>
      </c>
      <c r="L3" s="36" t="s">
        <v>98</v>
      </c>
      <c r="M3" s="36">
        <f>SUMIFS($M$18:$M$66,$K$18:$K$66,"Filled*")+4</f>
        <v>20</v>
      </c>
      <c r="O3"/>
      <c r="P3">
        <v>874</v>
      </c>
      <c r="Q3" s="3">
        <f t="shared" si="0"/>
        <v>0</v>
      </c>
      <c r="R3" s="3">
        <f t="shared" si="0"/>
        <v>0</v>
      </c>
      <c r="S3" s="3">
        <f t="shared" si="0"/>
        <v>116681.80609970674</v>
      </c>
      <c r="T3" s="3">
        <f t="shared" si="0"/>
        <v>335152.94999999995</v>
      </c>
      <c r="U3" s="3">
        <f t="shared" ref="U3:V6" si="1">Q3+S3</f>
        <v>116681.80609970674</v>
      </c>
      <c r="V3" s="3">
        <f t="shared" si="1"/>
        <v>335152.94999999995</v>
      </c>
      <c r="AA3" s="45"/>
      <c r="AB3" s="45"/>
      <c r="AC3" s="46"/>
      <c r="AD3" s="46"/>
      <c r="BM3" s="231" t="s">
        <v>99</v>
      </c>
      <c r="BN3" s="231"/>
      <c r="BO3" s="231"/>
      <c r="BP3" s="231"/>
      <c r="BQ3" s="231"/>
      <c r="BR3" s="231"/>
      <c r="BS3" s="231"/>
      <c r="BT3" s="231"/>
      <c r="BU3" s="231"/>
      <c r="BV3" s="231"/>
      <c r="BW3" s="231"/>
      <c r="BX3" s="231"/>
      <c r="BY3" s="231"/>
      <c r="BZ3" s="231"/>
      <c r="CA3" s="231"/>
      <c r="CB3" s="231"/>
      <c r="CC3" s="231"/>
      <c r="CD3" s="231"/>
      <c r="CE3" s="231"/>
      <c r="CF3" s="231"/>
      <c r="CG3" s="231"/>
      <c r="CH3" s="231"/>
      <c r="CI3" s="231"/>
      <c r="CJ3" s="231"/>
      <c r="CK3" s="231"/>
      <c r="CL3" s="231"/>
      <c r="CM3" s="231"/>
      <c r="CN3" s="231"/>
      <c r="CO3" s="232" t="s">
        <v>100</v>
      </c>
      <c r="CP3" s="232"/>
      <c r="CQ3" s="232"/>
      <c r="CR3" s="232"/>
      <c r="CS3" s="232"/>
      <c r="CT3" s="232"/>
      <c r="CU3" s="232"/>
      <c r="CV3" s="232"/>
      <c r="CW3" s="232"/>
      <c r="CX3" s="232"/>
      <c r="CY3" s="232"/>
      <c r="CZ3" s="232"/>
      <c r="DA3" s="232"/>
      <c r="DB3" s="232"/>
      <c r="DC3" s="232"/>
      <c r="DD3" s="232"/>
      <c r="DE3" s="232"/>
      <c r="DF3" s="232"/>
      <c r="DG3" s="232"/>
      <c r="DH3" s="232"/>
      <c r="DI3" s="232"/>
      <c r="DJ3" s="232"/>
      <c r="DK3" s="232"/>
      <c r="DL3" s="232"/>
      <c r="DM3" s="232"/>
      <c r="DN3" s="232"/>
      <c r="DO3" s="232"/>
      <c r="DP3" s="232"/>
    </row>
    <row r="4" spans="1:145" ht="16.5" thickBot="1" x14ac:dyDescent="0.3">
      <c r="A4" s="48" t="s">
        <v>101</v>
      </c>
      <c r="B4" s="49">
        <f>SUM(CN18:CN77)</f>
        <v>0</v>
      </c>
      <c r="C4" s="42" t="s">
        <v>96</v>
      </c>
      <c r="D4" s="43"/>
      <c r="E4" s="33"/>
      <c r="F4" s="44"/>
      <c r="G4" s="40" t="s">
        <v>102</v>
      </c>
      <c r="H4" s="51">
        <v>2022</v>
      </c>
      <c r="I4" s="52">
        <v>2023</v>
      </c>
      <c r="L4" s="36" t="s">
        <v>103</v>
      </c>
      <c r="M4" s="36">
        <f>SUMIFS($M$18:$M$66,$K$18:$K$66,"Vacant*")+1-M5</f>
        <v>18</v>
      </c>
      <c r="O4"/>
      <c r="P4">
        <v>878</v>
      </c>
      <c r="Q4" s="3">
        <f t="shared" si="0"/>
        <v>0</v>
      </c>
      <c r="R4" s="3">
        <f t="shared" si="0"/>
        <v>0</v>
      </c>
      <c r="S4" s="3">
        <f t="shared" si="0"/>
        <v>6162.4147507331381</v>
      </c>
      <c r="T4" s="3">
        <f t="shared" si="0"/>
        <v>10300.810000000001</v>
      </c>
      <c r="U4" s="3">
        <f t="shared" si="1"/>
        <v>6162.4147507331381</v>
      </c>
      <c r="V4" s="3">
        <f t="shared" si="1"/>
        <v>10300.810000000001</v>
      </c>
      <c r="AA4" s="40"/>
      <c r="AB4" s="40" t="s">
        <v>104</v>
      </c>
      <c r="AC4" s="51">
        <v>2022</v>
      </c>
      <c r="AD4" s="52">
        <v>2023</v>
      </c>
      <c r="BL4" s="53" t="s">
        <v>64</v>
      </c>
      <c r="BM4" s="53">
        <v>44562</v>
      </c>
      <c r="BN4" s="53">
        <v>44593</v>
      </c>
      <c r="BO4" s="53">
        <v>44621</v>
      </c>
      <c r="BP4" s="53">
        <v>44652</v>
      </c>
      <c r="BQ4" s="53">
        <v>44682</v>
      </c>
      <c r="BR4" s="53">
        <v>44713</v>
      </c>
      <c r="BS4" s="53">
        <v>44743</v>
      </c>
      <c r="BT4" s="53">
        <v>44774</v>
      </c>
      <c r="BU4" s="53">
        <v>44805</v>
      </c>
      <c r="BV4" s="53">
        <v>44835</v>
      </c>
      <c r="BW4" s="53">
        <v>44866</v>
      </c>
      <c r="BX4" s="53">
        <v>44896</v>
      </c>
      <c r="BY4" s="53">
        <v>44927</v>
      </c>
      <c r="BZ4" s="53">
        <v>44958</v>
      </c>
      <c r="CA4" s="53">
        <v>44986</v>
      </c>
      <c r="CB4" s="53">
        <v>45017</v>
      </c>
      <c r="CC4" s="53">
        <v>45047</v>
      </c>
      <c r="CD4" s="53">
        <v>45078</v>
      </c>
      <c r="CE4" s="53">
        <v>45108</v>
      </c>
      <c r="CF4" s="53">
        <v>45139</v>
      </c>
      <c r="CG4" s="53">
        <v>45170</v>
      </c>
      <c r="CH4" s="53">
        <v>45200</v>
      </c>
      <c r="CI4" s="53">
        <v>45231</v>
      </c>
      <c r="CJ4" s="53">
        <v>45261</v>
      </c>
      <c r="CK4" s="54" t="s">
        <v>105</v>
      </c>
      <c r="CL4" s="54" t="s">
        <v>106</v>
      </c>
      <c r="CM4" s="54" t="s">
        <v>107</v>
      </c>
      <c r="CN4" s="54" t="s">
        <v>108</v>
      </c>
      <c r="CO4" s="53">
        <v>44562</v>
      </c>
      <c r="CP4" s="53">
        <v>44593</v>
      </c>
      <c r="CQ4" s="53">
        <v>44621</v>
      </c>
      <c r="CR4" s="53">
        <v>44652</v>
      </c>
      <c r="CS4" s="53">
        <v>44682</v>
      </c>
      <c r="CT4" s="53">
        <v>44713</v>
      </c>
      <c r="CU4" s="53">
        <v>44743</v>
      </c>
      <c r="CV4" s="53">
        <v>44774</v>
      </c>
      <c r="CW4" s="53">
        <v>44805</v>
      </c>
      <c r="CX4" s="53">
        <v>44835</v>
      </c>
      <c r="CY4" s="53">
        <v>44866</v>
      </c>
      <c r="CZ4" s="53">
        <v>44896</v>
      </c>
      <c r="DA4" s="53">
        <v>44927</v>
      </c>
      <c r="DB4" s="53">
        <v>44958</v>
      </c>
      <c r="DC4" s="53">
        <v>44986</v>
      </c>
      <c r="DD4" s="53">
        <v>45017</v>
      </c>
      <c r="DE4" s="53">
        <v>45047</v>
      </c>
      <c r="DF4" s="53">
        <v>45078</v>
      </c>
      <c r="DG4" s="53">
        <v>45108</v>
      </c>
      <c r="DH4" s="53">
        <v>45139</v>
      </c>
      <c r="DI4" s="53">
        <v>45170</v>
      </c>
      <c r="DJ4" s="53">
        <v>45200</v>
      </c>
      <c r="DK4" s="53">
        <v>45231</v>
      </c>
      <c r="DL4" s="53">
        <v>45261</v>
      </c>
      <c r="DM4" s="54" t="s">
        <v>105</v>
      </c>
      <c r="DN4" s="54" t="s">
        <v>106</v>
      </c>
      <c r="DO4" s="50" t="s">
        <v>107</v>
      </c>
      <c r="DP4" s="50" t="s">
        <v>108</v>
      </c>
    </row>
    <row r="5" spans="1:145" ht="18.75" thickBot="1" x14ac:dyDescent="0.3">
      <c r="A5" s="45"/>
      <c r="B5" s="49"/>
      <c r="C5" s="42"/>
      <c r="D5" s="43"/>
      <c r="E5" s="33"/>
      <c r="F5" s="44"/>
      <c r="G5" s="55" t="s">
        <v>109</v>
      </c>
      <c r="H5" s="56">
        <f>SUMIFS(H$18:H$66,$J$18:$J$66,$G5)</f>
        <v>295969.08036016265</v>
      </c>
      <c r="I5" s="56">
        <f>SUMIFS(I$18:I$66,$J$18:$J$66,$G5)</f>
        <v>759220.52882646315</v>
      </c>
      <c r="L5" s="36" t="s">
        <v>110</v>
      </c>
      <c r="M5" s="36">
        <f>SUMIFS($M$18:$M$66,$K$18:$K$66,"Vacant 2023")</f>
        <v>3</v>
      </c>
      <c r="O5"/>
      <c r="P5">
        <v>902</v>
      </c>
      <c r="Q5" s="3">
        <f t="shared" si="0"/>
        <v>0</v>
      </c>
      <c r="R5" s="3">
        <f t="shared" si="0"/>
        <v>0</v>
      </c>
      <c r="S5" s="3">
        <f t="shared" si="0"/>
        <v>19148.199999999997</v>
      </c>
      <c r="T5" s="3">
        <f t="shared" si="0"/>
        <v>19621</v>
      </c>
      <c r="U5" s="3">
        <f t="shared" si="1"/>
        <v>19148.199999999997</v>
      </c>
      <c r="V5" s="3">
        <f t="shared" si="1"/>
        <v>19621</v>
      </c>
      <c r="AA5" s="55"/>
      <c r="AB5" s="55" t="s">
        <v>109</v>
      </c>
      <c r="AC5" s="56">
        <f>SUMIFS(AC$18:AC$66,$J$18:$J$66,$G5)</f>
        <v>93602.823823682789</v>
      </c>
      <c r="AD5" s="56">
        <f>SUMIFS(AD$18:AD$66,$J$18:$J$66,$G5)</f>
        <v>164680.86326284456</v>
      </c>
      <c r="AG5" s="57" t="s">
        <v>111</v>
      </c>
      <c r="AH5" s="58"/>
      <c r="AI5" s="58"/>
      <c r="AJ5" s="58"/>
      <c r="AK5" s="58"/>
      <c r="AL5" s="58"/>
      <c r="AM5" s="58"/>
      <c r="AN5" s="58"/>
      <c r="AO5" s="58"/>
      <c r="AP5" s="58"/>
      <c r="AQ5" s="58"/>
      <c r="AR5" s="58"/>
      <c r="AS5" s="58"/>
      <c r="AT5" s="58"/>
      <c r="AU5" s="58"/>
      <c r="AV5" s="58"/>
      <c r="AW5" s="58"/>
      <c r="AX5" s="58"/>
      <c r="AY5" s="58"/>
      <c r="AZ5" s="58"/>
      <c r="BA5" s="58"/>
      <c r="BB5" s="58"/>
      <c r="BC5" s="58"/>
      <c r="BD5" s="58"/>
      <c r="BE5" s="58"/>
      <c r="BL5" s="35" t="s">
        <v>112</v>
      </c>
      <c r="BM5" s="59">
        <f t="shared" ref="BM5:CB7" si="2">SUMIFS(BM$18:BM$78,$BL$18:$BL$78,$BL5)</f>
        <v>13998.470995610664</v>
      </c>
      <c r="BN5" s="59">
        <f t="shared" si="2"/>
        <v>13998.470995610664</v>
      </c>
      <c r="BO5" s="59">
        <f t="shared" si="2"/>
        <v>40038.683907888837</v>
      </c>
      <c r="BP5" s="59">
        <f t="shared" si="2"/>
        <v>50524.125738437477</v>
      </c>
      <c r="BQ5" s="59">
        <f t="shared" si="2"/>
        <v>58084.772102990268</v>
      </c>
      <c r="BR5" s="59">
        <f t="shared" si="2"/>
        <v>69259.690282359021</v>
      </c>
      <c r="BS5" s="59">
        <f t="shared" si="2"/>
        <v>80099.640526738323</v>
      </c>
      <c r="BT5" s="59">
        <f t="shared" si="2"/>
        <v>89163.111256060962</v>
      </c>
      <c r="BU5" s="59">
        <f t="shared" si="2"/>
        <v>89652.870764858628</v>
      </c>
      <c r="BV5" s="59">
        <f t="shared" si="2"/>
        <v>89652.870764858628</v>
      </c>
      <c r="BW5" s="59">
        <f t="shared" si="2"/>
        <v>89652.870764858628</v>
      </c>
      <c r="BX5" s="59">
        <f t="shared" si="2"/>
        <v>89652.870764858628</v>
      </c>
      <c r="BY5" s="59">
        <f t="shared" si="2"/>
        <v>105278.71366320235</v>
      </c>
      <c r="BZ5" s="59">
        <f t="shared" si="2"/>
        <v>105278.71366320235</v>
      </c>
      <c r="CA5" s="59">
        <f t="shared" si="2"/>
        <v>105278.71366320235</v>
      </c>
      <c r="CB5" s="59">
        <f t="shared" si="2"/>
        <v>114573.62699653568</v>
      </c>
      <c r="CC5" s="59">
        <f t="shared" ref="BW5:CL7" si="3">SUMIFS(CC$18:CC$78,$BL$18:$BL$78,$BL5)</f>
        <v>114573.62699653568</v>
      </c>
      <c r="CD5" s="59">
        <f t="shared" si="3"/>
        <v>114573.62699653568</v>
      </c>
      <c r="CE5" s="59">
        <f t="shared" si="3"/>
        <v>114573.62699653568</v>
      </c>
      <c r="CF5" s="59">
        <f t="shared" si="3"/>
        <v>114573.62699653568</v>
      </c>
      <c r="CG5" s="59">
        <f t="shared" si="3"/>
        <v>114573.62699653568</v>
      </c>
      <c r="CH5" s="59">
        <f t="shared" si="3"/>
        <v>114573.62699653568</v>
      </c>
      <c r="CI5" s="59">
        <f t="shared" si="3"/>
        <v>114573.62699653568</v>
      </c>
      <c r="CJ5" s="59">
        <f t="shared" si="3"/>
        <v>114573.62699653568</v>
      </c>
      <c r="CK5" s="59">
        <f t="shared" si="3"/>
        <v>773778.44886513089</v>
      </c>
      <c r="CL5" s="59">
        <f t="shared" si="3"/>
        <v>1346998.7839584281</v>
      </c>
      <c r="CO5" s="59">
        <f t="shared" ref="CO5:DD7" si="4">SUMIFS(CO$18:CO$78,$BL$18:$BL$78,$BL5)</f>
        <v>3182.9661336904278</v>
      </c>
      <c r="CP5" s="59">
        <f t="shared" si="4"/>
        <v>3182.9661336904278</v>
      </c>
      <c r="CQ5" s="59">
        <f t="shared" si="4"/>
        <v>3457.2946640298055</v>
      </c>
      <c r="CR5" s="59">
        <f t="shared" si="4"/>
        <v>5898.7421941020075</v>
      </c>
      <c r="CS5" s="59">
        <f t="shared" si="4"/>
        <v>6716.3415571479118</v>
      </c>
      <c r="CT5" s="59">
        <f t="shared" si="4"/>
        <v>7566.5699567129277</v>
      </c>
      <c r="CU5" s="59">
        <f t="shared" si="4"/>
        <v>8770.7789118746896</v>
      </c>
      <c r="CV5" s="59">
        <f t="shared" si="4"/>
        <v>9000.608190270279</v>
      </c>
      <c r="CW5" s="59">
        <f t="shared" si="4"/>
        <v>11456.639020541077</v>
      </c>
      <c r="CX5" s="59">
        <f t="shared" si="4"/>
        <v>11456.639020541077</v>
      </c>
      <c r="CY5" s="59">
        <f t="shared" si="4"/>
        <v>11456.639020541077</v>
      </c>
      <c r="CZ5" s="59">
        <f t="shared" si="4"/>
        <v>11456.639020541077</v>
      </c>
      <c r="DA5" s="59">
        <f t="shared" si="4"/>
        <v>13401.301397393845</v>
      </c>
      <c r="DB5" s="59">
        <f t="shared" si="4"/>
        <v>13401.301397393845</v>
      </c>
      <c r="DC5" s="59">
        <f t="shared" si="4"/>
        <v>13401.301397393845</v>
      </c>
      <c r="DD5" s="59">
        <f t="shared" si="4"/>
        <v>13830.773230073672</v>
      </c>
      <c r="DE5" s="59">
        <f t="shared" ref="CY5:DN7" si="5">SUMIFS(DE$18:DE$78,$BL$18:$BL$78,$BL5)</f>
        <v>13830.773230073672</v>
      </c>
      <c r="DF5" s="59">
        <f t="shared" si="5"/>
        <v>13830.773230073672</v>
      </c>
      <c r="DG5" s="59">
        <f t="shared" si="5"/>
        <v>13830.773230073672</v>
      </c>
      <c r="DH5" s="59">
        <f t="shared" si="5"/>
        <v>13830.773230073672</v>
      </c>
      <c r="DI5" s="59">
        <f t="shared" si="5"/>
        <v>13830.773230073672</v>
      </c>
      <c r="DJ5" s="59">
        <f t="shared" si="5"/>
        <v>13830.773230073672</v>
      </c>
      <c r="DK5" s="59">
        <f t="shared" si="5"/>
        <v>13830.773230073672</v>
      </c>
      <c r="DL5" s="59">
        <f t="shared" si="5"/>
        <v>13830.773230073672</v>
      </c>
      <c r="DM5" s="59">
        <f t="shared" si="5"/>
        <v>93602.823823682789</v>
      </c>
      <c r="DN5" s="59">
        <f t="shared" si="5"/>
        <v>164680.86326284456</v>
      </c>
    </row>
    <row r="6" spans="1:145" ht="18.75" thickBot="1" x14ac:dyDescent="0.3">
      <c r="A6" s="40" t="s">
        <v>113</v>
      </c>
      <c r="B6" s="49"/>
      <c r="C6" s="42"/>
      <c r="D6" s="43"/>
      <c r="E6" s="33"/>
      <c r="F6" s="44"/>
      <c r="G6" s="42" t="s">
        <v>96</v>
      </c>
      <c r="H6" s="60">
        <v>-0.52596865320811048</v>
      </c>
      <c r="I6" s="60">
        <v>0.24006400012876838</v>
      </c>
      <c r="K6" s="50" t="s">
        <v>114</v>
      </c>
      <c r="O6"/>
      <c r="P6">
        <v>903</v>
      </c>
      <c r="Q6" s="3">
        <f t="shared" si="0"/>
        <v>13664.809768527746</v>
      </c>
      <c r="R6" s="3">
        <f t="shared" si="0"/>
        <v>19379.759999999998</v>
      </c>
      <c r="S6" s="3">
        <f t="shared" si="0"/>
        <v>113911.85082424623</v>
      </c>
      <c r="T6" s="3">
        <f t="shared" si="0"/>
        <v>163493.23999999996</v>
      </c>
      <c r="U6" s="3">
        <f t="shared" si="1"/>
        <v>127576.66059277397</v>
      </c>
      <c r="V6" s="3">
        <f t="shared" si="1"/>
        <v>182872.99999999997</v>
      </c>
      <c r="AA6" s="45"/>
      <c r="AB6" s="42"/>
      <c r="AC6" s="60"/>
      <c r="AD6" s="60"/>
      <c r="AG6" s="61" t="s">
        <v>115</v>
      </c>
      <c r="BL6" s="35" t="s">
        <v>116</v>
      </c>
      <c r="BM6" s="59">
        <f t="shared" si="2"/>
        <v>-42992.851906158357</v>
      </c>
      <c r="BN6" s="59">
        <f t="shared" si="2"/>
        <v>-42992.851906158357</v>
      </c>
      <c r="BO6" s="59">
        <f t="shared" si="2"/>
        <v>-42992.851906158357</v>
      </c>
      <c r="BP6" s="59">
        <f t="shared" si="2"/>
        <v>-42992.851906158357</v>
      </c>
      <c r="BQ6" s="59">
        <f t="shared" si="2"/>
        <v>-42992.851906158357</v>
      </c>
      <c r="BR6" s="59">
        <f t="shared" si="2"/>
        <v>-42992.851906158357</v>
      </c>
      <c r="BS6" s="59">
        <f t="shared" si="2"/>
        <v>-42992.851906158357</v>
      </c>
      <c r="BT6" s="59">
        <f t="shared" si="2"/>
        <v>-42992.851906158357</v>
      </c>
      <c r="BU6" s="59">
        <f t="shared" si="2"/>
        <v>-42992.851906158357</v>
      </c>
      <c r="BV6" s="59">
        <f t="shared" si="2"/>
        <v>-42992.851906158357</v>
      </c>
      <c r="BW6" s="59">
        <f t="shared" si="3"/>
        <v>-42992.851906158357</v>
      </c>
      <c r="BX6" s="59">
        <f t="shared" si="3"/>
        <v>-42992.851906158357</v>
      </c>
      <c r="BY6" s="59">
        <f t="shared" si="3"/>
        <v>-52252.187927663756</v>
      </c>
      <c r="BZ6" s="59">
        <f t="shared" si="3"/>
        <v>-52252.187927663756</v>
      </c>
      <c r="CA6" s="59">
        <f t="shared" si="3"/>
        <v>-52252.187927663756</v>
      </c>
      <c r="CB6" s="59">
        <f t="shared" si="3"/>
        <v>-52252.187927663756</v>
      </c>
      <c r="CC6" s="59">
        <f t="shared" si="3"/>
        <v>-52252.187927663756</v>
      </c>
      <c r="CD6" s="59">
        <f t="shared" si="3"/>
        <v>-52252.187927663756</v>
      </c>
      <c r="CE6" s="59">
        <f t="shared" si="3"/>
        <v>-52252.187927663756</v>
      </c>
      <c r="CF6" s="59">
        <f t="shared" si="3"/>
        <v>-52252.187927663756</v>
      </c>
      <c r="CG6" s="59">
        <f t="shared" si="3"/>
        <v>-52252.187927663756</v>
      </c>
      <c r="CH6" s="59">
        <f t="shared" si="3"/>
        <v>-52252.187927663756</v>
      </c>
      <c r="CI6" s="59">
        <f t="shared" si="3"/>
        <v>-52252.187927663756</v>
      </c>
      <c r="CJ6" s="59">
        <f t="shared" si="3"/>
        <v>-52252.187927663756</v>
      </c>
      <c r="CK6" s="59">
        <f t="shared" si="3"/>
        <v>-515914.22287390038</v>
      </c>
      <c r="CL6" s="59">
        <f t="shared" si="3"/>
        <v>-627026.25513196504</v>
      </c>
      <c r="CO6" s="59">
        <f t="shared" si="4"/>
        <v>0</v>
      </c>
      <c r="CP6" s="59">
        <f t="shared" si="4"/>
        <v>0</v>
      </c>
      <c r="CQ6" s="59">
        <f t="shared" si="4"/>
        <v>0</v>
      </c>
      <c r="CR6" s="59">
        <f t="shared" si="4"/>
        <v>0</v>
      </c>
      <c r="CS6" s="59">
        <f t="shared" si="4"/>
        <v>0</v>
      </c>
      <c r="CT6" s="59">
        <f t="shared" si="4"/>
        <v>0</v>
      </c>
      <c r="CU6" s="59">
        <f t="shared" si="4"/>
        <v>0</v>
      </c>
      <c r="CV6" s="59">
        <f t="shared" si="4"/>
        <v>0</v>
      </c>
      <c r="CW6" s="59">
        <f t="shared" si="4"/>
        <v>0</v>
      </c>
      <c r="CX6" s="59">
        <f t="shared" si="4"/>
        <v>0</v>
      </c>
      <c r="CY6" s="59">
        <f t="shared" si="5"/>
        <v>0</v>
      </c>
      <c r="CZ6" s="59">
        <f t="shared" si="5"/>
        <v>0</v>
      </c>
      <c r="DA6" s="59">
        <f t="shared" si="5"/>
        <v>0</v>
      </c>
      <c r="DB6" s="59">
        <f t="shared" si="5"/>
        <v>0</v>
      </c>
      <c r="DC6" s="59">
        <f t="shared" si="5"/>
        <v>0</v>
      </c>
      <c r="DD6" s="59">
        <f t="shared" si="5"/>
        <v>0</v>
      </c>
      <c r="DE6" s="59">
        <f t="shared" si="5"/>
        <v>0</v>
      </c>
      <c r="DF6" s="59">
        <f t="shared" si="5"/>
        <v>0</v>
      </c>
      <c r="DG6" s="59">
        <f t="shared" si="5"/>
        <v>0</v>
      </c>
      <c r="DH6" s="59">
        <f t="shared" si="5"/>
        <v>0</v>
      </c>
      <c r="DI6" s="59">
        <f t="shared" si="5"/>
        <v>0</v>
      </c>
      <c r="DJ6" s="59">
        <f t="shared" si="5"/>
        <v>0</v>
      </c>
      <c r="DK6" s="59">
        <f t="shared" si="5"/>
        <v>0</v>
      </c>
      <c r="DL6" s="59">
        <f t="shared" si="5"/>
        <v>0</v>
      </c>
      <c r="DM6" s="59">
        <f t="shared" si="5"/>
        <v>0</v>
      </c>
      <c r="DN6" s="59">
        <f t="shared" si="5"/>
        <v>0</v>
      </c>
      <c r="DQ6" s="57" t="s">
        <v>117</v>
      </c>
      <c r="DR6" s="58"/>
      <c r="DS6" s="58"/>
      <c r="DT6" s="58"/>
      <c r="DU6" s="58"/>
      <c r="DV6" s="58"/>
      <c r="DW6" s="58"/>
      <c r="DX6" s="58"/>
      <c r="DY6" s="58"/>
      <c r="DZ6" s="58"/>
      <c r="EA6" s="58"/>
      <c r="EB6" s="58"/>
      <c r="EC6" s="58"/>
      <c r="ED6" s="58"/>
      <c r="EE6" s="58"/>
      <c r="EF6" s="58"/>
      <c r="EG6" s="58"/>
      <c r="EH6" s="58"/>
      <c r="EI6" s="58"/>
      <c r="EJ6" s="58"/>
      <c r="EK6" s="58"/>
      <c r="EL6" s="58"/>
      <c r="EM6" s="58"/>
      <c r="EN6" s="58"/>
      <c r="EO6" s="58"/>
    </row>
    <row r="7" spans="1:145" ht="15.75" x14ac:dyDescent="0.25">
      <c r="A7" s="48" t="s">
        <v>95</v>
      </c>
      <c r="B7" s="49">
        <f>SUM(DO18:DO102)</f>
        <v>0</v>
      </c>
      <c r="C7" s="42" t="s">
        <v>96</v>
      </c>
      <c r="D7" s="41"/>
      <c r="E7" s="41"/>
      <c r="F7" s="41"/>
      <c r="G7" s="62"/>
      <c r="H7" s="63"/>
      <c r="I7" s="63"/>
      <c r="K7" s="35" t="s">
        <v>118</v>
      </c>
      <c r="L7" s="64">
        <v>0.15</v>
      </c>
      <c r="O7"/>
      <c r="P7">
        <v>920</v>
      </c>
      <c r="Q7" s="3">
        <f t="shared" si="0"/>
        <v>-6033.4216395557705</v>
      </c>
      <c r="R7" s="3">
        <f t="shared" si="0"/>
        <v>10656.652611143669</v>
      </c>
      <c r="S7" s="3">
        <f t="shared" si="0"/>
        <v>-5600.1935900323879</v>
      </c>
      <c r="T7" s="3">
        <f t="shared" si="0"/>
        <v>140181.31621531956</v>
      </c>
      <c r="U7" s="3">
        <f>Q7+S7</f>
        <v>-11633.615229588158</v>
      </c>
      <c r="V7" s="3">
        <f>R7+T7</f>
        <v>150837.96882646321</v>
      </c>
      <c r="AG7" s="1"/>
      <c r="BL7" s="35" t="s">
        <v>119</v>
      </c>
      <c r="BM7" s="59">
        <f t="shared" si="2"/>
        <v>3175.4045307443362</v>
      </c>
      <c r="BN7" s="59">
        <f t="shared" si="2"/>
        <v>3175.4045307443362</v>
      </c>
      <c r="BO7" s="59">
        <f t="shared" si="2"/>
        <v>3175.4045307443362</v>
      </c>
      <c r="BP7" s="59">
        <f t="shared" si="2"/>
        <v>3175.4045307443362</v>
      </c>
      <c r="BQ7" s="59">
        <f t="shared" si="2"/>
        <v>3175.4045307443362</v>
      </c>
      <c r="BR7" s="59">
        <f t="shared" si="2"/>
        <v>3175.4045307443362</v>
      </c>
      <c r="BS7" s="59">
        <f t="shared" si="2"/>
        <v>3175.4045307443362</v>
      </c>
      <c r="BT7" s="59">
        <f t="shared" si="2"/>
        <v>3175.4045307443362</v>
      </c>
      <c r="BU7" s="59">
        <f t="shared" si="2"/>
        <v>3175.4045307443362</v>
      </c>
      <c r="BV7" s="59">
        <f t="shared" si="2"/>
        <v>3175.4045307443362</v>
      </c>
      <c r="BW7" s="59">
        <f t="shared" si="3"/>
        <v>3175.4045307443362</v>
      </c>
      <c r="BX7" s="59">
        <f t="shared" si="3"/>
        <v>3175.4045307443362</v>
      </c>
      <c r="BY7" s="59">
        <f t="shared" si="3"/>
        <v>3270.6666666666665</v>
      </c>
      <c r="BZ7" s="59">
        <f t="shared" si="3"/>
        <v>3270.6666666666665</v>
      </c>
      <c r="CA7" s="59">
        <f t="shared" si="3"/>
        <v>3270.6666666666665</v>
      </c>
      <c r="CB7" s="59">
        <f t="shared" si="3"/>
        <v>3270.6666666666665</v>
      </c>
      <c r="CC7" s="59">
        <f t="shared" si="3"/>
        <v>3270.6666666666665</v>
      </c>
      <c r="CD7" s="59">
        <f t="shared" si="3"/>
        <v>3270.6666666666665</v>
      </c>
      <c r="CE7" s="59">
        <f t="shared" si="3"/>
        <v>3270.6666666666665</v>
      </c>
      <c r="CF7" s="59">
        <f t="shared" si="3"/>
        <v>3270.6666666666665</v>
      </c>
      <c r="CG7" s="59">
        <f t="shared" si="3"/>
        <v>3270.6666666666665</v>
      </c>
      <c r="CH7" s="59">
        <f t="shared" si="3"/>
        <v>3270.6666666666665</v>
      </c>
      <c r="CI7" s="59">
        <f t="shared" si="3"/>
        <v>3270.6666666666665</v>
      </c>
      <c r="CJ7" s="59">
        <f t="shared" si="3"/>
        <v>3270.6666666666665</v>
      </c>
      <c r="CK7" s="59">
        <f t="shared" si="3"/>
        <v>38104.854368932043</v>
      </c>
      <c r="CL7" s="59">
        <f t="shared" si="3"/>
        <v>39248</v>
      </c>
      <c r="CO7" s="59">
        <f t="shared" si="4"/>
        <v>0</v>
      </c>
      <c r="CP7" s="59">
        <f t="shared" si="4"/>
        <v>0</v>
      </c>
      <c r="CQ7" s="59">
        <f t="shared" si="4"/>
        <v>0</v>
      </c>
      <c r="CR7" s="59">
        <f t="shared" si="4"/>
        <v>0</v>
      </c>
      <c r="CS7" s="59">
        <f t="shared" si="4"/>
        <v>0</v>
      </c>
      <c r="CT7" s="59">
        <f t="shared" si="4"/>
        <v>0</v>
      </c>
      <c r="CU7" s="59">
        <f t="shared" si="4"/>
        <v>0</v>
      </c>
      <c r="CV7" s="59">
        <f t="shared" si="4"/>
        <v>0</v>
      </c>
      <c r="CW7" s="59">
        <f t="shared" si="4"/>
        <v>0</v>
      </c>
      <c r="CX7" s="59">
        <f t="shared" si="4"/>
        <v>0</v>
      </c>
      <c r="CY7" s="59">
        <f t="shared" si="5"/>
        <v>0</v>
      </c>
      <c r="CZ7" s="59">
        <f t="shared" si="5"/>
        <v>0</v>
      </c>
      <c r="DA7" s="59">
        <f t="shared" si="5"/>
        <v>0</v>
      </c>
      <c r="DB7" s="59">
        <f t="shared" si="5"/>
        <v>0</v>
      </c>
      <c r="DC7" s="59">
        <f t="shared" si="5"/>
        <v>0</v>
      </c>
      <c r="DD7" s="59">
        <f t="shared" si="5"/>
        <v>0</v>
      </c>
      <c r="DE7" s="59">
        <f t="shared" si="5"/>
        <v>0</v>
      </c>
      <c r="DF7" s="59">
        <f t="shared" si="5"/>
        <v>0</v>
      </c>
      <c r="DG7" s="59">
        <f t="shared" si="5"/>
        <v>0</v>
      </c>
      <c r="DH7" s="59">
        <f t="shared" si="5"/>
        <v>0</v>
      </c>
      <c r="DI7" s="59">
        <f t="shared" si="5"/>
        <v>0</v>
      </c>
      <c r="DJ7" s="59">
        <f t="shared" si="5"/>
        <v>0</v>
      </c>
      <c r="DK7" s="59">
        <f t="shared" si="5"/>
        <v>0</v>
      </c>
      <c r="DL7" s="59">
        <f t="shared" si="5"/>
        <v>0</v>
      </c>
      <c r="DM7" s="59">
        <f t="shared" si="5"/>
        <v>0</v>
      </c>
      <c r="DN7" s="59">
        <f t="shared" si="5"/>
        <v>0</v>
      </c>
    </row>
    <row r="8" spans="1:145" ht="16.5" thickBot="1" x14ac:dyDescent="0.3">
      <c r="A8" s="48" t="s">
        <v>101</v>
      </c>
      <c r="B8" s="49">
        <f>SUM(DP18:DP89)</f>
        <v>0</v>
      </c>
      <c r="C8" s="42" t="s">
        <v>96</v>
      </c>
      <c r="D8" s="41"/>
      <c r="E8" s="41"/>
      <c r="F8" s="41"/>
      <c r="G8" s="41"/>
      <c r="H8" s="41"/>
      <c r="I8" s="41"/>
      <c r="K8" s="35" t="s">
        <v>120</v>
      </c>
      <c r="L8" s="64">
        <v>0.12</v>
      </c>
      <c r="O8"/>
      <c r="P8">
        <v>925</v>
      </c>
      <c r="Q8" s="3">
        <f t="shared" si="0"/>
        <v>4884.1728924066838</v>
      </c>
      <c r="R8" s="3">
        <f t="shared" si="0"/>
        <v>7545.7899999999991</v>
      </c>
      <c r="S8" s="3">
        <f t="shared" si="0"/>
        <v>32500.444025282573</v>
      </c>
      <c r="T8" s="3">
        <f t="shared" si="0"/>
        <v>50211.21</v>
      </c>
      <c r="U8" s="3">
        <f>Q8+S8</f>
        <v>37384.616917689258</v>
      </c>
      <c r="V8" s="3">
        <f>R8+T8</f>
        <v>57757</v>
      </c>
      <c r="AG8" s="65" t="s">
        <v>121</v>
      </c>
      <c r="AH8" s="66">
        <f>SUM(AH9:AH11)-AH12</f>
        <v>0</v>
      </c>
      <c r="AI8" s="66">
        <f t="shared" ref="AI8:BE8" si="6">SUM(AI9:AI11)-AI12</f>
        <v>0</v>
      </c>
      <c r="AJ8" s="66">
        <f t="shared" si="6"/>
        <v>0</v>
      </c>
      <c r="AK8" s="66">
        <f t="shared" si="6"/>
        <v>0</v>
      </c>
      <c r="AL8" s="66">
        <f t="shared" si="6"/>
        <v>0</v>
      </c>
      <c r="AM8" s="66">
        <f t="shared" si="6"/>
        <v>0</v>
      </c>
      <c r="AN8" s="66">
        <f t="shared" si="6"/>
        <v>0</v>
      </c>
      <c r="AO8" s="66">
        <f t="shared" si="6"/>
        <v>0</v>
      </c>
      <c r="AP8" s="66">
        <f t="shared" si="6"/>
        <v>0</v>
      </c>
      <c r="AQ8" s="66">
        <f t="shared" si="6"/>
        <v>0</v>
      </c>
      <c r="AR8" s="66">
        <f t="shared" si="6"/>
        <v>0</v>
      </c>
      <c r="AS8" s="66">
        <f t="shared" si="6"/>
        <v>0</v>
      </c>
      <c r="AT8" s="66">
        <f t="shared" si="6"/>
        <v>0</v>
      </c>
      <c r="AU8" s="66">
        <f t="shared" si="6"/>
        <v>0</v>
      </c>
      <c r="AV8" s="66">
        <f t="shared" si="6"/>
        <v>0</v>
      </c>
      <c r="AW8" s="66">
        <f t="shared" si="6"/>
        <v>0</v>
      </c>
      <c r="AX8" s="66">
        <f t="shared" si="6"/>
        <v>0</v>
      </c>
      <c r="AY8" s="66">
        <f t="shared" si="6"/>
        <v>0</v>
      </c>
      <c r="AZ8" s="66">
        <f t="shared" si="6"/>
        <v>0</v>
      </c>
      <c r="BA8" s="66">
        <f t="shared" si="6"/>
        <v>0</v>
      </c>
      <c r="BB8" s="66">
        <f t="shared" si="6"/>
        <v>0</v>
      </c>
      <c r="BC8" s="66">
        <f t="shared" si="6"/>
        <v>0</v>
      </c>
      <c r="BD8" s="66">
        <f t="shared" si="6"/>
        <v>0</v>
      </c>
      <c r="BE8" s="66">
        <f t="shared" si="6"/>
        <v>0</v>
      </c>
      <c r="BF8" s="65"/>
      <c r="BL8" s="50" t="s">
        <v>122</v>
      </c>
      <c r="BM8" s="67">
        <f>SUM(BM5:BM7)</f>
        <v>-25818.976379803356</v>
      </c>
      <c r="BN8" s="67">
        <f t="shared" ref="BN8:CL8" si="7">SUM(BN5:BN7)</f>
        <v>-25818.976379803356</v>
      </c>
      <c r="BO8" s="67">
        <f t="shared" si="7"/>
        <v>221.2365324748157</v>
      </c>
      <c r="BP8" s="67">
        <f t="shared" si="7"/>
        <v>10706.678363023455</v>
      </c>
      <c r="BQ8" s="67">
        <f t="shared" si="7"/>
        <v>18267.324727576248</v>
      </c>
      <c r="BR8" s="67">
        <f t="shared" si="7"/>
        <v>29442.242906945001</v>
      </c>
      <c r="BS8" s="67">
        <f t="shared" si="7"/>
        <v>40282.193151324303</v>
      </c>
      <c r="BT8" s="67">
        <f t="shared" si="7"/>
        <v>49345.663880646942</v>
      </c>
      <c r="BU8" s="67">
        <f t="shared" si="7"/>
        <v>49835.423389444608</v>
      </c>
      <c r="BV8" s="67">
        <f t="shared" si="7"/>
        <v>49835.423389444608</v>
      </c>
      <c r="BW8" s="67">
        <f t="shared" si="7"/>
        <v>49835.423389444608</v>
      </c>
      <c r="BX8" s="67">
        <f t="shared" si="7"/>
        <v>49835.423389444608</v>
      </c>
      <c r="BY8" s="67">
        <f t="shared" si="7"/>
        <v>56297.192402205255</v>
      </c>
      <c r="BZ8" s="67">
        <f t="shared" si="7"/>
        <v>56297.192402205255</v>
      </c>
      <c r="CA8" s="67">
        <f t="shared" si="7"/>
        <v>56297.192402205255</v>
      </c>
      <c r="CB8" s="67">
        <f t="shared" si="7"/>
        <v>65592.105735538586</v>
      </c>
      <c r="CC8" s="67">
        <f t="shared" si="7"/>
        <v>65592.105735538586</v>
      </c>
      <c r="CD8" s="67">
        <f t="shared" si="7"/>
        <v>65592.105735538586</v>
      </c>
      <c r="CE8" s="67">
        <f t="shared" si="7"/>
        <v>65592.105735538586</v>
      </c>
      <c r="CF8" s="67">
        <f t="shared" si="7"/>
        <v>65592.105735538586</v>
      </c>
      <c r="CG8" s="67">
        <f t="shared" si="7"/>
        <v>65592.105735538586</v>
      </c>
      <c r="CH8" s="67">
        <f t="shared" si="7"/>
        <v>65592.105735538586</v>
      </c>
      <c r="CI8" s="67">
        <f t="shared" si="7"/>
        <v>65592.105735538586</v>
      </c>
      <c r="CJ8" s="67">
        <f t="shared" si="7"/>
        <v>65592.105735538586</v>
      </c>
      <c r="CK8" s="67">
        <f t="shared" si="7"/>
        <v>295969.08036016254</v>
      </c>
      <c r="CL8" s="67">
        <f t="shared" si="7"/>
        <v>759220.52882646304</v>
      </c>
      <c r="CM8" s="68">
        <f>CK8-H5</f>
        <v>0</v>
      </c>
      <c r="CN8" s="68">
        <f>CL8-I5</f>
        <v>0</v>
      </c>
      <c r="CO8" s="67">
        <f t="shared" ref="CO8:DN8" si="8">SUM(CO5:CO7)</f>
        <v>3182.9661336904278</v>
      </c>
      <c r="CP8" s="67">
        <f t="shared" si="8"/>
        <v>3182.9661336904278</v>
      </c>
      <c r="CQ8" s="67">
        <f t="shared" si="8"/>
        <v>3457.2946640298055</v>
      </c>
      <c r="CR8" s="67">
        <f t="shared" si="8"/>
        <v>5898.7421941020075</v>
      </c>
      <c r="CS8" s="67">
        <f t="shared" si="8"/>
        <v>6716.3415571479118</v>
      </c>
      <c r="CT8" s="67">
        <f t="shared" si="8"/>
        <v>7566.5699567129277</v>
      </c>
      <c r="CU8" s="67">
        <f t="shared" si="8"/>
        <v>8770.7789118746896</v>
      </c>
      <c r="CV8" s="67">
        <f t="shared" si="8"/>
        <v>9000.608190270279</v>
      </c>
      <c r="CW8" s="67">
        <f t="shared" si="8"/>
        <v>11456.639020541077</v>
      </c>
      <c r="CX8" s="67">
        <f t="shared" si="8"/>
        <v>11456.639020541077</v>
      </c>
      <c r="CY8" s="67">
        <f t="shared" si="8"/>
        <v>11456.639020541077</v>
      </c>
      <c r="CZ8" s="67">
        <f t="shared" si="8"/>
        <v>11456.639020541077</v>
      </c>
      <c r="DA8" s="67">
        <f t="shared" si="8"/>
        <v>13401.301397393845</v>
      </c>
      <c r="DB8" s="67">
        <f t="shared" si="8"/>
        <v>13401.301397393845</v>
      </c>
      <c r="DC8" s="67">
        <f t="shared" si="8"/>
        <v>13401.301397393845</v>
      </c>
      <c r="DD8" s="67">
        <f t="shared" si="8"/>
        <v>13830.773230073672</v>
      </c>
      <c r="DE8" s="67">
        <f t="shared" si="8"/>
        <v>13830.773230073672</v>
      </c>
      <c r="DF8" s="67">
        <f t="shared" si="8"/>
        <v>13830.773230073672</v>
      </c>
      <c r="DG8" s="67">
        <f t="shared" si="8"/>
        <v>13830.773230073672</v>
      </c>
      <c r="DH8" s="67">
        <f t="shared" si="8"/>
        <v>13830.773230073672</v>
      </c>
      <c r="DI8" s="67">
        <f t="shared" si="8"/>
        <v>13830.773230073672</v>
      </c>
      <c r="DJ8" s="67">
        <f t="shared" si="8"/>
        <v>13830.773230073672</v>
      </c>
      <c r="DK8" s="67">
        <f t="shared" si="8"/>
        <v>13830.773230073672</v>
      </c>
      <c r="DL8" s="67">
        <f t="shared" si="8"/>
        <v>13830.773230073672</v>
      </c>
      <c r="DM8" s="67">
        <f t="shared" si="8"/>
        <v>93602.823823682789</v>
      </c>
      <c r="DN8" s="67">
        <f t="shared" si="8"/>
        <v>164680.86326284456</v>
      </c>
      <c r="DO8" s="68">
        <f>DM8-AC5</f>
        <v>0</v>
      </c>
      <c r="DP8" s="68">
        <f>DN8-AD5</f>
        <v>0</v>
      </c>
      <c r="DQ8" s="65" t="s">
        <v>121</v>
      </c>
      <c r="DR8" s="66">
        <f>SUM(DR9:DR11)-DR12</f>
        <v>0</v>
      </c>
      <c r="DS8" s="66">
        <f t="shared" ref="DS8:EO8" si="9">SUM(DS9:DS11)-DS12</f>
        <v>0</v>
      </c>
      <c r="DT8" s="66">
        <f t="shared" si="9"/>
        <v>0</v>
      </c>
      <c r="DU8" s="66">
        <f t="shared" si="9"/>
        <v>0</v>
      </c>
      <c r="DV8" s="66">
        <f t="shared" si="9"/>
        <v>0</v>
      </c>
      <c r="DW8" s="66">
        <f t="shared" si="9"/>
        <v>0</v>
      </c>
      <c r="DX8" s="66">
        <f t="shared" si="9"/>
        <v>0</v>
      </c>
      <c r="DY8" s="66">
        <f t="shared" si="9"/>
        <v>0</v>
      </c>
      <c r="DZ8" s="66">
        <f t="shared" si="9"/>
        <v>0</v>
      </c>
      <c r="EA8" s="66">
        <f t="shared" si="9"/>
        <v>0</v>
      </c>
      <c r="EB8" s="66">
        <f t="shared" si="9"/>
        <v>0</v>
      </c>
      <c r="EC8" s="66">
        <f t="shared" si="9"/>
        <v>0</v>
      </c>
      <c r="ED8" s="66">
        <f t="shared" si="9"/>
        <v>0</v>
      </c>
      <c r="EE8" s="66">
        <f t="shared" si="9"/>
        <v>0</v>
      </c>
      <c r="EF8" s="66">
        <f t="shared" si="9"/>
        <v>0</v>
      </c>
      <c r="EG8" s="66">
        <f t="shared" si="9"/>
        <v>0</v>
      </c>
      <c r="EH8" s="66">
        <f t="shared" si="9"/>
        <v>0</v>
      </c>
      <c r="EI8" s="66">
        <f t="shared" si="9"/>
        <v>0</v>
      </c>
      <c r="EJ8" s="66">
        <f t="shared" si="9"/>
        <v>0</v>
      </c>
      <c r="EK8" s="66">
        <f t="shared" si="9"/>
        <v>0</v>
      </c>
      <c r="EL8" s="66">
        <f t="shared" si="9"/>
        <v>0</v>
      </c>
      <c r="EM8" s="66">
        <f t="shared" si="9"/>
        <v>0</v>
      </c>
      <c r="EN8" s="66">
        <f t="shared" si="9"/>
        <v>0</v>
      </c>
      <c r="EO8" s="66">
        <f t="shared" si="9"/>
        <v>0</v>
      </c>
    </row>
    <row r="9" spans="1:145" ht="16.5" thickTop="1" x14ac:dyDescent="0.25">
      <c r="A9" s="69"/>
      <c r="B9" s="70"/>
      <c r="D9" s="72"/>
      <c r="E9" s="73"/>
      <c r="F9" s="36"/>
      <c r="G9" s="74"/>
      <c r="K9" s="35" t="s">
        <v>123</v>
      </c>
      <c r="L9" s="64">
        <v>0.08</v>
      </c>
      <c r="O9"/>
      <c r="P9" s="75" t="s">
        <v>122</v>
      </c>
      <c r="Q9" s="76">
        <f>SUM(Q2:Q8)</f>
        <v>12515.56102137866</v>
      </c>
      <c r="R9" s="76">
        <f t="shared" ref="R9:V9" si="10">SUM(R2:R8)</f>
        <v>37582.202611143664</v>
      </c>
      <c r="S9" s="76">
        <f t="shared" si="10"/>
        <v>283453.45539439376</v>
      </c>
      <c r="T9" s="76">
        <f t="shared" si="10"/>
        <v>721638.32621531945</v>
      </c>
      <c r="U9" s="76">
        <f t="shared" si="10"/>
        <v>295969.01641577244</v>
      </c>
      <c r="V9" s="76">
        <f t="shared" si="10"/>
        <v>759220.52882646315</v>
      </c>
      <c r="AG9" s="35" t="s">
        <v>124</v>
      </c>
      <c r="AH9" s="35">
        <f t="shared" ref="AH9:AW11" si="11">SUMIFS(AH$18:AH$61,$Y$18:$Y$61,$AG9)</f>
        <v>1</v>
      </c>
      <c r="AI9" s="35">
        <f t="shared" si="11"/>
        <v>1</v>
      </c>
      <c r="AJ9" s="35">
        <f t="shared" si="11"/>
        <v>2</v>
      </c>
      <c r="AK9" s="35">
        <f t="shared" si="11"/>
        <v>3</v>
      </c>
      <c r="AL9" s="35">
        <f t="shared" si="11"/>
        <v>3</v>
      </c>
      <c r="AM9" s="35">
        <f t="shared" si="11"/>
        <v>3</v>
      </c>
      <c r="AN9" s="35">
        <f t="shared" si="11"/>
        <v>3</v>
      </c>
      <c r="AO9" s="35">
        <f t="shared" si="11"/>
        <v>3</v>
      </c>
      <c r="AP9" s="35">
        <f t="shared" si="11"/>
        <v>3</v>
      </c>
      <c r="AQ9" s="35">
        <f t="shared" si="11"/>
        <v>3</v>
      </c>
      <c r="AR9" s="35">
        <f t="shared" si="11"/>
        <v>3</v>
      </c>
      <c r="AS9" s="35">
        <f t="shared" si="11"/>
        <v>3</v>
      </c>
      <c r="AT9" s="35">
        <f t="shared" si="11"/>
        <v>3</v>
      </c>
      <c r="AU9" s="35">
        <f t="shared" si="11"/>
        <v>3</v>
      </c>
      <c r="AV9" s="35">
        <f t="shared" si="11"/>
        <v>3</v>
      </c>
      <c r="AW9" s="35">
        <f t="shared" si="11"/>
        <v>5</v>
      </c>
      <c r="AX9" s="35">
        <f t="shared" ref="AX9:BE11" si="12">SUMIFS(AX$18:AX$61,$Y$18:$Y$61,$AG9)</f>
        <v>5</v>
      </c>
      <c r="AY9" s="35">
        <f t="shared" si="12"/>
        <v>5</v>
      </c>
      <c r="AZ9" s="35">
        <f t="shared" si="12"/>
        <v>5</v>
      </c>
      <c r="BA9" s="35">
        <f t="shared" si="12"/>
        <v>5</v>
      </c>
      <c r="BB9" s="35">
        <f t="shared" si="12"/>
        <v>5</v>
      </c>
      <c r="BC9" s="35">
        <f t="shared" si="12"/>
        <v>5</v>
      </c>
      <c r="BD9" s="35">
        <f t="shared" si="12"/>
        <v>5</v>
      </c>
      <c r="BE9" s="35">
        <f t="shared" si="12"/>
        <v>5</v>
      </c>
      <c r="DQ9" s="35" t="s">
        <v>124</v>
      </c>
      <c r="DR9" s="35">
        <f>SUMIFS(DR$18:DR$61,$Y$18:$Y$61,$DQ9)</f>
        <v>0.17</v>
      </c>
      <c r="DS9" s="35">
        <f t="shared" ref="DS9:EO11" si="13">SUMIFS(DS$18:DS$61,$Y$18:$Y$61,$DQ9)</f>
        <v>0.17</v>
      </c>
      <c r="DT9" s="35">
        <f t="shared" si="13"/>
        <v>1.04</v>
      </c>
      <c r="DU9" s="35">
        <f t="shared" si="13"/>
        <v>1.8699999999999999</v>
      </c>
      <c r="DV9" s="35">
        <f t="shared" si="13"/>
        <v>1.8699999999999999</v>
      </c>
      <c r="DW9" s="35">
        <f t="shared" si="13"/>
        <v>1.8699999999999999</v>
      </c>
      <c r="DX9" s="35">
        <f t="shared" si="13"/>
        <v>1.8699999999999999</v>
      </c>
      <c r="DY9" s="35">
        <f t="shared" si="13"/>
        <v>1.8699999999999999</v>
      </c>
      <c r="DZ9" s="35">
        <f t="shared" si="13"/>
        <v>1.8699999999999999</v>
      </c>
      <c r="EA9" s="35">
        <f t="shared" si="13"/>
        <v>1.8699999999999999</v>
      </c>
      <c r="EB9" s="35">
        <f t="shared" si="13"/>
        <v>1.8699999999999999</v>
      </c>
      <c r="EC9" s="35">
        <f t="shared" si="13"/>
        <v>1.8699999999999999</v>
      </c>
      <c r="ED9" s="35">
        <f t="shared" si="13"/>
        <v>1.8699999999999999</v>
      </c>
      <c r="EE9" s="35">
        <f t="shared" si="13"/>
        <v>1.8699999999999999</v>
      </c>
      <c r="EF9" s="35">
        <f t="shared" si="13"/>
        <v>1.8699999999999999</v>
      </c>
      <c r="EG9" s="35">
        <f t="shared" si="13"/>
        <v>3.57</v>
      </c>
      <c r="EH9" s="35">
        <f t="shared" si="13"/>
        <v>3.57</v>
      </c>
      <c r="EI9" s="35">
        <f t="shared" si="13"/>
        <v>3.57</v>
      </c>
      <c r="EJ9" s="35">
        <f t="shared" si="13"/>
        <v>3.57</v>
      </c>
      <c r="EK9" s="35">
        <f t="shared" si="13"/>
        <v>3.57</v>
      </c>
      <c r="EL9" s="35">
        <f t="shared" si="13"/>
        <v>3.57</v>
      </c>
      <c r="EM9" s="35">
        <f t="shared" si="13"/>
        <v>3.57</v>
      </c>
      <c r="EN9" s="35">
        <f t="shared" si="13"/>
        <v>3.57</v>
      </c>
      <c r="EO9" s="35">
        <f t="shared" si="13"/>
        <v>3.57</v>
      </c>
    </row>
    <row r="10" spans="1:145" ht="15.75" x14ac:dyDescent="0.25">
      <c r="C10" s="35"/>
      <c r="D10" s="35"/>
      <c r="I10" s="35"/>
      <c r="L10" s="64"/>
      <c r="O10"/>
      <c r="P10" s="75"/>
      <c r="Q10" s="77"/>
      <c r="R10" s="77"/>
      <c r="S10" s="77"/>
      <c r="T10" s="77"/>
      <c r="U10" s="77"/>
      <c r="V10" s="77"/>
      <c r="AG10" s="35" t="s">
        <v>125</v>
      </c>
      <c r="AH10" s="35">
        <f t="shared" si="11"/>
        <v>2</v>
      </c>
      <c r="AI10" s="35">
        <f t="shared" si="11"/>
        <v>2</v>
      </c>
      <c r="AJ10" s="35">
        <f t="shared" si="11"/>
        <v>5</v>
      </c>
      <c r="AK10" s="35">
        <f t="shared" si="11"/>
        <v>6</v>
      </c>
      <c r="AL10" s="35">
        <f t="shared" si="11"/>
        <v>8</v>
      </c>
      <c r="AM10" s="35">
        <f t="shared" si="11"/>
        <v>8</v>
      </c>
      <c r="AN10" s="35">
        <f t="shared" si="11"/>
        <v>9</v>
      </c>
      <c r="AO10" s="35">
        <f t="shared" si="11"/>
        <v>10</v>
      </c>
      <c r="AP10" s="35">
        <f t="shared" si="11"/>
        <v>10</v>
      </c>
      <c r="AQ10" s="35">
        <f t="shared" si="11"/>
        <v>10</v>
      </c>
      <c r="AR10" s="35">
        <f t="shared" si="11"/>
        <v>10</v>
      </c>
      <c r="AS10" s="35">
        <f t="shared" si="11"/>
        <v>10</v>
      </c>
      <c r="AT10" s="35">
        <f t="shared" si="11"/>
        <v>10</v>
      </c>
      <c r="AU10" s="35">
        <f t="shared" si="11"/>
        <v>10</v>
      </c>
      <c r="AV10" s="35">
        <f t="shared" si="11"/>
        <v>10</v>
      </c>
      <c r="AW10" s="35">
        <f t="shared" si="11"/>
        <v>10</v>
      </c>
      <c r="AX10" s="35">
        <f t="shared" si="12"/>
        <v>10</v>
      </c>
      <c r="AY10" s="35">
        <f t="shared" si="12"/>
        <v>10</v>
      </c>
      <c r="AZ10" s="35">
        <f t="shared" si="12"/>
        <v>10</v>
      </c>
      <c r="BA10" s="35">
        <f t="shared" si="12"/>
        <v>10</v>
      </c>
      <c r="BB10" s="35">
        <f t="shared" si="12"/>
        <v>10</v>
      </c>
      <c r="BC10" s="35">
        <f t="shared" si="12"/>
        <v>10</v>
      </c>
      <c r="BD10" s="35">
        <f t="shared" si="12"/>
        <v>10</v>
      </c>
      <c r="BE10" s="35">
        <f t="shared" si="12"/>
        <v>10</v>
      </c>
      <c r="DQ10" s="35" t="s">
        <v>125</v>
      </c>
      <c r="DR10" s="35">
        <f t="shared" ref="DR10:DR11" si="14">SUMIFS(DR$18:DR$61,$Y$18:$Y$61,$DQ10)</f>
        <v>1.649</v>
      </c>
      <c r="DS10" s="35">
        <f t="shared" si="13"/>
        <v>1.649</v>
      </c>
      <c r="DT10" s="35">
        <f t="shared" si="13"/>
        <v>3.7640000000000002</v>
      </c>
      <c r="DU10" s="35">
        <f t="shared" si="13"/>
        <v>4.4690000000000003</v>
      </c>
      <c r="DV10" s="35">
        <f t="shared" si="13"/>
        <v>5.9540000000000006</v>
      </c>
      <c r="DW10" s="35">
        <f t="shared" si="13"/>
        <v>5.9540000000000006</v>
      </c>
      <c r="DX10" s="35">
        <f t="shared" si="13"/>
        <v>6.7340000000000009</v>
      </c>
      <c r="DY10" s="35">
        <f t="shared" si="13"/>
        <v>7.5140000000000002</v>
      </c>
      <c r="DZ10" s="35">
        <f t="shared" si="13"/>
        <v>7.5140000000000002</v>
      </c>
      <c r="EA10" s="35">
        <f t="shared" si="13"/>
        <v>7.5140000000000002</v>
      </c>
      <c r="EB10" s="35">
        <f t="shared" si="13"/>
        <v>7.5140000000000002</v>
      </c>
      <c r="EC10" s="35">
        <f t="shared" si="13"/>
        <v>7.5140000000000002</v>
      </c>
      <c r="ED10" s="35">
        <f t="shared" si="13"/>
        <v>7.5140000000000002</v>
      </c>
      <c r="EE10" s="35">
        <f t="shared" si="13"/>
        <v>7.5140000000000002</v>
      </c>
      <c r="EF10" s="35">
        <f t="shared" si="13"/>
        <v>7.5140000000000002</v>
      </c>
      <c r="EG10" s="35">
        <f t="shared" si="13"/>
        <v>7.5140000000000002</v>
      </c>
      <c r="EH10" s="35">
        <f t="shared" si="13"/>
        <v>7.5140000000000002</v>
      </c>
      <c r="EI10" s="35">
        <f t="shared" si="13"/>
        <v>7.5140000000000002</v>
      </c>
      <c r="EJ10" s="35">
        <f t="shared" si="13"/>
        <v>7.5140000000000002</v>
      </c>
      <c r="EK10" s="35">
        <f t="shared" si="13"/>
        <v>7.5140000000000002</v>
      </c>
      <c r="EL10" s="35">
        <f t="shared" si="13"/>
        <v>7.5140000000000002</v>
      </c>
      <c r="EM10" s="35">
        <f t="shared" si="13"/>
        <v>7.5140000000000002</v>
      </c>
      <c r="EN10" s="35">
        <f t="shared" si="13"/>
        <v>7.5140000000000002</v>
      </c>
      <c r="EO10" s="35">
        <f t="shared" si="13"/>
        <v>7.5140000000000002</v>
      </c>
    </row>
    <row r="11" spans="1:145" ht="15.75" x14ac:dyDescent="0.25">
      <c r="C11" s="35"/>
      <c r="D11" s="35"/>
      <c r="I11" s="35"/>
      <c r="L11" s="36" t="s">
        <v>126</v>
      </c>
      <c r="M11" s="36">
        <f>SUMIFS($M$18:$M$66,$K$18:$K$66,"Filled Dec 2021")</f>
        <v>3</v>
      </c>
      <c r="O11"/>
      <c r="P11"/>
      <c r="Q11" s="38" t="s">
        <v>88</v>
      </c>
      <c r="R11" s="39" t="s">
        <v>89</v>
      </c>
      <c r="S11" s="38" t="s">
        <v>90</v>
      </c>
      <c r="T11" s="39" t="s">
        <v>91</v>
      </c>
      <c r="U11" s="39" t="s">
        <v>92</v>
      </c>
      <c r="V11" s="39" t="s">
        <v>93</v>
      </c>
      <c r="AG11" s="35" t="s">
        <v>127</v>
      </c>
      <c r="AH11" s="35">
        <f t="shared" si="11"/>
        <v>4</v>
      </c>
      <c r="AI11" s="35">
        <f t="shared" si="11"/>
        <v>4</v>
      </c>
      <c r="AJ11" s="35">
        <f t="shared" si="11"/>
        <v>9</v>
      </c>
      <c r="AK11" s="35">
        <f t="shared" si="11"/>
        <v>12</v>
      </c>
      <c r="AL11" s="35">
        <f t="shared" si="11"/>
        <v>13</v>
      </c>
      <c r="AM11" s="35">
        <f t="shared" si="11"/>
        <v>18</v>
      </c>
      <c r="AN11" s="35">
        <f t="shared" si="11"/>
        <v>20</v>
      </c>
      <c r="AO11" s="35">
        <f t="shared" si="11"/>
        <v>23</v>
      </c>
      <c r="AP11" s="35">
        <f t="shared" si="11"/>
        <v>25</v>
      </c>
      <c r="AQ11" s="35">
        <f t="shared" si="11"/>
        <v>25</v>
      </c>
      <c r="AR11" s="35">
        <f t="shared" si="11"/>
        <v>25</v>
      </c>
      <c r="AS11" s="35">
        <f t="shared" si="11"/>
        <v>25</v>
      </c>
      <c r="AT11" s="35">
        <f t="shared" si="11"/>
        <v>26</v>
      </c>
      <c r="AU11" s="35">
        <f t="shared" si="11"/>
        <v>26</v>
      </c>
      <c r="AV11" s="35">
        <f t="shared" si="11"/>
        <v>26</v>
      </c>
      <c r="AW11" s="35">
        <f t="shared" si="11"/>
        <v>26</v>
      </c>
      <c r="AX11" s="35">
        <f t="shared" si="12"/>
        <v>26</v>
      </c>
      <c r="AY11" s="35">
        <f t="shared" si="12"/>
        <v>26</v>
      </c>
      <c r="AZ11" s="35">
        <f t="shared" si="12"/>
        <v>26</v>
      </c>
      <c r="BA11" s="35">
        <f t="shared" si="12"/>
        <v>26</v>
      </c>
      <c r="BB11" s="35">
        <f t="shared" si="12"/>
        <v>26</v>
      </c>
      <c r="BC11" s="35">
        <f t="shared" si="12"/>
        <v>26</v>
      </c>
      <c r="BD11" s="35">
        <f t="shared" si="12"/>
        <v>26</v>
      </c>
      <c r="BE11" s="35">
        <f t="shared" si="12"/>
        <v>26</v>
      </c>
      <c r="DQ11" s="35" t="s">
        <v>127</v>
      </c>
      <c r="DR11" s="35">
        <f t="shared" si="14"/>
        <v>1.9179999999999999</v>
      </c>
      <c r="DS11" s="35">
        <f t="shared" si="13"/>
        <v>1.9179999999999999</v>
      </c>
      <c r="DT11" s="35">
        <f t="shared" si="13"/>
        <v>3.9770000000000012</v>
      </c>
      <c r="DU11" s="35">
        <f t="shared" si="13"/>
        <v>4.6700000000000017</v>
      </c>
      <c r="DV11" s="35">
        <f t="shared" si="13"/>
        <v>4.865000000000002</v>
      </c>
      <c r="DW11" s="35">
        <f t="shared" si="13"/>
        <v>6.5550000000000024</v>
      </c>
      <c r="DX11" s="35">
        <f t="shared" si="13"/>
        <v>7.7280000000000015</v>
      </c>
      <c r="DY11" s="35">
        <f t="shared" si="13"/>
        <v>8.5259999999999998</v>
      </c>
      <c r="DZ11" s="35">
        <f t="shared" si="13"/>
        <v>8.7459999999999987</v>
      </c>
      <c r="EA11" s="35">
        <f t="shared" si="13"/>
        <v>8.7459999999999987</v>
      </c>
      <c r="EB11" s="35">
        <f t="shared" si="13"/>
        <v>8.7459999999999987</v>
      </c>
      <c r="EC11" s="35">
        <f t="shared" si="13"/>
        <v>8.7459999999999987</v>
      </c>
      <c r="ED11" s="35">
        <f t="shared" si="13"/>
        <v>8.9299999999999979</v>
      </c>
      <c r="EE11" s="35">
        <f t="shared" si="13"/>
        <v>8.9299999999999979</v>
      </c>
      <c r="EF11" s="35">
        <f t="shared" si="13"/>
        <v>8.9299999999999979</v>
      </c>
      <c r="EG11" s="35">
        <f t="shared" si="13"/>
        <v>8.9299999999999979</v>
      </c>
      <c r="EH11" s="35">
        <f t="shared" si="13"/>
        <v>8.9299999999999979</v>
      </c>
      <c r="EI11" s="35">
        <f t="shared" si="13"/>
        <v>8.9299999999999979</v>
      </c>
      <c r="EJ11" s="35">
        <f t="shared" si="13"/>
        <v>8.9299999999999979</v>
      </c>
      <c r="EK11" s="35">
        <f t="shared" si="13"/>
        <v>8.9299999999999979</v>
      </c>
      <c r="EL11" s="35">
        <f t="shared" si="13"/>
        <v>8.9299999999999979</v>
      </c>
      <c r="EM11" s="35">
        <f t="shared" si="13"/>
        <v>8.9299999999999979</v>
      </c>
      <c r="EN11" s="35">
        <f t="shared" si="13"/>
        <v>8.9299999999999979</v>
      </c>
      <c r="EO11" s="35">
        <f t="shared" si="13"/>
        <v>8.9299999999999979</v>
      </c>
    </row>
    <row r="12" spans="1:145" ht="15.75" x14ac:dyDescent="0.25">
      <c r="C12" s="35"/>
      <c r="D12" s="35"/>
      <c r="I12" s="35"/>
      <c r="O12" s="21"/>
      <c r="P12" s="78" t="s">
        <v>122</v>
      </c>
      <c r="Q12" s="79">
        <f>SUM(Q18:Q66)</f>
        <v>12515.56102137866</v>
      </c>
      <c r="R12" s="79">
        <f>SUM(R18:R66)</f>
        <v>37582.202611143672</v>
      </c>
      <c r="S12" s="79">
        <f>SUM(S18:S66)</f>
        <v>283453.45539439365</v>
      </c>
      <c r="T12" s="79">
        <f>SUM(T18:T66)</f>
        <v>721638.32621531922</v>
      </c>
      <c r="U12" s="80">
        <f t="shared" ref="U12:V12" si="15">Q12+S12</f>
        <v>295969.01641577232</v>
      </c>
      <c r="V12" s="80">
        <f t="shared" si="15"/>
        <v>759220.52882646292</v>
      </c>
      <c r="AG12" s="50" t="s">
        <v>122</v>
      </c>
      <c r="AH12" s="81">
        <f t="shared" ref="AH12:BE12" si="16">SUM(AH$18:AH$61)</f>
        <v>7</v>
      </c>
      <c r="AI12" s="81">
        <f t="shared" si="16"/>
        <v>7</v>
      </c>
      <c r="AJ12" s="81">
        <f t="shared" si="16"/>
        <v>16</v>
      </c>
      <c r="AK12" s="81">
        <f t="shared" si="16"/>
        <v>21</v>
      </c>
      <c r="AL12" s="81">
        <f t="shared" si="16"/>
        <v>24</v>
      </c>
      <c r="AM12" s="81">
        <f t="shared" si="16"/>
        <v>29</v>
      </c>
      <c r="AN12" s="81">
        <f t="shared" si="16"/>
        <v>32</v>
      </c>
      <c r="AO12" s="81">
        <f t="shared" si="16"/>
        <v>36</v>
      </c>
      <c r="AP12" s="81">
        <f t="shared" si="16"/>
        <v>38</v>
      </c>
      <c r="AQ12" s="81">
        <f t="shared" si="16"/>
        <v>38</v>
      </c>
      <c r="AR12" s="81">
        <f t="shared" si="16"/>
        <v>38</v>
      </c>
      <c r="AS12" s="81">
        <f t="shared" si="16"/>
        <v>38</v>
      </c>
      <c r="AT12" s="81">
        <f t="shared" si="16"/>
        <v>39</v>
      </c>
      <c r="AU12" s="81">
        <f t="shared" si="16"/>
        <v>39</v>
      </c>
      <c r="AV12" s="81">
        <f t="shared" si="16"/>
        <v>39</v>
      </c>
      <c r="AW12" s="81">
        <f t="shared" si="16"/>
        <v>41</v>
      </c>
      <c r="AX12" s="81">
        <f t="shared" si="16"/>
        <v>41</v>
      </c>
      <c r="AY12" s="81">
        <f t="shared" si="16"/>
        <v>41</v>
      </c>
      <c r="AZ12" s="81">
        <f t="shared" si="16"/>
        <v>41</v>
      </c>
      <c r="BA12" s="81">
        <f t="shared" si="16"/>
        <v>41</v>
      </c>
      <c r="BB12" s="81">
        <f t="shared" si="16"/>
        <v>41</v>
      </c>
      <c r="BC12" s="81">
        <f t="shared" si="16"/>
        <v>41</v>
      </c>
      <c r="BD12" s="81">
        <f t="shared" si="16"/>
        <v>41</v>
      </c>
      <c r="BE12" s="81">
        <f t="shared" si="16"/>
        <v>41</v>
      </c>
      <c r="BF12" s="81">
        <f>SUM(BF$18:BF$61)+$BE$14</f>
        <v>0</v>
      </c>
      <c r="BG12" s="81">
        <f>SUM(BG$18:BG$61)+$BE$14</f>
        <v>0</v>
      </c>
      <c r="BH12" s="81">
        <f>SUM(BH$18:BH$61)+$BE$14</f>
        <v>0</v>
      </c>
      <c r="BI12" s="81">
        <f>SUM(BI$18:BI$61)+$BE$14</f>
        <v>0</v>
      </c>
      <c r="DQ12" s="50" t="s">
        <v>122</v>
      </c>
      <c r="DR12" s="81">
        <f t="shared" ref="DR12:EO12" si="17">SUM(DR$18:DR$61)</f>
        <v>3.7370000000000001</v>
      </c>
      <c r="DS12" s="81">
        <f t="shared" si="17"/>
        <v>3.7370000000000001</v>
      </c>
      <c r="DT12" s="81">
        <f t="shared" si="17"/>
        <v>8.780999999999997</v>
      </c>
      <c r="DU12" s="81">
        <f t="shared" si="17"/>
        <v>11.008999999999995</v>
      </c>
      <c r="DV12" s="81">
        <f t="shared" si="17"/>
        <v>12.688999999999995</v>
      </c>
      <c r="DW12" s="81">
        <f t="shared" si="17"/>
        <v>14.378999999999994</v>
      </c>
      <c r="DX12" s="81">
        <f t="shared" si="17"/>
        <v>16.331999999999994</v>
      </c>
      <c r="DY12" s="81">
        <f t="shared" si="17"/>
        <v>17.909999999999989</v>
      </c>
      <c r="DZ12" s="81">
        <f t="shared" si="17"/>
        <v>18.129999999999988</v>
      </c>
      <c r="EA12" s="81">
        <f t="shared" si="17"/>
        <v>18.129999999999988</v>
      </c>
      <c r="EB12" s="81">
        <f t="shared" si="17"/>
        <v>18.129999999999988</v>
      </c>
      <c r="EC12" s="81">
        <f t="shared" si="17"/>
        <v>18.129999999999988</v>
      </c>
      <c r="ED12" s="81">
        <f t="shared" si="17"/>
        <v>18.313999999999989</v>
      </c>
      <c r="EE12" s="81">
        <f t="shared" si="17"/>
        <v>18.313999999999989</v>
      </c>
      <c r="EF12" s="81">
        <f t="shared" si="17"/>
        <v>18.313999999999989</v>
      </c>
      <c r="EG12" s="81">
        <f t="shared" si="17"/>
        <v>20.014000000000003</v>
      </c>
      <c r="EH12" s="81">
        <f t="shared" si="17"/>
        <v>20.014000000000003</v>
      </c>
      <c r="EI12" s="81">
        <f t="shared" si="17"/>
        <v>20.014000000000003</v>
      </c>
      <c r="EJ12" s="81">
        <f t="shared" si="17"/>
        <v>20.014000000000003</v>
      </c>
      <c r="EK12" s="81">
        <f t="shared" si="17"/>
        <v>20.014000000000003</v>
      </c>
      <c r="EL12" s="81">
        <f t="shared" si="17"/>
        <v>20.014000000000003</v>
      </c>
      <c r="EM12" s="81">
        <f t="shared" si="17"/>
        <v>20.014000000000003</v>
      </c>
      <c r="EN12" s="81">
        <f t="shared" si="17"/>
        <v>20.014000000000003</v>
      </c>
      <c r="EO12" s="81">
        <f t="shared" si="17"/>
        <v>20.014000000000003</v>
      </c>
    </row>
    <row r="13" spans="1:145" ht="15.75" thickBot="1" x14ac:dyDescent="0.25">
      <c r="A13" s="69"/>
      <c r="B13" s="82"/>
      <c r="C13" s="83"/>
      <c r="D13" s="83"/>
      <c r="F13" s="36"/>
      <c r="G13" s="83"/>
      <c r="O13" t="s">
        <v>128</v>
      </c>
      <c r="P13" s="84" t="s">
        <v>72</v>
      </c>
      <c r="Q13" s="3">
        <f t="shared" ref="Q13:R15" si="18">SUMIFS(Q$18:Q$66,$P$18:$P$66,$P13)</f>
        <v>1609.6479779004003</v>
      </c>
      <c r="R13" s="3">
        <f t="shared" si="18"/>
        <v>15006.962611143666</v>
      </c>
      <c r="S13" s="85"/>
      <c r="T13" s="85"/>
      <c r="U13"/>
      <c r="V13"/>
      <c r="AG13" s="86"/>
      <c r="DQ13" s="86"/>
    </row>
    <row r="14" spans="1:145" ht="16.5" thickBot="1" x14ac:dyDescent="0.3">
      <c r="A14" s="87"/>
      <c r="B14" s="88"/>
      <c r="C14" s="89"/>
      <c r="D14" s="89"/>
      <c r="E14" s="58"/>
      <c r="F14" s="90"/>
      <c r="G14" s="91"/>
      <c r="H14" s="58"/>
      <c r="I14" s="92"/>
      <c r="O14"/>
      <c r="P14" s="93" t="s">
        <v>74</v>
      </c>
      <c r="Q14" s="3">
        <f t="shared" si="18"/>
        <v>4119.130434782609</v>
      </c>
      <c r="R14" s="3">
        <f t="shared" si="18"/>
        <v>8526.6</v>
      </c>
      <c r="S14" s="85"/>
      <c r="T14" s="85"/>
      <c r="U14"/>
      <c r="V14"/>
      <c r="AG14" s="50" t="s">
        <v>129</v>
      </c>
      <c r="AH14" s="50"/>
      <c r="AI14" s="94" t="s">
        <v>130</v>
      </c>
      <c r="AJ14" s="86"/>
      <c r="BD14" s="95"/>
      <c r="EN14" s="95"/>
    </row>
    <row r="15" spans="1:145" ht="16.5" thickBot="1" x14ac:dyDescent="0.3">
      <c r="A15" s="45"/>
      <c r="B15" s="41"/>
      <c r="C15" s="96"/>
      <c r="D15" s="96"/>
      <c r="E15" s="63"/>
      <c r="F15" s="63"/>
      <c r="G15" s="63"/>
      <c r="H15" s="97"/>
      <c r="I15" s="98"/>
      <c r="O15"/>
      <c r="P15" s="93" t="s">
        <v>76</v>
      </c>
      <c r="Q15" s="3">
        <f t="shared" si="18"/>
        <v>6786.782608695652</v>
      </c>
      <c r="R15" s="3">
        <f t="shared" si="18"/>
        <v>14048.64</v>
      </c>
      <c r="S15" s="85"/>
      <c r="T15" s="85"/>
      <c r="U15"/>
      <c r="V15"/>
      <c r="AA15" s="63"/>
      <c r="AB15" s="63"/>
      <c r="AC15" s="97"/>
      <c r="AD15" s="97"/>
      <c r="BC15" s="99"/>
      <c r="BD15" s="99" t="s">
        <v>131</v>
      </c>
      <c r="BE15" s="99">
        <f>COUNT(BE18:BE61)+BE14</f>
        <v>41</v>
      </c>
      <c r="EM15" s="99"/>
      <c r="EN15" s="99" t="s">
        <v>131</v>
      </c>
      <c r="EO15" s="99">
        <f>COUNT(EO18:EO61)+EO14</f>
        <v>41</v>
      </c>
    </row>
    <row r="16" spans="1:145" ht="65.25" x14ac:dyDescent="0.4">
      <c r="A16" s="100" t="s">
        <v>132</v>
      </c>
      <c r="B16" s="37" t="s">
        <v>133</v>
      </c>
      <c r="C16" s="39" t="s">
        <v>105</v>
      </c>
      <c r="D16" s="39" t="s">
        <v>106</v>
      </c>
      <c r="E16" s="37" t="s">
        <v>134</v>
      </c>
      <c r="F16" s="37" t="s">
        <v>135</v>
      </c>
      <c r="G16" s="101" t="s">
        <v>136</v>
      </c>
      <c r="H16" s="38" t="s">
        <v>137</v>
      </c>
      <c r="I16" s="38" t="s">
        <v>138</v>
      </c>
      <c r="AA16" s="101" t="s">
        <v>139</v>
      </c>
      <c r="AB16" s="101" t="s">
        <v>140</v>
      </c>
      <c r="AC16" s="38" t="s">
        <v>141</v>
      </c>
      <c r="AD16" s="38" t="s">
        <v>142</v>
      </c>
      <c r="AE16" s="38" t="s">
        <v>143</v>
      </c>
      <c r="AF16" s="102" t="s">
        <v>144</v>
      </c>
      <c r="AG16" s="50" t="s">
        <v>145</v>
      </c>
      <c r="BD16" s="95"/>
      <c r="BM16" s="231" t="s">
        <v>99</v>
      </c>
      <c r="BN16" s="231"/>
      <c r="BO16" s="231"/>
      <c r="BP16" s="231"/>
      <c r="BQ16" s="231"/>
      <c r="BR16" s="231"/>
      <c r="BS16" s="231"/>
      <c r="BT16" s="231"/>
      <c r="BU16" s="231"/>
      <c r="BV16" s="231"/>
      <c r="BW16" s="231"/>
      <c r="BX16" s="231"/>
      <c r="BY16" s="231"/>
      <c r="BZ16" s="231"/>
      <c r="CA16" s="231"/>
      <c r="CB16" s="231"/>
      <c r="CC16" s="231"/>
      <c r="CD16" s="231"/>
      <c r="CE16" s="231"/>
      <c r="CF16" s="231"/>
      <c r="CG16" s="231"/>
      <c r="CH16" s="231"/>
      <c r="CI16" s="231"/>
      <c r="CJ16" s="231"/>
      <c r="CK16" s="231"/>
      <c r="CL16" s="231"/>
      <c r="CM16" s="231"/>
      <c r="CN16" s="231"/>
      <c r="CO16" s="232" t="s">
        <v>100</v>
      </c>
      <c r="CP16" s="232"/>
      <c r="CQ16" s="232"/>
      <c r="CR16" s="232"/>
      <c r="CS16" s="232"/>
      <c r="CT16" s="232"/>
      <c r="CU16" s="232"/>
      <c r="CV16" s="232"/>
      <c r="CW16" s="232"/>
      <c r="CX16" s="232"/>
      <c r="CY16" s="232"/>
      <c r="CZ16" s="232"/>
      <c r="DA16" s="232"/>
      <c r="DB16" s="232"/>
      <c r="DC16" s="232"/>
      <c r="DD16" s="232"/>
      <c r="DE16" s="232"/>
      <c r="DF16" s="232"/>
      <c r="DG16" s="232"/>
      <c r="DH16" s="232"/>
      <c r="DI16" s="232"/>
      <c r="DJ16" s="232"/>
      <c r="DK16" s="232"/>
      <c r="DL16" s="232"/>
      <c r="DM16" s="232"/>
      <c r="DN16" s="232"/>
      <c r="DO16" s="232"/>
      <c r="DP16" s="232"/>
      <c r="DQ16" s="50" t="s">
        <v>145</v>
      </c>
      <c r="EN16" s="95"/>
    </row>
    <row r="17" spans="1:145" ht="15.75" x14ac:dyDescent="0.25">
      <c r="A17" s="103"/>
      <c r="B17" s="104"/>
      <c r="C17" s="105"/>
      <c r="D17" s="105"/>
      <c r="E17" s="104"/>
      <c r="F17" s="104"/>
      <c r="G17" s="63"/>
      <c r="H17" s="106"/>
      <c r="I17" s="105"/>
      <c r="K17" s="37" t="s">
        <v>146</v>
      </c>
      <c r="L17" s="37" t="s">
        <v>147</v>
      </c>
      <c r="M17" s="37" t="s">
        <v>148</v>
      </c>
      <c r="N17" s="37" t="s">
        <v>149</v>
      </c>
      <c r="O17" s="107" t="s">
        <v>150</v>
      </c>
      <c r="P17" s="107" t="s">
        <v>151</v>
      </c>
      <c r="Q17" s="38" t="s">
        <v>88</v>
      </c>
      <c r="R17" s="39" t="s">
        <v>89</v>
      </c>
      <c r="S17" s="38" t="s">
        <v>90</v>
      </c>
      <c r="T17" s="39" t="s">
        <v>91</v>
      </c>
      <c r="U17" s="39" t="s">
        <v>92</v>
      </c>
      <c r="V17" s="39" t="s">
        <v>93</v>
      </c>
      <c r="Y17" s="108" t="s">
        <v>152</v>
      </c>
      <c r="Z17" s="108" t="s">
        <v>153</v>
      </c>
      <c r="AA17" s="63"/>
      <c r="AB17" s="63"/>
      <c r="AC17" s="106"/>
      <c r="AD17" s="106"/>
      <c r="AE17" s="108"/>
      <c r="AF17" s="109" t="s">
        <v>154</v>
      </c>
      <c r="AG17" s="108">
        <v>44531</v>
      </c>
      <c r="AH17" s="108">
        <v>44562</v>
      </c>
      <c r="AI17" s="108">
        <v>44593</v>
      </c>
      <c r="AJ17" s="108">
        <v>44621</v>
      </c>
      <c r="AK17" s="108">
        <v>44652</v>
      </c>
      <c r="AL17" s="108">
        <v>44682</v>
      </c>
      <c r="AM17" s="108">
        <v>44713</v>
      </c>
      <c r="AN17" s="108">
        <v>44743</v>
      </c>
      <c r="AO17" s="108">
        <v>44774</v>
      </c>
      <c r="AP17" s="108">
        <v>44805</v>
      </c>
      <c r="AQ17" s="108">
        <v>44835</v>
      </c>
      <c r="AR17" s="108">
        <v>44866</v>
      </c>
      <c r="AS17" s="108">
        <v>44896</v>
      </c>
      <c r="AT17" s="108">
        <v>44927</v>
      </c>
      <c r="AU17" s="108">
        <v>44958</v>
      </c>
      <c r="AV17" s="108">
        <v>44986</v>
      </c>
      <c r="AW17" s="108">
        <v>45017</v>
      </c>
      <c r="AX17" s="108">
        <v>45047</v>
      </c>
      <c r="AY17" s="108">
        <v>45078</v>
      </c>
      <c r="AZ17" s="108">
        <v>45108</v>
      </c>
      <c r="BA17" s="108">
        <v>45139</v>
      </c>
      <c r="BB17" s="108">
        <v>45170</v>
      </c>
      <c r="BC17" s="108">
        <v>45200</v>
      </c>
      <c r="BD17" s="108">
        <v>45231</v>
      </c>
      <c r="BE17" s="108">
        <v>45261</v>
      </c>
      <c r="BF17" s="110"/>
      <c r="BG17" s="110" t="s">
        <v>155</v>
      </c>
      <c r="BH17" s="35" t="s">
        <v>156</v>
      </c>
      <c r="BI17" s="35" t="s">
        <v>157</v>
      </c>
      <c r="BJ17" s="35" t="s">
        <v>158</v>
      </c>
      <c r="BK17" s="35" t="s">
        <v>159</v>
      </c>
      <c r="BL17" s="35" t="s">
        <v>64</v>
      </c>
      <c r="BM17" s="108">
        <v>44562</v>
      </c>
      <c r="BN17" s="108">
        <v>44593</v>
      </c>
      <c r="BO17" s="108">
        <v>44621</v>
      </c>
      <c r="BP17" s="108">
        <v>44652</v>
      </c>
      <c r="BQ17" s="108">
        <v>44682</v>
      </c>
      <c r="BR17" s="108">
        <v>44713</v>
      </c>
      <c r="BS17" s="108">
        <v>44743</v>
      </c>
      <c r="BT17" s="108">
        <v>44774</v>
      </c>
      <c r="BU17" s="108">
        <v>44805</v>
      </c>
      <c r="BV17" s="108">
        <v>44835</v>
      </c>
      <c r="BW17" s="108">
        <v>44866</v>
      </c>
      <c r="BX17" s="108">
        <v>44896</v>
      </c>
      <c r="BY17" s="108">
        <v>44927</v>
      </c>
      <c r="BZ17" s="108">
        <v>44958</v>
      </c>
      <c r="CA17" s="108">
        <v>44986</v>
      </c>
      <c r="CB17" s="108">
        <v>45017</v>
      </c>
      <c r="CC17" s="108">
        <v>45047</v>
      </c>
      <c r="CD17" s="108">
        <v>45078</v>
      </c>
      <c r="CE17" s="108">
        <v>45108</v>
      </c>
      <c r="CF17" s="108">
        <v>45139</v>
      </c>
      <c r="CG17" s="108">
        <v>45170</v>
      </c>
      <c r="CH17" s="108">
        <v>45200</v>
      </c>
      <c r="CI17" s="108">
        <v>45231</v>
      </c>
      <c r="CJ17" s="108">
        <v>45261</v>
      </c>
      <c r="CK17" s="50" t="s">
        <v>105</v>
      </c>
      <c r="CL17" s="50" t="s">
        <v>106</v>
      </c>
      <c r="CM17" s="50" t="s">
        <v>107</v>
      </c>
      <c r="CN17" s="50" t="s">
        <v>108</v>
      </c>
      <c r="CO17" s="108">
        <v>44562</v>
      </c>
      <c r="CP17" s="108">
        <v>44593</v>
      </c>
      <c r="CQ17" s="108">
        <v>44621</v>
      </c>
      <c r="CR17" s="108">
        <v>44652</v>
      </c>
      <c r="CS17" s="108">
        <v>44682</v>
      </c>
      <c r="CT17" s="108">
        <v>44713</v>
      </c>
      <c r="CU17" s="108">
        <v>44743</v>
      </c>
      <c r="CV17" s="108">
        <v>44774</v>
      </c>
      <c r="CW17" s="108">
        <v>44805</v>
      </c>
      <c r="CX17" s="108">
        <v>44835</v>
      </c>
      <c r="CY17" s="108">
        <v>44866</v>
      </c>
      <c r="CZ17" s="108">
        <v>44896</v>
      </c>
      <c r="DA17" s="108">
        <v>44927</v>
      </c>
      <c r="DB17" s="108">
        <v>44958</v>
      </c>
      <c r="DC17" s="108">
        <v>44986</v>
      </c>
      <c r="DD17" s="108">
        <v>45017</v>
      </c>
      <c r="DE17" s="108">
        <v>45047</v>
      </c>
      <c r="DF17" s="108">
        <v>45078</v>
      </c>
      <c r="DG17" s="108">
        <v>45108</v>
      </c>
      <c r="DH17" s="108">
        <v>45139</v>
      </c>
      <c r="DI17" s="108">
        <v>45170</v>
      </c>
      <c r="DJ17" s="108">
        <v>45200</v>
      </c>
      <c r="DK17" s="108">
        <v>45231</v>
      </c>
      <c r="DL17" s="108">
        <v>45261</v>
      </c>
      <c r="DM17" s="50" t="s">
        <v>105</v>
      </c>
      <c r="DN17" s="50" t="s">
        <v>106</v>
      </c>
      <c r="DO17" s="50" t="s">
        <v>107</v>
      </c>
      <c r="DP17" s="50" t="s">
        <v>108</v>
      </c>
      <c r="DQ17" s="108">
        <v>44531</v>
      </c>
      <c r="DR17" s="108">
        <v>44562</v>
      </c>
      <c r="DS17" s="108">
        <v>44593</v>
      </c>
      <c r="DT17" s="108">
        <v>44621</v>
      </c>
      <c r="DU17" s="108">
        <v>44652</v>
      </c>
      <c r="DV17" s="108">
        <v>44682</v>
      </c>
      <c r="DW17" s="108">
        <v>44713</v>
      </c>
      <c r="DX17" s="108">
        <v>44743</v>
      </c>
      <c r="DY17" s="108">
        <v>44774</v>
      </c>
      <c r="DZ17" s="108">
        <v>44805</v>
      </c>
      <c r="EA17" s="108">
        <v>44835</v>
      </c>
      <c r="EB17" s="108">
        <v>44866</v>
      </c>
      <c r="EC17" s="108">
        <v>44896</v>
      </c>
      <c r="ED17" s="108">
        <v>44927</v>
      </c>
      <c r="EE17" s="108">
        <v>44958</v>
      </c>
      <c r="EF17" s="108">
        <v>44986</v>
      </c>
      <c r="EG17" s="108">
        <v>45017</v>
      </c>
      <c r="EH17" s="108">
        <v>45047</v>
      </c>
      <c r="EI17" s="108">
        <v>45078</v>
      </c>
      <c r="EJ17" s="108">
        <v>45108</v>
      </c>
      <c r="EK17" s="108">
        <v>45139</v>
      </c>
      <c r="EL17" s="108">
        <v>45170</v>
      </c>
      <c r="EM17" s="108">
        <v>45200</v>
      </c>
      <c r="EN17" s="108">
        <v>45231</v>
      </c>
      <c r="EO17" s="108">
        <v>45261</v>
      </c>
    </row>
    <row r="18" spans="1:145" s="118" customFormat="1" ht="23.1" customHeight="1" x14ac:dyDescent="0.2">
      <c r="A18" s="111">
        <v>870</v>
      </c>
      <c r="B18" s="112" t="s">
        <v>160</v>
      </c>
      <c r="C18" s="113">
        <v>12998.665689149553</v>
      </c>
      <c r="D18" s="113">
        <v>53555</v>
      </c>
      <c r="E18" s="114" t="s">
        <v>161</v>
      </c>
      <c r="F18" s="115" t="s">
        <v>162</v>
      </c>
      <c r="G18" s="116">
        <v>0.05</v>
      </c>
      <c r="H18" s="113">
        <v>648.93328445747773</v>
      </c>
      <c r="I18" s="113">
        <v>2677.8</v>
      </c>
      <c r="J18" s="117" t="s">
        <v>109</v>
      </c>
      <c r="K18" s="118" t="s">
        <v>163</v>
      </c>
      <c r="L18" s="119">
        <f t="shared" ref="L18:L44" si="19">A18</f>
        <v>870</v>
      </c>
      <c r="M18" s="119">
        <v>1</v>
      </c>
      <c r="N18" s="120"/>
      <c r="O18" s="121"/>
      <c r="P18" s="122"/>
      <c r="Q18" s="123"/>
      <c r="R18" s="123"/>
      <c r="S18" s="124">
        <f t="shared" ref="S18:T29" si="20">H18-Q18</f>
        <v>648.93328445747773</v>
      </c>
      <c r="T18" s="124">
        <f t="shared" si="20"/>
        <v>2677.8</v>
      </c>
      <c r="U18" s="124">
        <f>Q18+S18</f>
        <v>648.93328445747773</v>
      </c>
      <c r="V18" s="124">
        <f>R18+T18</f>
        <v>2677.8</v>
      </c>
      <c r="W18" s="125">
        <f>H18-U18</f>
        <v>0</v>
      </c>
      <c r="X18" s="125">
        <f>I18-V18</f>
        <v>0</v>
      </c>
      <c r="Y18" s="118" t="s">
        <v>127</v>
      </c>
      <c r="Z18" s="118" t="s">
        <v>164</v>
      </c>
      <c r="AA18" s="116">
        <v>0.35000015151950725</v>
      </c>
      <c r="AB18" s="116">
        <f>AA18</f>
        <v>0.35000015151950725</v>
      </c>
      <c r="AC18" s="123">
        <f>AA18*C18</f>
        <v>4549.5349607537637</v>
      </c>
      <c r="AD18" s="123">
        <f>AB18*D18</f>
        <v>18744.25811462721</v>
      </c>
      <c r="AE18" s="118" t="s">
        <v>165</v>
      </c>
      <c r="AF18" s="126">
        <v>44805</v>
      </c>
      <c r="AP18" s="118">
        <f>IF($AI$14="yes",$M18*$G18,$M18)</f>
        <v>1</v>
      </c>
      <c r="AQ18" s="118">
        <f>AP18</f>
        <v>1</v>
      </c>
      <c r="AR18" s="118">
        <f t="shared" ref="AP18:BE25" si="21">AQ18</f>
        <v>1</v>
      </c>
      <c r="AS18" s="118">
        <f t="shared" si="21"/>
        <v>1</v>
      </c>
      <c r="AT18" s="118">
        <f t="shared" si="21"/>
        <v>1</v>
      </c>
      <c r="AU18" s="118">
        <f t="shared" si="21"/>
        <v>1</v>
      </c>
      <c r="AV18" s="118">
        <f t="shared" si="21"/>
        <v>1</v>
      </c>
      <c r="AW18" s="118">
        <f t="shared" si="21"/>
        <v>1</v>
      </c>
      <c r="AX18" s="118">
        <f t="shared" si="21"/>
        <v>1</v>
      </c>
      <c r="AY18" s="118">
        <f t="shared" si="21"/>
        <v>1</v>
      </c>
      <c r="AZ18" s="118">
        <f t="shared" si="21"/>
        <v>1</v>
      </c>
      <c r="BA18" s="118">
        <f t="shared" si="21"/>
        <v>1</v>
      </c>
      <c r="BB18" s="118">
        <f t="shared" si="21"/>
        <v>1</v>
      </c>
      <c r="BC18" s="118">
        <f t="shared" si="21"/>
        <v>1</v>
      </c>
      <c r="BD18" s="118">
        <f t="shared" si="21"/>
        <v>1</v>
      </c>
      <c r="BE18" s="118">
        <f t="shared" si="21"/>
        <v>1</v>
      </c>
      <c r="BG18" s="118" t="s">
        <v>326</v>
      </c>
      <c r="BH18" s="118" t="str">
        <f>K18</f>
        <v>Vacant Sept 2022</v>
      </c>
      <c r="BI18" s="118" t="s">
        <v>166</v>
      </c>
      <c r="BJ18" s="118">
        <f>SUM(AH18:AS18)</f>
        <v>4</v>
      </c>
      <c r="BK18" s="118">
        <f>SUM(AT18:BE18)</f>
        <v>12</v>
      </c>
      <c r="BL18" s="118" t="s">
        <v>112</v>
      </c>
      <c r="BM18" s="124">
        <f t="shared" ref="BM18:BX28" si="22">IF(AH18=1,$H18/$BJ18,0)</f>
        <v>0</v>
      </c>
      <c r="BN18" s="124">
        <f t="shared" si="22"/>
        <v>0</v>
      </c>
      <c r="BO18" s="124">
        <f t="shared" si="22"/>
        <v>0</v>
      </c>
      <c r="BP18" s="124">
        <f t="shared" si="22"/>
        <v>0</v>
      </c>
      <c r="BQ18" s="124">
        <f t="shared" si="22"/>
        <v>0</v>
      </c>
      <c r="BR18" s="124">
        <f t="shared" si="22"/>
        <v>0</v>
      </c>
      <c r="BS18" s="124">
        <f t="shared" si="22"/>
        <v>0</v>
      </c>
      <c r="BT18" s="124">
        <f t="shared" si="22"/>
        <v>0</v>
      </c>
      <c r="BU18" s="124">
        <f t="shared" si="22"/>
        <v>162.23332111436943</v>
      </c>
      <c r="BV18" s="124">
        <f t="shared" si="22"/>
        <v>162.23332111436943</v>
      </c>
      <c r="BW18" s="124">
        <f t="shared" si="22"/>
        <v>162.23332111436943</v>
      </c>
      <c r="BX18" s="124">
        <f t="shared" si="22"/>
        <v>162.23332111436943</v>
      </c>
      <c r="BY18" s="124">
        <f t="shared" ref="BY18:CJ28" si="23">IF(AT18=1,$I18/$BK18,0)</f>
        <v>223.15</v>
      </c>
      <c r="BZ18" s="124">
        <f t="shared" si="23"/>
        <v>223.15</v>
      </c>
      <c r="CA18" s="124">
        <f t="shared" si="23"/>
        <v>223.15</v>
      </c>
      <c r="CB18" s="124">
        <f t="shared" si="23"/>
        <v>223.15</v>
      </c>
      <c r="CC18" s="124">
        <f t="shared" si="23"/>
        <v>223.15</v>
      </c>
      <c r="CD18" s="124">
        <f t="shared" si="23"/>
        <v>223.15</v>
      </c>
      <c r="CE18" s="124">
        <f t="shared" si="23"/>
        <v>223.15</v>
      </c>
      <c r="CF18" s="124">
        <f t="shared" si="23"/>
        <v>223.15</v>
      </c>
      <c r="CG18" s="124">
        <f t="shared" si="23"/>
        <v>223.15</v>
      </c>
      <c r="CH18" s="124">
        <f t="shared" si="23"/>
        <v>223.15</v>
      </c>
      <c r="CI18" s="124">
        <f t="shared" si="23"/>
        <v>223.15</v>
      </c>
      <c r="CJ18" s="124">
        <f t="shared" si="23"/>
        <v>223.15</v>
      </c>
      <c r="CK18" s="125">
        <f>SUM(BM18:BX18)</f>
        <v>648.93328445747773</v>
      </c>
      <c r="CL18" s="125">
        <f>SUM(BY18:CJ18)</f>
        <v>2677.8000000000006</v>
      </c>
      <c r="CM18" s="125">
        <f t="shared" ref="CM18:CN28" si="24">CK18-H18</f>
        <v>0</v>
      </c>
      <c r="CN18" s="125">
        <f t="shared" si="24"/>
        <v>0</v>
      </c>
      <c r="CO18" s="124">
        <f t="shared" ref="CO18:CZ28" si="25">IF(AH18=1,$AC18/$BJ18,0)</f>
        <v>0</v>
      </c>
      <c r="CP18" s="124">
        <f t="shared" si="25"/>
        <v>0</v>
      </c>
      <c r="CQ18" s="124">
        <f t="shared" si="25"/>
        <v>0</v>
      </c>
      <c r="CR18" s="124">
        <f t="shared" si="25"/>
        <v>0</v>
      </c>
      <c r="CS18" s="124">
        <f t="shared" si="25"/>
        <v>0</v>
      </c>
      <c r="CT18" s="124">
        <f t="shared" si="25"/>
        <v>0</v>
      </c>
      <c r="CU18" s="124">
        <f t="shared" si="25"/>
        <v>0</v>
      </c>
      <c r="CV18" s="124">
        <f t="shared" si="25"/>
        <v>0</v>
      </c>
      <c r="CW18" s="124">
        <f t="shared" si="25"/>
        <v>1137.3837401884409</v>
      </c>
      <c r="CX18" s="124">
        <f t="shared" si="25"/>
        <v>1137.3837401884409</v>
      </c>
      <c r="CY18" s="124">
        <f t="shared" si="25"/>
        <v>1137.3837401884409</v>
      </c>
      <c r="CZ18" s="124">
        <f t="shared" si="25"/>
        <v>1137.3837401884409</v>
      </c>
      <c r="DA18" s="124">
        <f t="shared" ref="DA18:DL28" si="26">IF(AT18=1,$AD18/$BK18,0)</f>
        <v>1562.0215095522674</v>
      </c>
      <c r="DB18" s="124">
        <f t="shared" si="26"/>
        <v>1562.0215095522674</v>
      </c>
      <c r="DC18" s="124">
        <f t="shared" si="26"/>
        <v>1562.0215095522674</v>
      </c>
      <c r="DD18" s="124">
        <f t="shared" si="26"/>
        <v>1562.0215095522674</v>
      </c>
      <c r="DE18" s="124">
        <f t="shared" si="26"/>
        <v>1562.0215095522674</v>
      </c>
      <c r="DF18" s="124">
        <f t="shared" si="26"/>
        <v>1562.0215095522674</v>
      </c>
      <c r="DG18" s="124">
        <f t="shared" si="26"/>
        <v>1562.0215095522674</v>
      </c>
      <c r="DH18" s="124">
        <f t="shared" si="26"/>
        <v>1562.0215095522674</v>
      </c>
      <c r="DI18" s="124">
        <f t="shared" si="26"/>
        <v>1562.0215095522674</v>
      </c>
      <c r="DJ18" s="124">
        <f t="shared" si="26"/>
        <v>1562.0215095522674</v>
      </c>
      <c r="DK18" s="124">
        <f t="shared" si="26"/>
        <v>1562.0215095522674</v>
      </c>
      <c r="DL18" s="124">
        <f t="shared" si="26"/>
        <v>1562.0215095522674</v>
      </c>
      <c r="DM18" s="125">
        <f>SUM(CO18:CZ18)</f>
        <v>4549.5349607537637</v>
      </c>
      <c r="DN18" s="125">
        <f>SUM(DA18:DL18)</f>
        <v>18744.25811462721</v>
      </c>
      <c r="DO18" s="125">
        <f t="shared" ref="DO18:DP28" si="27">DM18-AC18</f>
        <v>0</v>
      </c>
      <c r="DP18" s="125">
        <f t="shared" si="27"/>
        <v>0</v>
      </c>
      <c r="DQ18" s="118">
        <f>AG18*$G18</f>
        <v>0</v>
      </c>
      <c r="DR18" s="118">
        <f t="shared" ref="DR18:EO28" si="28">AH18*$G18</f>
        <v>0</v>
      </c>
      <c r="DS18" s="118">
        <f t="shared" si="28"/>
        <v>0</v>
      </c>
      <c r="DT18" s="118">
        <f t="shared" si="28"/>
        <v>0</v>
      </c>
      <c r="DU18" s="118">
        <f t="shared" si="28"/>
        <v>0</v>
      </c>
      <c r="DV18" s="118">
        <f t="shared" si="28"/>
        <v>0</v>
      </c>
      <c r="DW18" s="118">
        <f t="shared" si="28"/>
        <v>0</v>
      </c>
      <c r="DX18" s="118">
        <f t="shared" si="28"/>
        <v>0</v>
      </c>
      <c r="DY18" s="118">
        <f t="shared" si="28"/>
        <v>0</v>
      </c>
      <c r="DZ18" s="118">
        <f t="shared" si="28"/>
        <v>0.05</v>
      </c>
      <c r="EA18" s="118">
        <f t="shared" si="28"/>
        <v>0.05</v>
      </c>
      <c r="EB18" s="118">
        <f t="shared" si="28"/>
        <v>0.05</v>
      </c>
      <c r="EC18" s="118">
        <f t="shared" si="28"/>
        <v>0.05</v>
      </c>
      <c r="ED18" s="118">
        <f t="shared" si="28"/>
        <v>0.05</v>
      </c>
      <c r="EE18" s="118">
        <f t="shared" si="28"/>
        <v>0.05</v>
      </c>
      <c r="EF18" s="118">
        <f t="shared" si="28"/>
        <v>0.05</v>
      </c>
      <c r="EG18" s="118">
        <f t="shared" si="28"/>
        <v>0.05</v>
      </c>
      <c r="EH18" s="118">
        <f t="shared" si="28"/>
        <v>0.05</v>
      </c>
      <c r="EI18" s="118">
        <f t="shared" si="28"/>
        <v>0.05</v>
      </c>
      <c r="EJ18" s="118">
        <f t="shared" si="28"/>
        <v>0.05</v>
      </c>
      <c r="EK18" s="118">
        <f t="shared" si="28"/>
        <v>0.05</v>
      </c>
      <c r="EL18" s="118">
        <f t="shared" si="28"/>
        <v>0.05</v>
      </c>
      <c r="EM18" s="118">
        <f t="shared" si="28"/>
        <v>0.05</v>
      </c>
      <c r="EN18" s="118">
        <f t="shared" si="28"/>
        <v>0.05</v>
      </c>
      <c r="EO18" s="118">
        <f t="shared" si="28"/>
        <v>0.05</v>
      </c>
    </row>
    <row r="19" spans="1:145" s="118" customFormat="1" ht="23.1" customHeight="1" x14ac:dyDescent="0.2">
      <c r="A19" s="111">
        <v>874</v>
      </c>
      <c r="B19" s="112" t="s">
        <v>167</v>
      </c>
      <c r="C19" s="113">
        <v>30370.099706744866</v>
      </c>
      <c r="D19" s="113">
        <v>41437</v>
      </c>
      <c r="E19" s="114" t="s">
        <v>168</v>
      </c>
      <c r="F19" s="115" t="s">
        <v>162</v>
      </c>
      <c r="G19" s="116">
        <v>0.87</v>
      </c>
      <c r="H19" s="113">
        <v>26421.986744868034</v>
      </c>
      <c r="I19" s="113">
        <v>36050.19</v>
      </c>
      <c r="J19" s="117" t="s">
        <v>109</v>
      </c>
      <c r="K19" s="125" t="s">
        <v>169</v>
      </c>
      <c r="L19" s="119">
        <f t="shared" si="19"/>
        <v>874</v>
      </c>
      <c r="M19" s="119">
        <v>1</v>
      </c>
      <c r="N19" s="120"/>
      <c r="O19" s="121"/>
      <c r="P19" s="122"/>
      <c r="Q19" s="123"/>
      <c r="R19" s="123"/>
      <c r="S19" s="124">
        <f t="shared" si="20"/>
        <v>26421.986744868034</v>
      </c>
      <c r="T19" s="124">
        <f t="shared" si="20"/>
        <v>36050.19</v>
      </c>
      <c r="U19" s="124">
        <f t="shared" ref="U19:V27" si="29">Q19+S19</f>
        <v>26421.986744868034</v>
      </c>
      <c r="V19" s="124">
        <f t="shared" si="29"/>
        <v>36050.19</v>
      </c>
      <c r="W19" s="125">
        <f t="shared" ref="W19:X27" si="30">H19-U19</f>
        <v>0</v>
      </c>
      <c r="X19" s="125">
        <f t="shared" si="30"/>
        <v>0</v>
      </c>
      <c r="Y19" s="118" t="s">
        <v>124</v>
      </c>
      <c r="AA19" s="116">
        <v>9.0328491835162547E-2</v>
      </c>
      <c r="AB19" s="116">
        <f t="shared" ref="AB19:AB20" si="31">AA19</f>
        <v>9.0328491835162547E-2</v>
      </c>
      <c r="AC19" s="123">
        <f t="shared" ref="AC19:AD20" si="32">AA19*C19</f>
        <v>2743.2853033937763</v>
      </c>
      <c r="AD19" s="123">
        <f t="shared" si="32"/>
        <v>3742.9417161736305</v>
      </c>
      <c r="AE19" s="118" t="s">
        <v>170</v>
      </c>
      <c r="AF19" s="126">
        <v>44621</v>
      </c>
      <c r="AJ19" s="118">
        <f>IF($AI$14="yes",$M19*$G19,$M19)</f>
        <v>1</v>
      </c>
      <c r="AK19" s="118">
        <f>AJ19</f>
        <v>1</v>
      </c>
      <c r="AL19" s="118">
        <f t="shared" ref="AL19:BA21" si="33">AK19</f>
        <v>1</v>
      </c>
      <c r="AM19" s="118">
        <f t="shared" si="33"/>
        <v>1</v>
      </c>
      <c r="AN19" s="118">
        <f t="shared" si="33"/>
        <v>1</v>
      </c>
      <c r="AO19" s="118">
        <f t="shared" si="33"/>
        <v>1</v>
      </c>
      <c r="AP19" s="118">
        <f t="shared" si="33"/>
        <v>1</v>
      </c>
      <c r="AQ19" s="118">
        <f t="shared" si="33"/>
        <v>1</v>
      </c>
      <c r="AR19" s="118">
        <f t="shared" si="33"/>
        <v>1</v>
      </c>
      <c r="AS19" s="118">
        <f t="shared" si="33"/>
        <v>1</v>
      </c>
      <c r="AT19" s="118">
        <f t="shared" si="33"/>
        <v>1</v>
      </c>
      <c r="AU19" s="118">
        <f t="shared" si="33"/>
        <v>1</v>
      </c>
      <c r="AV19" s="118">
        <f t="shared" si="33"/>
        <v>1</v>
      </c>
      <c r="AW19" s="118">
        <f t="shared" si="33"/>
        <v>1</v>
      </c>
      <c r="AX19" s="118">
        <f t="shared" si="33"/>
        <v>1</v>
      </c>
      <c r="AY19" s="118">
        <f t="shared" si="33"/>
        <v>1</v>
      </c>
      <c r="AZ19" s="118">
        <f t="shared" si="33"/>
        <v>1</v>
      </c>
      <c r="BA19" s="118">
        <f t="shared" si="33"/>
        <v>1</v>
      </c>
      <c r="BB19" s="118">
        <f t="shared" si="21"/>
        <v>1</v>
      </c>
      <c r="BC19" s="118">
        <f t="shared" si="21"/>
        <v>1</v>
      </c>
      <c r="BD19" s="118">
        <f t="shared" si="21"/>
        <v>1</v>
      </c>
      <c r="BE19" s="118">
        <f t="shared" si="21"/>
        <v>1</v>
      </c>
      <c r="BG19" s="118" t="str">
        <f>BH19</f>
        <v>Filled 2022</v>
      </c>
      <c r="BH19" s="118" t="str">
        <f t="shared" ref="BH19:BH28" si="34">K19</f>
        <v>Filled 2022</v>
      </c>
      <c r="BJ19" s="118">
        <f t="shared" ref="BJ19:BJ61" si="35">SUM(AH19:AS19)</f>
        <v>10</v>
      </c>
      <c r="BK19" s="118">
        <f t="shared" ref="BK19:BK61" si="36">SUM(AT19:BE19)</f>
        <v>12</v>
      </c>
      <c r="BL19" s="118" t="s">
        <v>112</v>
      </c>
      <c r="BM19" s="124">
        <f t="shared" si="22"/>
        <v>0</v>
      </c>
      <c r="BN19" s="124">
        <f t="shared" si="22"/>
        <v>0</v>
      </c>
      <c r="BO19" s="124">
        <f t="shared" si="22"/>
        <v>2642.1986744868036</v>
      </c>
      <c r="BP19" s="124">
        <f t="shared" si="22"/>
        <v>2642.1986744868036</v>
      </c>
      <c r="BQ19" s="124">
        <f t="shared" si="22"/>
        <v>2642.1986744868036</v>
      </c>
      <c r="BR19" s="124">
        <f t="shared" si="22"/>
        <v>2642.1986744868036</v>
      </c>
      <c r="BS19" s="124">
        <f t="shared" si="22"/>
        <v>2642.1986744868036</v>
      </c>
      <c r="BT19" s="124">
        <f t="shared" si="22"/>
        <v>2642.1986744868036</v>
      </c>
      <c r="BU19" s="124">
        <f t="shared" si="22"/>
        <v>2642.1986744868036</v>
      </c>
      <c r="BV19" s="124">
        <f t="shared" si="22"/>
        <v>2642.1986744868036</v>
      </c>
      <c r="BW19" s="124">
        <f t="shared" si="22"/>
        <v>2642.1986744868036</v>
      </c>
      <c r="BX19" s="124">
        <f t="shared" si="22"/>
        <v>2642.1986744868036</v>
      </c>
      <c r="BY19" s="124">
        <f t="shared" si="23"/>
        <v>3004.1825000000003</v>
      </c>
      <c r="BZ19" s="124">
        <f t="shared" si="23"/>
        <v>3004.1825000000003</v>
      </c>
      <c r="CA19" s="124">
        <f t="shared" si="23"/>
        <v>3004.1825000000003</v>
      </c>
      <c r="CB19" s="124">
        <f t="shared" si="23"/>
        <v>3004.1825000000003</v>
      </c>
      <c r="CC19" s="124">
        <f t="shared" si="23"/>
        <v>3004.1825000000003</v>
      </c>
      <c r="CD19" s="124">
        <f t="shared" si="23"/>
        <v>3004.1825000000003</v>
      </c>
      <c r="CE19" s="124">
        <f t="shared" si="23"/>
        <v>3004.1825000000003</v>
      </c>
      <c r="CF19" s="124">
        <f t="shared" si="23"/>
        <v>3004.1825000000003</v>
      </c>
      <c r="CG19" s="124">
        <f t="shared" si="23"/>
        <v>3004.1825000000003</v>
      </c>
      <c r="CH19" s="124">
        <f t="shared" si="23"/>
        <v>3004.1825000000003</v>
      </c>
      <c r="CI19" s="124">
        <f t="shared" si="23"/>
        <v>3004.1825000000003</v>
      </c>
      <c r="CJ19" s="124">
        <f t="shared" si="23"/>
        <v>3004.1825000000003</v>
      </c>
      <c r="CK19" s="125">
        <f t="shared" ref="CK19:CK61" si="37">SUM(BM19:BX19)</f>
        <v>26421.986744868042</v>
      </c>
      <c r="CL19" s="125">
        <f t="shared" ref="CL19:CL61" si="38">SUM(BY19:CJ19)</f>
        <v>36050.19</v>
      </c>
      <c r="CM19" s="125">
        <f t="shared" si="24"/>
        <v>0</v>
      </c>
      <c r="CN19" s="125">
        <f t="shared" si="24"/>
        <v>0</v>
      </c>
      <c r="CO19" s="124">
        <f t="shared" si="25"/>
        <v>0</v>
      </c>
      <c r="CP19" s="124">
        <f t="shared" si="25"/>
        <v>0</v>
      </c>
      <c r="CQ19" s="124">
        <f t="shared" si="25"/>
        <v>274.32853033937761</v>
      </c>
      <c r="CR19" s="124">
        <f t="shared" si="25"/>
        <v>274.32853033937761</v>
      </c>
      <c r="CS19" s="124">
        <f t="shared" si="25"/>
        <v>274.32853033937761</v>
      </c>
      <c r="CT19" s="124">
        <f t="shared" si="25"/>
        <v>274.32853033937761</v>
      </c>
      <c r="CU19" s="124">
        <f t="shared" si="25"/>
        <v>274.32853033937761</v>
      </c>
      <c r="CV19" s="124">
        <f t="shared" si="25"/>
        <v>274.32853033937761</v>
      </c>
      <c r="CW19" s="124">
        <f t="shared" si="25"/>
        <v>274.32853033937761</v>
      </c>
      <c r="CX19" s="124">
        <f t="shared" si="25"/>
        <v>274.32853033937761</v>
      </c>
      <c r="CY19" s="124">
        <f t="shared" si="25"/>
        <v>274.32853033937761</v>
      </c>
      <c r="CZ19" s="124">
        <f t="shared" si="25"/>
        <v>274.32853033937761</v>
      </c>
      <c r="DA19" s="124">
        <f t="shared" si="26"/>
        <v>311.91180968113588</v>
      </c>
      <c r="DB19" s="124">
        <f t="shared" si="26"/>
        <v>311.91180968113588</v>
      </c>
      <c r="DC19" s="124">
        <f t="shared" si="26"/>
        <v>311.91180968113588</v>
      </c>
      <c r="DD19" s="124">
        <f t="shared" si="26"/>
        <v>311.91180968113588</v>
      </c>
      <c r="DE19" s="124">
        <f t="shared" si="26"/>
        <v>311.91180968113588</v>
      </c>
      <c r="DF19" s="124">
        <f t="shared" si="26"/>
        <v>311.91180968113588</v>
      </c>
      <c r="DG19" s="124">
        <f t="shared" si="26"/>
        <v>311.91180968113588</v>
      </c>
      <c r="DH19" s="124">
        <f t="shared" si="26"/>
        <v>311.91180968113588</v>
      </c>
      <c r="DI19" s="124">
        <f t="shared" si="26"/>
        <v>311.91180968113588</v>
      </c>
      <c r="DJ19" s="124">
        <f t="shared" si="26"/>
        <v>311.91180968113588</v>
      </c>
      <c r="DK19" s="124">
        <f t="shared" si="26"/>
        <v>311.91180968113588</v>
      </c>
      <c r="DL19" s="124">
        <f t="shared" si="26"/>
        <v>311.91180968113588</v>
      </c>
      <c r="DM19" s="125">
        <f t="shared" ref="DM19:DM61" si="39">SUM(CO19:CZ19)</f>
        <v>2743.2853033937768</v>
      </c>
      <c r="DN19" s="125">
        <f t="shared" ref="DN19:DN61" si="40">SUM(DA19:DL19)</f>
        <v>3742.9417161736296</v>
      </c>
      <c r="DO19" s="125">
        <f t="shared" si="27"/>
        <v>0</v>
      </c>
      <c r="DP19" s="125">
        <f t="shared" si="27"/>
        <v>0</v>
      </c>
      <c r="DQ19" s="118">
        <f t="shared" ref="DQ19:DQ28" si="41">AG19*$G19</f>
        <v>0</v>
      </c>
      <c r="DR19" s="118">
        <f t="shared" si="28"/>
        <v>0</v>
      </c>
      <c r="DS19" s="118">
        <f t="shared" si="28"/>
        <v>0</v>
      </c>
      <c r="DT19" s="118">
        <f t="shared" si="28"/>
        <v>0.87</v>
      </c>
      <c r="DU19" s="118">
        <f t="shared" si="28"/>
        <v>0.87</v>
      </c>
      <c r="DV19" s="118">
        <f t="shared" si="28"/>
        <v>0.87</v>
      </c>
      <c r="DW19" s="118">
        <f t="shared" si="28"/>
        <v>0.87</v>
      </c>
      <c r="DX19" s="118">
        <f t="shared" si="28"/>
        <v>0.87</v>
      </c>
      <c r="DY19" s="118">
        <f t="shared" si="28"/>
        <v>0.87</v>
      </c>
      <c r="DZ19" s="118">
        <f t="shared" si="28"/>
        <v>0.87</v>
      </c>
      <c r="EA19" s="118">
        <f t="shared" si="28"/>
        <v>0.87</v>
      </c>
      <c r="EB19" s="118">
        <f t="shared" si="28"/>
        <v>0.87</v>
      </c>
      <c r="EC19" s="118">
        <f t="shared" si="28"/>
        <v>0.87</v>
      </c>
      <c r="ED19" s="118">
        <f t="shared" si="28"/>
        <v>0.87</v>
      </c>
      <c r="EE19" s="118">
        <f t="shared" si="28"/>
        <v>0.87</v>
      </c>
      <c r="EF19" s="118">
        <f t="shared" si="28"/>
        <v>0.87</v>
      </c>
      <c r="EG19" s="118">
        <f t="shared" si="28"/>
        <v>0.87</v>
      </c>
      <c r="EH19" s="118">
        <f t="shared" si="28"/>
        <v>0.87</v>
      </c>
      <c r="EI19" s="118">
        <f t="shared" si="28"/>
        <v>0.87</v>
      </c>
      <c r="EJ19" s="118">
        <f t="shared" si="28"/>
        <v>0.87</v>
      </c>
      <c r="EK19" s="118">
        <f t="shared" si="28"/>
        <v>0.87</v>
      </c>
      <c r="EL19" s="118">
        <f t="shared" si="28"/>
        <v>0.87</v>
      </c>
      <c r="EM19" s="118">
        <f t="shared" si="28"/>
        <v>0.87</v>
      </c>
      <c r="EN19" s="118">
        <f t="shared" si="28"/>
        <v>0.87</v>
      </c>
      <c r="EO19" s="118">
        <f t="shared" si="28"/>
        <v>0.87</v>
      </c>
    </row>
    <row r="20" spans="1:145" s="118" customFormat="1" ht="23.1" customHeight="1" x14ac:dyDescent="0.2">
      <c r="A20" s="111">
        <v>874</v>
      </c>
      <c r="B20" s="112" t="s">
        <v>171</v>
      </c>
      <c r="C20" s="113">
        <v>42186.302052785919</v>
      </c>
      <c r="D20" s="113">
        <v>74481</v>
      </c>
      <c r="E20" s="127" t="s">
        <v>172</v>
      </c>
      <c r="F20" s="115" t="s">
        <v>162</v>
      </c>
      <c r="G20" s="116">
        <v>0.78</v>
      </c>
      <c r="H20" s="113">
        <v>32905.315601173017</v>
      </c>
      <c r="I20" s="113">
        <v>58095.18</v>
      </c>
      <c r="J20" s="117" t="s">
        <v>109</v>
      </c>
      <c r="K20" s="118" t="s">
        <v>173</v>
      </c>
      <c r="L20" s="119">
        <f t="shared" si="19"/>
        <v>874</v>
      </c>
      <c r="M20" s="119">
        <v>1</v>
      </c>
      <c r="N20" s="120"/>
      <c r="O20" s="121"/>
      <c r="P20" s="122"/>
      <c r="Q20" s="123"/>
      <c r="R20" s="123"/>
      <c r="S20" s="124">
        <f t="shared" si="20"/>
        <v>32905.315601173017</v>
      </c>
      <c r="T20" s="124">
        <f t="shared" si="20"/>
        <v>58095.18</v>
      </c>
      <c r="U20" s="124">
        <f t="shared" si="29"/>
        <v>32905.315601173017</v>
      </c>
      <c r="V20" s="124">
        <f t="shared" si="29"/>
        <v>58095.18</v>
      </c>
      <c r="W20" s="125">
        <f t="shared" si="30"/>
        <v>0</v>
      </c>
      <c r="X20" s="125">
        <f t="shared" si="30"/>
        <v>0</v>
      </c>
      <c r="Y20" s="118" t="s">
        <v>125</v>
      </c>
      <c r="Z20" s="118" t="s">
        <v>174</v>
      </c>
      <c r="AA20" s="116">
        <v>1.3164995278490257E-2</v>
      </c>
      <c r="AB20" s="116">
        <f t="shared" si="31"/>
        <v>1.3164995278490257E-2</v>
      </c>
      <c r="AC20" s="123">
        <f t="shared" si="32"/>
        <v>555.38246734189045</v>
      </c>
      <c r="AD20" s="123">
        <f t="shared" si="32"/>
        <v>980.5420133372329</v>
      </c>
      <c r="AE20" s="118" t="s">
        <v>175</v>
      </c>
      <c r="AF20" s="126">
        <v>44682</v>
      </c>
      <c r="AL20" s="118">
        <f>IF($AI$14="yes",$M20*$G20,$M20)</f>
        <v>1</v>
      </c>
      <c r="AM20" s="118">
        <f t="shared" si="33"/>
        <v>1</v>
      </c>
      <c r="AN20" s="118">
        <f t="shared" si="33"/>
        <v>1</v>
      </c>
      <c r="AO20" s="118">
        <f t="shared" si="33"/>
        <v>1</v>
      </c>
      <c r="AP20" s="118">
        <f t="shared" si="33"/>
        <v>1</v>
      </c>
      <c r="AQ20" s="118">
        <f t="shared" si="33"/>
        <v>1</v>
      </c>
      <c r="AR20" s="118">
        <f t="shared" si="33"/>
        <v>1</v>
      </c>
      <c r="AS20" s="118">
        <f t="shared" si="33"/>
        <v>1</v>
      </c>
      <c r="AT20" s="118">
        <f t="shared" si="33"/>
        <v>1</v>
      </c>
      <c r="AU20" s="118">
        <f t="shared" si="33"/>
        <v>1</v>
      </c>
      <c r="AV20" s="118">
        <f t="shared" si="33"/>
        <v>1</v>
      </c>
      <c r="AW20" s="118">
        <f t="shared" si="33"/>
        <v>1</v>
      </c>
      <c r="AX20" s="118">
        <f t="shared" si="33"/>
        <v>1</v>
      </c>
      <c r="AY20" s="118">
        <f t="shared" si="33"/>
        <v>1</v>
      </c>
      <c r="AZ20" s="118">
        <f t="shared" si="33"/>
        <v>1</v>
      </c>
      <c r="BA20" s="118">
        <f t="shared" si="33"/>
        <v>1</v>
      </c>
      <c r="BB20" s="118">
        <f t="shared" si="21"/>
        <v>1</v>
      </c>
      <c r="BC20" s="118">
        <f t="shared" si="21"/>
        <v>1</v>
      </c>
      <c r="BD20" s="118">
        <f t="shared" si="21"/>
        <v>1</v>
      </c>
      <c r="BE20" s="118">
        <f t="shared" si="21"/>
        <v>1</v>
      </c>
      <c r="BG20" s="118" t="s">
        <v>326</v>
      </c>
      <c r="BH20" s="118" t="str">
        <f t="shared" si="34"/>
        <v>Vacant May 2022</v>
      </c>
      <c r="BI20" s="118" t="s">
        <v>166</v>
      </c>
      <c r="BJ20" s="118">
        <f t="shared" si="35"/>
        <v>8</v>
      </c>
      <c r="BK20" s="118">
        <f t="shared" si="36"/>
        <v>12</v>
      </c>
      <c r="BL20" s="118" t="s">
        <v>112</v>
      </c>
      <c r="BM20" s="124">
        <f t="shared" si="22"/>
        <v>0</v>
      </c>
      <c r="BN20" s="124">
        <f t="shared" si="22"/>
        <v>0</v>
      </c>
      <c r="BO20" s="124">
        <f t="shared" si="22"/>
        <v>0</v>
      </c>
      <c r="BP20" s="124">
        <f t="shared" si="22"/>
        <v>0</v>
      </c>
      <c r="BQ20" s="124">
        <f t="shared" si="22"/>
        <v>4113.1644501466271</v>
      </c>
      <c r="BR20" s="124">
        <f t="shared" si="22"/>
        <v>4113.1644501466271</v>
      </c>
      <c r="BS20" s="124">
        <f t="shared" si="22"/>
        <v>4113.1644501466271</v>
      </c>
      <c r="BT20" s="124">
        <f t="shared" si="22"/>
        <v>4113.1644501466271</v>
      </c>
      <c r="BU20" s="124">
        <f t="shared" si="22"/>
        <v>4113.1644501466271</v>
      </c>
      <c r="BV20" s="124">
        <f t="shared" si="22"/>
        <v>4113.1644501466271</v>
      </c>
      <c r="BW20" s="124">
        <f t="shared" si="22"/>
        <v>4113.1644501466271</v>
      </c>
      <c r="BX20" s="124">
        <f t="shared" si="22"/>
        <v>4113.1644501466271</v>
      </c>
      <c r="BY20" s="124">
        <f t="shared" si="23"/>
        <v>4841.2650000000003</v>
      </c>
      <c r="BZ20" s="124">
        <f t="shared" si="23"/>
        <v>4841.2650000000003</v>
      </c>
      <c r="CA20" s="124">
        <f t="shared" si="23"/>
        <v>4841.2650000000003</v>
      </c>
      <c r="CB20" s="124">
        <f t="shared" si="23"/>
        <v>4841.2650000000003</v>
      </c>
      <c r="CC20" s="124">
        <f t="shared" si="23"/>
        <v>4841.2650000000003</v>
      </c>
      <c r="CD20" s="124">
        <f t="shared" si="23"/>
        <v>4841.2650000000003</v>
      </c>
      <c r="CE20" s="124">
        <f t="shared" si="23"/>
        <v>4841.2650000000003</v>
      </c>
      <c r="CF20" s="124">
        <f t="shared" si="23"/>
        <v>4841.2650000000003</v>
      </c>
      <c r="CG20" s="124">
        <f t="shared" si="23"/>
        <v>4841.2650000000003</v>
      </c>
      <c r="CH20" s="124">
        <f t="shared" si="23"/>
        <v>4841.2650000000003</v>
      </c>
      <c r="CI20" s="124">
        <f t="shared" si="23"/>
        <v>4841.2650000000003</v>
      </c>
      <c r="CJ20" s="124">
        <f t="shared" si="23"/>
        <v>4841.2650000000003</v>
      </c>
      <c r="CK20" s="125">
        <f t="shared" si="37"/>
        <v>32905.315601173024</v>
      </c>
      <c r="CL20" s="125">
        <f t="shared" si="38"/>
        <v>58095.18</v>
      </c>
      <c r="CM20" s="125">
        <f t="shared" si="24"/>
        <v>0</v>
      </c>
      <c r="CN20" s="125">
        <f t="shared" si="24"/>
        <v>0</v>
      </c>
      <c r="CO20" s="124">
        <f t="shared" si="25"/>
        <v>0</v>
      </c>
      <c r="CP20" s="124">
        <f t="shared" si="25"/>
        <v>0</v>
      </c>
      <c r="CQ20" s="124">
        <f t="shared" si="25"/>
        <v>0</v>
      </c>
      <c r="CR20" s="124">
        <f t="shared" si="25"/>
        <v>0</v>
      </c>
      <c r="CS20" s="124">
        <f t="shared" si="25"/>
        <v>69.422808417736306</v>
      </c>
      <c r="CT20" s="124">
        <f t="shared" si="25"/>
        <v>69.422808417736306</v>
      </c>
      <c r="CU20" s="124">
        <f t="shared" si="25"/>
        <v>69.422808417736306</v>
      </c>
      <c r="CV20" s="124">
        <f t="shared" si="25"/>
        <v>69.422808417736306</v>
      </c>
      <c r="CW20" s="124">
        <f t="shared" si="25"/>
        <v>69.422808417736306</v>
      </c>
      <c r="CX20" s="124">
        <f t="shared" si="25"/>
        <v>69.422808417736306</v>
      </c>
      <c r="CY20" s="124">
        <f t="shared" si="25"/>
        <v>69.422808417736306</v>
      </c>
      <c r="CZ20" s="124">
        <f t="shared" si="25"/>
        <v>69.422808417736306</v>
      </c>
      <c r="DA20" s="124">
        <f t="shared" si="26"/>
        <v>81.711834444769408</v>
      </c>
      <c r="DB20" s="124">
        <f t="shared" si="26"/>
        <v>81.711834444769408</v>
      </c>
      <c r="DC20" s="124">
        <f t="shared" si="26"/>
        <v>81.711834444769408</v>
      </c>
      <c r="DD20" s="124">
        <f t="shared" si="26"/>
        <v>81.711834444769408</v>
      </c>
      <c r="DE20" s="124">
        <f t="shared" si="26"/>
        <v>81.711834444769408</v>
      </c>
      <c r="DF20" s="124">
        <f t="shared" si="26"/>
        <v>81.711834444769408</v>
      </c>
      <c r="DG20" s="124">
        <f t="shared" si="26"/>
        <v>81.711834444769408</v>
      </c>
      <c r="DH20" s="124">
        <f t="shared" si="26"/>
        <v>81.711834444769408</v>
      </c>
      <c r="DI20" s="124">
        <f t="shared" si="26"/>
        <v>81.711834444769408</v>
      </c>
      <c r="DJ20" s="124">
        <f t="shared" si="26"/>
        <v>81.711834444769408</v>
      </c>
      <c r="DK20" s="124">
        <f t="shared" si="26"/>
        <v>81.711834444769408</v>
      </c>
      <c r="DL20" s="124">
        <f t="shared" si="26"/>
        <v>81.711834444769408</v>
      </c>
      <c r="DM20" s="125">
        <f t="shared" si="39"/>
        <v>555.38246734189045</v>
      </c>
      <c r="DN20" s="125">
        <f t="shared" si="40"/>
        <v>980.54201333723313</v>
      </c>
      <c r="DO20" s="125">
        <f t="shared" si="27"/>
        <v>0</v>
      </c>
      <c r="DP20" s="125">
        <f t="shared" si="27"/>
        <v>0</v>
      </c>
      <c r="DQ20" s="118">
        <f t="shared" si="41"/>
        <v>0</v>
      </c>
      <c r="DR20" s="118">
        <f t="shared" si="28"/>
        <v>0</v>
      </c>
      <c r="DS20" s="118">
        <f t="shared" si="28"/>
        <v>0</v>
      </c>
      <c r="DT20" s="118">
        <f t="shared" si="28"/>
        <v>0</v>
      </c>
      <c r="DU20" s="118">
        <f t="shared" si="28"/>
        <v>0</v>
      </c>
      <c r="DV20" s="118">
        <f t="shared" si="28"/>
        <v>0.78</v>
      </c>
      <c r="DW20" s="118">
        <f t="shared" si="28"/>
        <v>0.78</v>
      </c>
      <c r="DX20" s="118">
        <f t="shared" si="28"/>
        <v>0.78</v>
      </c>
      <c r="DY20" s="118">
        <f t="shared" si="28"/>
        <v>0.78</v>
      </c>
      <c r="DZ20" s="118">
        <f t="shared" si="28"/>
        <v>0.78</v>
      </c>
      <c r="EA20" s="118">
        <f t="shared" si="28"/>
        <v>0.78</v>
      </c>
      <c r="EB20" s="118">
        <f t="shared" si="28"/>
        <v>0.78</v>
      </c>
      <c r="EC20" s="118">
        <f t="shared" si="28"/>
        <v>0.78</v>
      </c>
      <c r="ED20" s="118">
        <f t="shared" si="28"/>
        <v>0.78</v>
      </c>
      <c r="EE20" s="118">
        <f t="shared" si="28"/>
        <v>0.78</v>
      </c>
      <c r="EF20" s="118">
        <f t="shared" si="28"/>
        <v>0.78</v>
      </c>
      <c r="EG20" s="118">
        <f t="shared" si="28"/>
        <v>0.78</v>
      </c>
      <c r="EH20" s="118">
        <f t="shared" si="28"/>
        <v>0.78</v>
      </c>
      <c r="EI20" s="118">
        <f t="shared" si="28"/>
        <v>0.78</v>
      </c>
      <c r="EJ20" s="118">
        <f t="shared" si="28"/>
        <v>0.78</v>
      </c>
      <c r="EK20" s="118">
        <f t="shared" si="28"/>
        <v>0.78</v>
      </c>
      <c r="EL20" s="118">
        <f t="shared" si="28"/>
        <v>0.78</v>
      </c>
      <c r="EM20" s="118">
        <f t="shared" si="28"/>
        <v>0.78</v>
      </c>
      <c r="EN20" s="118">
        <f t="shared" si="28"/>
        <v>0.78</v>
      </c>
      <c r="EO20" s="118">
        <f t="shared" si="28"/>
        <v>0.78</v>
      </c>
    </row>
    <row r="21" spans="1:145" s="118" customFormat="1" ht="23.1" customHeight="1" x14ac:dyDescent="0.2">
      <c r="A21" s="111">
        <v>874</v>
      </c>
      <c r="B21" s="112" t="s">
        <v>171</v>
      </c>
      <c r="C21" s="113">
        <v>15141.319648093842</v>
      </c>
      <c r="D21" s="113">
        <v>74481</v>
      </c>
      <c r="E21" s="127" t="s">
        <v>176</v>
      </c>
      <c r="F21" s="115" t="s">
        <v>162</v>
      </c>
      <c r="G21" s="116">
        <v>0.78</v>
      </c>
      <c r="H21" s="113">
        <v>11810.229325513197</v>
      </c>
      <c r="I21" s="113">
        <v>58095.18</v>
      </c>
      <c r="J21" s="117" t="s">
        <v>109</v>
      </c>
      <c r="K21" s="118" t="s">
        <v>177</v>
      </c>
      <c r="L21" s="119">
        <f t="shared" si="19"/>
        <v>874</v>
      </c>
      <c r="M21" s="119">
        <v>1</v>
      </c>
      <c r="N21" s="120"/>
      <c r="O21" s="121"/>
      <c r="P21" s="122"/>
      <c r="Q21" s="123"/>
      <c r="R21" s="123"/>
      <c r="S21" s="124">
        <f t="shared" si="20"/>
        <v>11810.229325513197</v>
      </c>
      <c r="T21" s="124">
        <f t="shared" si="20"/>
        <v>58095.18</v>
      </c>
      <c r="U21" s="124">
        <f t="shared" si="29"/>
        <v>11810.229325513197</v>
      </c>
      <c r="V21" s="124">
        <f t="shared" si="29"/>
        <v>58095.18</v>
      </c>
      <c r="W21" s="125">
        <f t="shared" si="30"/>
        <v>0</v>
      </c>
      <c r="X21" s="125">
        <f t="shared" si="30"/>
        <v>0</v>
      </c>
      <c r="Y21" s="118" t="s">
        <v>125</v>
      </c>
      <c r="Z21" s="118" t="s">
        <v>178</v>
      </c>
      <c r="AA21" s="116">
        <v>1.3164995278490257E-2</v>
      </c>
      <c r="AB21" s="116">
        <f>AA21</f>
        <v>1.3164995278490257E-2</v>
      </c>
      <c r="AC21" s="123">
        <f>AA21*C21</f>
        <v>199.33540167726719</v>
      </c>
      <c r="AD21" s="123">
        <f>AB21*D21</f>
        <v>980.5420133372329</v>
      </c>
      <c r="AE21" s="118" t="s">
        <v>175</v>
      </c>
      <c r="AF21" s="126">
        <v>44743</v>
      </c>
      <c r="AN21" s="118">
        <f>IF($AI$14="yes",$M21*$G21,$M21)</f>
        <v>1</v>
      </c>
      <c r="AO21" s="118">
        <f t="shared" si="33"/>
        <v>1</v>
      </c>
      <c r="AP21" s="118">
        <f t="shared" si="33"/>
        <v>1</v>
      </c>
      <c r="AQ21" s="118">
        <f t="shared" si="33"/>
        <v>1</v>
      </c>
      <c r="AR21" s="118">
        <f t="shared" si="33"/>
        <v>1</v>
      </c>
      <c r="AS21" s="118">
        <f t="shared" si="33"/>
        <v>1</v>
      </c>
      <c r="AT21" s="118">
        <f t="shared" si="33"/>
        <v>1</v>
      </c>
      <c r="AU21" s="118">
        <f t="shared" si="33"/>
        <v>1</v>
      </c>
      <c r="AV21" s="118">
        <f t="shared" si="33"/>
        <v>1</v>
      </c>
      <c r="AW21" s="118">
        <f t="shared" si="33"/>
        <v>1</v>
      </c>
      <c r="AX21" s="118">
        <f t="shared" si="33"/>
        <v>1</v>
      </c>
      <c r="AY21" s="118">
        <f t="shared" si="33"/>
        <v>1</v>
      </c>
      <c r="AZ21" s="118">
        <f t="shared" si="33"/>
        <v>1</v>
      </c>
      <c r="BA21" s="118">
        <f t="shared" si="33"/>
        <v>1</v>
      </c>
      <c r="BB21" s="118">
        <f t="shared" si="21"/>
        <v>1</v>
      </c>
      <c r="BC21" s="118">
        <f t="shared" si="21"/>
        <v>1</v>
      </c>
      <c r="BD21" s="118">
        <f t="shared" si="21"/>
        <v>1</v>
      </c>
      <c r="BE21" s="118">
        <f t="shared" si="21"/>
        <v>1</v>
      </c>
      <c r="BG21" s="118" t="s">
        <v>213</v>
      </c>
      <c r="BH21" s="118" t="str">
        <f t="shared" si="34"/>
        <v>Vacant July 2022</v>
      </c>
      <c r="BJ21" s="118">
        <f t="shared" si="35"/>
        <v>6</v>
      </c>
      <c r="BK21" s="118">
        <f t="shared" si="36"/>
        <v>12</v>
      </c>
      <c r="BL21" s="118" t="s">
        <v>112</v>
      </c>
      <c r="BM21" s="124">
        <f t="shared" si="22"/>
        <v>0</v>
      </c>
      <c r="BN21" s="124">
        <f t="shared" si="22"/>
        <v>0</v>
      </c>
      <c r="BO21" s="124">
        <f t="shared" si="22"/>
        <v>0</v>
      </c>
      <c r="BP21" s="124">
        <f t="shared" si="22"/>
        <v>0</v>
      </c>
      <c r="BQ21" s="124">
        <f t="shared" si="22"/>
        <v>0</v>
      </c>
      <c r="BR21" s="124">
        <f t="shared" si="22"/>
        <v>0</v>
      </c>
      <c r="BS21" s="124">
        <f t="shared" si="22"/>
        <v>1968.3715542521995</v>
      </c>
      <c r="BT21" s="124">
        <f t="shared" si="22"/>
        <v>1968.3715542521995</v>
      </c>
      <c r="BU21" s="124">
        <f t="shared" si="22"/>
        <v>1968.3715542521995</v>
      </c>
      <c r="BV21" s="124">
        <f t="shared" si="22"/>
        <v>1968.3715542521995</v>
      </c>
      <c r="BW21" s="124">
        <f t="shared" si="22"/>
        <v>1968.3715542521995</v>
      </c>
      <c r="BX21" s="124">
        <f t="shared" si="22"/>
        <v>1968.3715542521995</v>
      </c>
      <c r="BY21" s="124">
        <f t="shared" si="23"/>
        <v>4841.2650000000003</v>
      </c>
      <c r="BZ21" s="124">
        <f t="shared" si="23"/>
        <v>4841.2650000000003</v>
      </c>
      <c r="CA21" s="124">
        <f t="shared" si="23"/>
        <v>4841.2650000000003</v>
      </c>
      <c r="CB21" s="124">
        <f t="shared" si="23"/>
        <v>4841.2650000000003</v>
      </c>
      <c r="CC21" s="124">
        <f t="shared" si="23"/>
        <v>4841.2650000000003</v>
      </c>
      <c r="CD21" s="124">
        <f t="shared" si="23"/>
        <v>4841.2650000000003</v>
      </c>
      <c r="CE21" s="124">
        <f t="shared" si="23"/>
        <v>4841.2650000000003</v>
      </c>
      <c r="CF21" s="124">
        <f t="shared" si="23"/>
        <v>4841.2650000000003</v>
      </c>
      <c r="CG21" s="124">
        <f t="shared" si="23"/>
        <v>4841.2650000000003</v>
      </c>
      <c r="CH21" s="124">
        <f t="shared" si="23"/>
        <v>4841.2650000000003</v>
      </c>
      <c r="CI21" s="124">
        <f t="shared" si="23"/>
        <v>4841.2650000000003</v>
      </c>
      <c r="CJ21" s="124">
        <f t="shared" si="23"/>
        <v>4841.2650000000003</v>
      </c>
      <c r="CK21" s="125">
        <f t="shared" si="37"/>
        <v>11810.229325513199</v>
      </c>
      <c r="CL21" s="125">
        <f t="shared" si="38"/>
        <v>58095.18</v>
      </c>
      <c r="CM21" s="125">
        <f t="shared" si="24"/>
        <v>0</v>
      </c>
      <c r="CN21" s="125">
        <f t="shared" si="24"/>
        <v>0</v>
      </c>
      <c r="CO21" s="124">
        <f t="shared" si="25"/>
        <v>0</v>
      </c>
      <c r="CP21" s="124">
        <f t="shared" si="25"/>
        <v>0</v>
      </c>
      <c r="CQ21" s="124">
        <f t="shared" si="25"/>
        <v>0</v>
      </c>
      <c r="CR21" s="124">
        <f t="shared" si="25"/>
        <v>0</v>
      </c>
      <c r="CS21" s="124">
        <f t="shared" si="25"/>
        <v>0</v>
      </c>
      <c r="CT21" s="124">
        <f t="shared" si="25"/>
        <v>0</v>
      </c>
      <c r="CU21" s="124">
        <f t="shared" si="25"/>
        <v>33.222566946211195</v>
      </c>
      <c r="CV21" s="124">
        <f t="shared" si="25"/>
        <v>33.222566946211195</v>
      </c>
      <c r="CW21" s="124">
        <f t="shared" si="25"/>
        <v>33.222566946211195</v>
      </c>
      <c r="CX21" s="124">
        <f t="shared" si="25"/>
        <v>33.222566946211195</v>
      </c>
      <c r="CY21" s="124">
        <f t="shared" si="25"/>
        <v>33.222566946211195</v>
      </c>
      <c r="CZ21" s="124">
        <f t="shared" si="25"/>
        <v>33.222566946211195</v>
      </c>
      <c r="DA21" s="124">
        <f t="shared" si="26"/>
        <v>81.711834444769408</v>
      </c>
      <c r="DB21" s="124">
        <f t="shared" si="26"/>
        <v>81.711834444769408</v>
      </c>
      <c r="DC21" s="124">
        <f t="shared" si="26"/>
        <v>81.711834444769408</v>
      </c>
      <c r="DD21" s="124">
        <f t="shared" si="26"/>
        <v>81.711834444769408</v>
      </c>
      <c r="DE21" s="124">
        <f t="shared" si="26"/>
        <v>81.711834444769408</v>
      </c>
      <c r="DF21" s="124">
        <f t="shared" si="26"/>
        <v>81.711834444769408</v>
      </c>
      <c r="DG21" s="124">
        <f t="shared" si="26"/>
        <v>81.711834444769408</v>
      </c>
      <c r="DH21" s="124">
        <f t="shared" si="26"/>
        <v>81.711834444769408</v>
      </c>
      <c r="DI21" s="124">
        <f t="shared" si="26"/>
        <v>81.711834444769408</v>
      </c>
      <c r="DJ21" s="124">
        <f t="shared" si="26"/>
        <v>81.711834444769408</v>
      </c>
      <c r="DK21" s="124">
        <f t="shared" si="26"/>
        <v>81.711834444769408</v>
      </c>
      <c r="DL21" s="124">
        <f t="shared" si="26"/>
        <v>81.711834444769408</v>
      </c>
      <c r="DM21" s="125">
        <f t="shared" si="39"/>
        <v>199.33540167726719</v>
      </c>
      <c r="DN21" s="125">
        <f t="shared" si="40"/>
        <v>980.54201333723313</v>
      </c>
      <c r="DO21" s="125">
        <f t="shared" si="27"/>
        <v>0</v>
      </c>
      <c r="DP21" s="125">
        <f t="shared" si="27"/>
        <v>0</v>
      </c>
      <c r="DQ21" s="118">
        <f t="shared" si="41"/>
        <v>0</v>
      </c>
      <c r="DR21" s="118">
        <f t="shared" si="28"/>
        <v>0</v>
      </c>
      <c r="DS21" s="118">
        <f t="shared" si="28"/>
        <v>0</v>
      </c>
      <c r="DT21" s="118">
        <f t="shared" si="28"/>
        <v>0</v>
      </c>
      <c r="DU21" s="118">
        <f t="shared" si="28"/>
        <v>0</v>
      </c>
      <c r="DV21" s="118">
        <f t="shared" si="28"/>
        <v>0</v>
      </c>
      <c r="DW21" s="118">
        <f t="shared" si="28"/>
        <v>0</v>
      </c>
      <c r="DX21" s="118">
        <f t="shared" si="28"/>
        <v>0.78</v>
      </c>
      <c r="DY21" s="118">
        <f t="shared" si="28"/>
        <v>0.78</v>
      </c>
      <c r="DZ21" s="118">
        <f t="shared" si="28"/>
        <v>0.78</v>
      </c>
      <c r="EA21" s="118">
        <f t="shared" si="28"/>
        <v>0.78</v>
      </c>
      <c r="EB21" s="118">
        <f t="shared" si="28"/>
        <v>0.78</v>
      </c>
      <c r="EC21" s="118">
        <f t="shared" si="28"/>
        <v>0.78</v>
      </c>
      <c r="ED21" s="118">
        <f t="shared" si="28"/>
        <v>0.78</v>
      </c>
      <c r="EE21" s="118">
        <f t="shared" si="28"/>
        <v>0.78</v>
      </c>
      <c r="EF21" s="118">
        <f t="shared" si="28"/>
        <v>0.78</v>
      </c>
      <c r="EG21" s="118">
        <f t="shared" si="28"/>
        <v>0.78</v>
      </c>
      <c r="EH21" s="118">
        <f t="shared" si="28"/>
        <v>0.78</v>
      </c>
      <c r="EI21" s="118">
        <f t="shared" si="28"/>
        <v>0.78</v>
      </c>
      <c r="EJ21" s="118">
        <f t="shared" si="28"/>
        <v>0.78</v>
      </c>
      <c r="EK21" s="118">
        <f t="shared" si="28"/>
        <v>0.78</v>
      </c>
      <c r="EL21" s="118">
        <f t="shared" si="28"/>
        <v>0.78</v>
      </c>
      <c r="EM21" s="118">
        <f t="shared" si="28"/>
        <v>0.78</v>
      </c>
      <c r="EN21" s="118">
        <f t="shared" si="28"/>
        <v>0.78</v>
      </c>
      <c r="EO21" s="118">
        <f t="shared" si="28"/>
        <v>0.78</v>
      </c>
    </row>
    <row r="22" spans="1:145" s="118" customFormat="1" ht="23.1" customHeight="1" x14ac:dyDescent="0.2">
      <c r="A22" s="111">
        <v>874</v>
      </c>
      <c r="B22" s="112" t="s">
        <v>171</v>
      </c>
      <c r="C22" s="113">
        <v>24226.92082111437</v>
      </c>
      <c r="D22" s="113">
        <v>74481</v>
      </c>
      <c r="E22" s="127" t="s">
        <v>179</v>
      </c>
      <c r="F22" s="115" t="s">
        <v>162</v>
      </c>
      <c r="G22" s="116">
        <v>0.78</v>
      </c>
      <c r="H22" s="113">
        <v>18896.998240469209</v>
      </c>
      <c r="I22" s="113">
        <v>58095.18</v>
      </c>
      <c r="J22" s="117" t="s">
        <v>109</v>
      </c>
      <c r="K22" s="118" t="s">
        <v>180</v>
      </c>
      <c r="L22" s="119">
        <f t="shared" si="19"/>
        <v>874</v>
      </c>
      <c r="M22" s="119">
        <v>1</v>
      </c>
      <c r="N22" s="120"/>
      <c r="O22" s="121"/>
      <c r="P22" s="122"/>
      <c r="Q22" s="123"/>
      <c r="R22" s="123"/>
      <c r="S22" s="124">
        <f t="shared" si="20"/>
        <v>18896.998240469209</v>
      </c>
      <c r="T22" s="124">
        <f t="shared" si="20"/>
        <v>58095.18</v>
      </c>
      <c r="U22" s="124">
        <f t="shared" si="29"/>
        <v>18896.998240469209</v>
      </c>
      <c r="V22" s="124">
        <f t="shared" si="29"/>
        <v>58095.18</v>
      </c>
      <c r="W22" s="125">
        <f t="shared" si="30"/>
        <v>0</v>
      </c>
      <c r="X22" s="125">
        <f t="shared" si="30"/>
        <v>0</v>
      </c>
      <c r="Y22" s="118" t="s">
        <v>125</v>
      </c>
      <c r="Z22" s="118" t="s">
        <v>181</v>
      </c>
      <c r="AA22" s="116">
        <v>1.3164995278490257E-2</v>
      </c>
      <c r="AB22" s="116">
        <f>AA22</f>
        <v>1.3164995278490257E-2</v>
      </c>
      <c r="AC22" s="123">
        <f>AA22*C22</f>
        <v>318.94729822232802</v>
      </c>
      <c r="AD22" s="123">
        <f>AB22*D22</f>
        <v>980.5420133372329</v>
      </c>
      <c r="AE22" s="118" t="s">
        <v>175</v>
      </c>
      <c r="AF22" s="126">
        <v>44774</v>
      </c>
      <c r="AO22" s="118">
        <f>IF($AI$14="yes",$M22*$G22,$M22)</f>
        <v>1</v>
      </c>
      <c r="AP22" s="118">
        <f t="shared" si="21"/>
        <v>1</v>
      </c>
      <c r="AQ22" s="118">
        <f t="shared" si="21"/>
        <v>1</v>
      </c>
      <c r="AR22" s="118">
        <f t="shared" si="21"/>
        <v>1</v>
      </c>
      <c r="AS22" s="118">
        <f t="shared" si="21"/>
        <v>1</v>
      </c>
      <c r="AT22" s="118">
        <f t="shared" si="21"/>
        <v>1</v>
      </c>
      <c r="AU22" s="118">
        <f t="shared" si="21"/>
        <v>1</v>
      </c>
      <c r="AV22" s="118">
        <f t="shared" si="21"/>
        <v>1</v>
      </c>
      <c r="AW22" s="118">
        <f t="shared" si="21"/>
        <v>1</v>
      </c>
      <c r="AX22" s="118">
        <f t="shared" si="21"/>
        <v>1</v>
      </c>
      <c r="AY22" s="118">
        <f t="shared" si="21"/>
        <v>1</v>
      </c>
      <c r="AZ22" s="118">
        <f t="shared" si="21"/>
        <v>1</v>
      </c>
      <c r="BA22" s="118">
        <f t="shared" si="21"/>
        <v>1</v>
      </c>
      <c r="BB22" s="118">
        <f t="shared" si="21"/>
        <v>1</v>
      </c>
      <c r="BC22" s="118">
        <f t="shared" si="21"/>
        <v>1</v>
      </c>
      <c r="BD22" s="118">
        <f t="shared" si="21"/>
        <v>1</v>
      </c>
      <c r="BE22" s="118">
        <f t="shared" si="21"/>
        <v>1</v>
      </c>
      <c r="BG22" s="118" t="str">
        <f>BH22</f>
        <v>Vacant August 2022</v>
      </c>
      <c r="BH22" s="118" t="str">
        <f t="shared" si="34"/>
        <v>Vacant August 2022</v>
      </c>
      <c r="BJ22" s="118">
        <f t="shared" si="35"/>
        <v>5</v>
      </c>
      <c r="BK22" s="118">
        <f t="shared" si="36"/>
        <v>12</v>
      </c>
      <c r="BL22" s="118" t="s">
        <v>112</v>
      </c>
      <c r="BM22" s="124">
        <f t="shared" si="22"/>
        <v>0</v>
      </c>
      <c r="BN22" s="124">
        <f t="shared" si="22"/>
        <v>0</v>
      </c>
      <c r="BO22" s="124">
        <f t="shared" si="22"/>
        <v>0</v>
      </c>
      <c r="BP22" s="124">
        <f t="shared" si="22"/>
        <v>0</v>
      </c>
      <c r="BQ22" s="124">
        <f t="shared" si="22"/>
        <v>0</v>
      </c>
      <c r="BR22" s="124">
        <f t="shared" si="22"/>
        <v>0</v>
      </c>
      <c r="BS22" s="124">
        <f t="shared" si="22"/>
        <v>0</v>
      </c>
      <c r="BT22" s="124">
        <f t="shared" si="22"/>
        <v>3779.3996480938417</v>
      </c>
      <c r="BU22" s="124">
        <f t="shared" si="22"/>
        <v>3779.3996480938417</v>
      </c>
      <c r="BV22" s="124">
        <f t="shared" si="22"/>
        <v>3779.3996480938417</v>
      </c>
      <c r="BW22" s="124">
        <f t="shared" si="22"/>
        <v>3779.3996480938417</v>
      </c>
      <c r="BX22" s="124">
        <f t="shared" si="22"/>
        <v>3779.3996480938417</v>
      </c>
      <c r="BY22" s="124">
        <f t="shared" si="23"/>
        <v>4841.2650000000003</v>
      </c>
      <c r="BZ22" s="124">
        <f t="shared" si="23"/>
        <v>4841.2650000000003</v>
      </c>
      <c r="CA22" s="124">
        <f t="shared" si="23"/>
        <v>4841.2650000000003</v>
      </c>
      <c r="CB22" s="124">
        <f t="shared" si="23"/>
        <v>4841.2650000000003</v>
      </c>
      <c r="CC22" s="124">
        <f t="shared" si="23"/>
        <v>4841.2650000000003</v>
      </c>
      <c r="CD22" s="124">
        <f t="shared" si="23"/>
        <v>4841.2650000000003</v>
      </c>
      <c r="CE22" s="124">
        <f t="shared" si="23"/>
        <v>4841.2650000000003</v>
      </c>
      <c r="CF22" s="124">
        <f t="shared" si="23"/>
        <v>4841.2650000000003</v>
      </c>
      <c r="CG22" s="124">
        <f t="shared" si="23"/>
        <v>4841.2650000000003</v>
      </c>
      <c r="CH22" s="124">
        <f t="shared" si="23"/>
        <v>4841.2650000000003</v>
      </c>
      <c r="CI22" s="124">
        <f t="shared" si="23"/>
        <v>4841.2650000000003</v>
      </c>
      <c r="CJ22" s="124">
        <f t="shared" si="23"/>
        <v>4841.2650000000003</v>
      </c>
      <c r="CK22" s="125">
        <f t="shared" si="37"/>
        <v>18896.998240469209</v>
      </c>
      <c r="CL22" s="125">
        <f t="shared" si="38"/>
        <v>58095.18</v>
      </c>
      <c r="CM22" s="125">
        <f t="shared" si="24"/>
        <v>0</v>
      </c>
      <c r="CN22" s="125">
        <f t="shared" si="24"/>
        <v>0</v>
      </c>
      <c r="CO22" s="124">
        <f t="shared" si="25"/>
        <v>0</v>
      </c>
      <c r="CP22" s="124">
        <f t="shared" si="25"/>
        <v>0</v>
      </c>
      <c r="CQ22" s="124">
        <f t="shared" si="25"/>
        <v>0</v>
      </c>
      <c r="CR22" s="124">
        <f t="shared" si="25"/>
        <v>0</v>
      </c>
      <c r="CS22" s="124">
        <f t="shared" si="25"/>
        <v>0</v>
      </c>
      <c r="CT22" s="124">
        <f t="shared" si="25"/>
        <v>0</v>
      </c>
      <c r="CU22" s="124">
        <f t="shared" si="25"/>
        <v>0</v>
      </c>
      <c r="CV22" s="124">
        <f t="shared" si="25"/>
        <v>63.789459644465602</v>
      </c>
      <c r="CW22" s="124">
        <f t="shared" si="25"/>
        <v>63.789459644465602</v>
      </c>
      <c r="CX22" s="124">
        <f t="shared" si="25"/>
        <v>63.789459644465602</v>
      </c>
      <c r="CY22" s="124">
        <f t="shared" si="25"/>
        <v>63.789459644465602</v>
      </c>
      <c r="CZ22" s="124">
        <f t="shared" si="25"/>
        <v>63.789459644465602</v>
      </c>
      <c r="DA22" s="124">
        <f t="shared" si="26"/>
        <v>81.711834444769408</v>
      </c>
      <c r="DB22" s="124">
        <f t="shared" si="26"/>
        <v>81.711834444769408</v>
      </c>
      <c r="DC22" s="124">
        <f t="shared" si="26"/>
        <v>81.711834444769408</v>
      </c>
      <c r="DD22" s="124">
        <f t="shared" si="26"/>
        <v>81.711834444769408</v>
      </c>
      <c r="DE22" s="124">
        <f t="shared" si="26"/>
        <v>81.711834444769408</v>
      </c>
      <c r="DF22" s="124">
        <f t="shared" si="26"/>
        <v>81.711834444769408</v>
      </c>
      <c r="DG22" s="124">
        <f t="shared" si="26"/>
        <v>81.711834444769408</v>
      </c>
      <c r="DH22" s="124">
        <f t="shared" si="26"/>
        <v>81.711834444769408</v>
      </c>
      <c r="DI22" s="124">
        <f t="shared" si="26"/>
        <v>81.711834444769408</v>
      </c>
      <c r="DJ22" s="124">
        <f t="shared" si="26"/>
        <v>81.711834444769408</v>
      </c>
      <c r="DK22" s="124">
        <f t="shared" si="26"/>
        <v>81.711834444769408</v>
      </c>
      <c r="DL22" s="124">
        <f t="shared" si="26"/>
        <v>81.711834444769408</v>
      </c>
      <c r="DM22" s="125">
        <f t="shared" si="39"/>
        <v>318.94729822232802</v>
      </c>
      <c r="DN22" s="125">
        <f t="shared" si="40"/>
        <v>980.54201333723313</v>
      </c>
      <c r="DO22" s="125">
        <f t="shared" si="27"/>
        <v>0</v>
      </c>
      <c r="DP22" s="125">
        <f t="shared" si="27"/>
        <v>0</v>
      </c>
      <c r="DQ22" s="118">
        <f t="shared" si="41"/>
        <v>0</v>
      </c>
      <c r="DR22" s="118">
        <f t="shared" si="28"/>
        <v>0</v>
      </c>
      <c r="DS22" s="118">
        <f t="shared" si="28"/>
        <v>0</v>
      </c>
      <c r="DT22" s="118">
        <f t="shared" si="28"/>
        <v>0</v>
      </c>
      <c r="DU22" s="118">
        <f t="shared" si="28"/>
        <v>0</v>
      </c>
      <c r="DV22" s="118">
        <f t="shared" si="28"/>
        <v>0</v>
      </c>
      <c r="DW22" s="118">
        <f t="shared" si="28"/>
        <v>0</v>
      </c>
      <c r="DX22" s="118">
        <f t="shared" si="28"/>
        <v>0</v>
      </c>
      <c r="DY22" s="118">
        <f t="shared" si="28"/>
        <v>0.78</v>
      </c>
      <c r="DZ22" s="118">
        <f t="shared" si="28"/>
        <v>0.78</v>
      </c>
      <c r="EA22" s="118">
        <f t="shared" si="28"/>
        <v>0.78</v>
      </c>
      <c r="EB22" s="118">
        <f t="shared" si="28"/>
        <v>0.78</v>
      </c>
      <c r="EC22" s="118">
        <f t="shared" si="28"/>
        <v>0.78</v>
      </c>
      <c r="ED22" s="118">
        <f t="shared" si="28"/>
        <v>0.78</v>
      </c>
      <c r="EE22" s="118">
        <f t="shared" si="28"/>
        <v>0.78</v>
      </c>
      <c r="EF22" s="118">
        <f t="shared" si="28"/>
        <v>0.78</v>
      </c>
      <c r="EG22" s="118">
        <f t="shared" si="28"/>
        <v>0.78</v>
      </c>
      <c r="EH22" s="118">
        <f t="shared" si="28"/>
        <v>0.78</v>
      </c>
      <c r="EI22" s="118">
        <f t="shared" si="28"/>
        <v>0.78</v>
      </c>
      <c r="EJ22" s="118">
        <f t="shared" si="28"/>
        <v>0.78</v>
      </c>
      <c r="EK22" s="118">
        <f t="shared" si="28"/>
        <v>0.78</v>
      </c>
      <c r="EL22" s="118">
        <f t="shared" si="28"/>
        <v>0.78</v>
      </c>
      <c r="EM22" s="118">
        <f t="shared" si="28"/>
        <v>0.78</v>
      </c>
      <c r="EN22" s="118">
        <f t="shared" si="28"/>
        <v>0.78</v>
      </c>
      <c r="EO22" s="118">
        <f t="shared" si="28"/>
        <v>0.78</v>
      </c>
    </row>
    <row r="23" spans="1:145" s="118" customFormat="1" ht="23.1" customHeight="1" x14ac:dyDescent="0.2">
      <c r="A23" s="111">
        <v>874</v>
      </c>
      <c r="B23" s="112" t="s">
        <v>182</v>
      </c>
      <c r="C23" s="113">
        <v>0</v>
      </c>
      <c r="D23" s="113">
        <v>55934.999999999993</v>
      </c>
      <c r="E23" s="114" t="s">
        <v>183</v>
      </c>
      <c r="F23" s="115" t="s">
        <v>162</v>
      </c>
      <c r="G23" s="116">
        <v>0.83</v>
      </c>
      <c r="H23" s="113">
        <v>0</v>
      </c>
      <c r="I23" s="113">
        <v>46426.049999999988</v>
      </c>
      <c r="J23" s="117" t="s">
        <v>109</v>
      </c>
      <c r="K23" s="118" t="s">
        <v>110</v>
      </c>
      <c r="L23" s="119">
        <f t="shared" si="19"/>
        <v>874</v>
      </c>
      <c r="M23" s="119">
        <v>1</v>
      </c>
      <c r="N23" s="120"/>
      <c r="O23" s="121"/>
      <c r="P23" s="122"/>
      <c r="Q23" s="123"/>
      <c r="R23" s="123"/>
      <c r="S23" s="124">
        <f t="shared" si="20"/>
        <v>0</v>
      </c>
      <c r="T23" s="124">
        <f t="shared" si="20"/>
        <v>46426.049999999988</v>
      </c>
      <c r="U23" s="124">
        <f t="shared" si="29"/>
        <v>0</v>
      </c>
      <c r="V23" s="124">
        <f t="shared" si="29"/>
        <v>46426.049999999988</v>
      </c>
      <c r="W23" s="125">
        <f t="shared" si="30"/>
        <v>0</v>
      </c>
      <c r="X23" s="125">
        <f t="shared" si="30"/>
        <v>0</v>
      </c>
      <c r="Y23" s="118" t="s">
        <v>124</v>
      </c>
      <c r="Z23" s="118" t="s">
        <v>181</v>
      </c>
      <c r="AA23" s="116">
        <v>0</v>
      </c>
      <c r="AB23" s="116">
        <f t="shared" ref="AB23" si="42">AA23</f>
        <v>0</v>
      </c>
      <c r="AC23" s="123">
        <f t="shared" ref="AC23:AD23" si="43">AA23*C23</f>
        <v>0</v>
      </c>
      <c r="AD23" s="123">
        <f t="shared" si="43"/>
        <v>0</v>
      </c>
      <c r="AE23" s="118" t="s">
        <v>184</v>
      </c>
      <c r="AF23" s="126">
        <v>45017</v>
      </c>
      <c r="AW23" s="118">
        <f>IF($AI$14="yes",$M23*$G23,$M23)</f>
        <v>1</v>
      </c>
      <c r="AX23" s="118">
        <f t="shared" si="21"/>
        <v>1</v>
      </c>
      <c r="AY23" s="118">
        <f t="shared" si="21"/>
        <v>1</v>
      </c>
      <c r="AZ23" s="118">
        <f t="shared" si="21"/>
        <v>1</v>
      </c>
      <c r="BA23" s="118">
        <f t="shared" si="21"/>
        <v>1</v>
      </c>
      <c r="BB23" s="118">
        <f t="shared" si="21"/>
        <v>1</v>
      </c>
      <c r="BC23" s="118">
        <f t="shared" si="21"/>
        <v>1</v>
      </c>
      <c r="BD23" s="118">
        <f t="shared" si="21"/>
        <v>1</v>
      </c>
      <c r="BE23" s="118">
        <f t="shared" si="21"/>
        <v>1</v>
      </c>
      <c r="BG23" s="118" t="str">
        <f>BH23</f>
        <v>Vacant 2023</v>
      </c>
      <c r="BH23" s="118" t="str">
        <f t="shared" si="34"/>
        <v>Vacant 2023</v>
      </c>
      <c r="BJ23" s="118">
        <f t="shared" si="35"/>
        <v>0</v>
      </c>
      <c r="BK23" s="118">
        <f t="shared" si="36"/>
        <v>9</v>
      </c>
      <c r="BL23" s="118" t="s">
        <v>112</v>
      </c>
      <c r="BM23" s="124">
        <f t="shared" si="22"/>
        <v>0</v>
      </c>
      <c r="BN23" s="124">
        <f t="shared" si="22"/>
        <v>0</v>
      </c>
      <c r="BO23" s="124">
        <f t="shared" si="22"/>
        <v>0</v>
      </c>
      <c r="BP23" s="124">
        <f t="shared" si="22"/>
        <v>0</v>
      </c>
      <c r="BQ23" s="124">
        <f t="shared" si="22"/>
        <v>0</v>
      </c>
      <c r="BR23" s="124">
        <f t="shared" si="22"/>
        <v>0</v>
      </c>
      <c r="BS23" s="124">
        <f t="shared" si="22"/>
        <v>0</v>
      </c>
      <c r="BT23" s="124">
        <f t="shared" si="22"/>
        <v>0</v>
      </c>
      <c r="BU23" s="124">
        <f t="shared" si="22"/>
        <v>0</v>
      </c>
      <c r="BV23" s="124">
        <f t="shared" si="22"/>
        <v>0</v>
      </c>
      <c r="BW23" s="124">
        <f t="shared" si="22"/>
        <v>0</v>
      </c>
      <c r="BX23" s="124">
        <f t="shared" si="22"/>
        <v>0</v>
      </c>
      <c r="BY23" s="124">
        <f t="shared" si="23"/>
        <v>0</v>
      </c>
      <c r="BZ23" s="124">
        <f t="shared" si="23"/>
        <v>0</v>
      </c>
      <c r="CA23" s="124">
        <f t="shared" si="23"/>
        <v>0</v>
      </c>
      <c r="CB23" s="124">
        <f t="shared" si="23"/>
        <v>5158.4499999999989</v>
      </c>
      <c r="CC23" s="124">
        <f t="shared" si="23"/>
        <v>5158.4499999999989</v>
      </c>
      <c r="CD23" s="124">
        <f t="shared" si="23"/>
        <v>5158.4499999999989</v>
      </c>
      <c r="CE23" s="124">
        <f t="shared" si="23"/>
        <v>5158.4499999999989</v>
      </c>
      <c r="CF23" s="124">
        <f t="shared" si="23"/>
        <v>5158.4499999999989</v>
      </c>
      <c r="CG23" s="124">
        <f t="shared" si="23"/>
        <v>5158.4499999999989</v>
      </c>
      <c r="CH23" s="124">
        <f t="shared" si="23"/>
        <v>5158.4499999999989</v>
      </c>
      <c r="CI23" s="124">
        <f t="shared" si="23"/>
        <v>5158.4499999999989</v>
      </c>
      <c r="CJ23" s="124">
        <f t="shared" si="23"/>
        <v>5158.4499999999989</v>
      </c>
      <c r="CK23" s="125">
        <f t="shared" si="37"/>
        <v>0</v>
      </c>
      <c r="CL23" s="125">
        <f t="shared" si="38"/>
        <v>46426.049999999981</v>
      </c>
      <c r="CM23" s="125">
        <f t="shared" si="24"/>
        <v>0</v>
      </c>
      <c r="CN23" s="125">
        <f t="shared" si="24"/>
        <v>0</v>
      </c>
      <c r="CO23" s="124">
        <f t="shared" si="25"/>
        <v>0</v>
      </c>
      <c r="CP23" s="124">
        <f t="shared" si="25"/>
        <v>0</v>
      </c>
      <c r="CQ23" s="124">
        <f t="shared" si="25"/>
        <v>0</v>
      </c>
      <c r="CR23" s="124">
        <f t="shared" si="25"/>
        <v>0</v>
      </c>
      <c r="CS23" s="124">
        <f t="shared" si="25"/>
        <v>0</v>
      </c>
      <c r="CT23" s="124">
        <f t="shared" si="25"/>
        <v>0</v>
      </c>
      <c r="CU23" s="124">
        <f t="shared" si="25"/>
        <v>0</v>
      </c>
      <c r="CV23" s="124">
        <f t="shared" si="25"/>
        <v>0</v>
      </c>
      <c r="CW23" s="124">
        <f t="shared" si="25"/>
        <v>0</v>
      </c>
      <c r="CX23" s="124">
        <f t="shared" si="25"/>
        <v>0</v>
      </c>
      <c r="CY23" s="124">
        <f t="shared" si="25"/>
        <v>0</v>
      </c>
      <c r="CZ23" s="124">
        <f t="shared" si="25"/>
        <v>0</v>
      </c>
      <c r="DA23" s="124">
        <f t="shared" si="26"/>
        <v>0</v>
      </c>
      <c r="DB23" s="124">
        <f t="shared" si="26"/>
        <v>0</v>
      </c>
      <c r="DC23" s="124">
        <f t="shared" si="26"/>
        <v>0</v>
      </c>
      <c r="DD23" s="124">
        <f t="shared" si="26"/>
        <v>0</v>
      </c>
      <c r="DE23" s="124">
        <f t="shared" si="26"/>
        <v>0</v>
      </c>
      <c r="DF23" s="124">
        <f t="shared" si="26"/>
        <v>0</v>
      </c>
      <c r="DG23" s="124">
        <f t="shared" si="26"/>
        <v>0</v>
      </c>
      <c r="DH23" s="124">
        <f t="shared" si="26"/>
        <v>0</v>
      </c>
      <c r="DI23" s="124">
        <f t="shared" si="26"/>
        <v>0</v>
      </c>
      <c r="DJ23" s="124">
        <f t="shared" si="26"/>
        <v>0</v>
      </c>
      <c r="DK23" s="124">
        <f t="shared" si="26"/>
        <v>0</v>
      </c>
      <c r="DL23" s="124">
        <f t="shared" si="26"/>
        <v>0</v>
      </c>
      <c r="DM23" s="125">
        <f t="shared" si="39"/>
        <v>0</v>
      </c>
      <c r="DN23" s="125">
        <f t="shared" si="40"/>
        <v>0</v>
      </c>
      <c r="DO23" s="125">
        <f t="shared" si="27"/>
        <v>0</v>
      </c>
      <c r="DP23" s="125">
        <f t="shared" si="27"/>
        <v>0</v>
      </c>
      <c r="DQ23" s="118">
        <f t="shared" si="41"/>
        <v>0</v>
      </c>
      <c r="DR23" s="118">
        <f t="shared" si="28"/>
        <v>0</v>
      </c>
      <c r="DS23" s="118">
        <f t="shared" si="28"/>
        <v>0</v>
      </c>
      <c r="DT23" s="118">
        <f t="shared" si="28"/>
        <v>0</v>
      </c>
      <c r="DU23" s="118">
        <f t="shared" si="28"/>
        <v>0</v>
      </c>
      <c r="DV23" s="118">
        <f t="shared" si="28"/>
        <v>0</v>
      </c>
      <c r="DW23" s="118">
        <f t="shared" si="28"/>
        <v>0</v>
      </c>
      <c r="DX23" s="118">
        <f t="shared" si="28"/>
        <v>0</v>
      </c>
      <c r="DY23" s="118">
        <f t="shared" si="28"/>
        <v>0</v>
      </c>
      <c r="DZ23" s="118">
        <f t="shared" si="28"/>
        <v>0</v>
      </c>
      <c r="EA23" s="118">
        <f t="shared" si="28"/>
        <v>0</v>
      </c>
      <c r="EB23" s="118">
        <f t="shared" si="28"/>
        <v>0</v>
      </c>
      <c r="EC23" s="118">
        <f t="shared" si="28"/>
        <v>0</v>
      </c>
      <c r="ED23" s="118">
        <f t="shared" si="28"/>
        <v>0</v>
      </c>
      <c r="EE23" s="118">
        <f t="shared" si="28"/>
        <v>0</v>
      </c>
      <c r="EF23" s="118">
        <f t="shared" si="28"/>
        <v>0</v>
      </c>
      <c r="EG23" s="118">
        <f t="shared" si="28"/>
        <v>0.83</v>
      </c>
      <c r="EH23" s="118">
        <f t="shared" si="28"/>
        <v>0.83</v>
      </c>
      <c r="EI23" s="118">
        <f t="shared" si="28"/>
        <v>0.83</v>
      </c>
      <c r="EJ23" s="118">
        <f t="shared" si="28"/>
        <v>0.83</v>
      </c>
      <c r="EK23" s="118">
        <f t="shared" si="28"/>
        <v>0.83</v>
      </c>
      <c r="EL23" s="118">
        <f t="shared" si="28"/>
        <v>0.83</v>
      </c>
      <c r="EM23" s="118">
        <f t="shared" si="28"/>
        <v>0.83</v>
      </c>
      <c r="EN23" s="118">
        <f t="shared" si="28"/>
        <v>0.83</v>
      </c>
      <c r="EO23" s="118">
        <f t="shared" si="28"/>
        <v>0.83</v>
      </c>
    </row>
    <row r="24" spans="1:145" s="118" customFormat="1" ht="23.1" customHeight="1" x14ac:dyDescent="0.2">
      <c r="A24" s="111">
        <v>874</v>
      </c>
      <c r="B24" s="112" t="s">
        <v>185</v>
      </c>
      <c r="C24" s="113">
        <v>32103.947214076245</v>
      </c>
      <c r="D24" s="113">
        <v>49595</v>
      </c>
      <c r="E24" s="114" t="s">
        <v>186</v>
      </c>
      <c r="F24" s="115" t="s">
        <v>162</v>
      </c>
      <c r="G24" s="116">
        <v>0.83</v>
      </c>
      <c r="H24" s="113">
        <v>26647.276187683281</v>
      </c>
      <c r="I24" s="113">
        <v>41163</v>
      </c>
      <c r="J24" s="117" t="s">
        <v>109</v>
      </c>
      <c r="K24" s="118" t="s">
        <v>187</v>
      </c>
      <c r="L24" s="119">
        <f t="shared" si="19"/>
        <v>874</v>
      </c>
      <c r="M24" s="119">
        <v>1</v>
      </c>
      <c r="N24" s="120"/>
      <c r="O24" s="121"/>
      <c r="P24" s="122"/>
      <c r="Q24" s="123"/>
      <c r="R24" s="123"/>
      <c r="S24" s="124">
        <f t="shared" si="20"/>
        <v>26647.276187683281</v>
      </c>
      <c r="T24" s="124">
        <f t="shared" si="20"/>
        <v>41163</v>
      </c>
      <c r="U24" s="124">
        <f t="shared" si="29"/>
        <v>26647.276187683281</v>
      </c>
      <c r="V24" s="124">
        <f t="shared" si="29"/>
        <v>41163</v>
      </c>
      <c r="W24" s="125">
        <f t="shared" si="30"/>
        <v>0</v>
      </c>
      <c r="X24" s="125">
        <f t="shared" si="30"/>
        <v>0</v>
      </c>
      <c r="Y24" s="118" t="s">
        <v>124</v>
      </c>
      <c r="Z24" s="118" t="s">
        <v>188</v>
      </c>
      <c r="AA24" s="116">
        <v>0.68443383687771453</v>
      </c>
      <c r="AB24" s="116">
        <f>AA24</f>
        <v>0.68443383687771453</v>
      </c>
      <c r="AC24" s="123">
        <f>AA24*C24</f>
        <v>21973.02777064982</v>
      </c>
      <c r="AD24" s="123">
        <f>AB24*D24</f>
        <v>33944.49613995025</v>
      </c>
      <c r="AE24" s="118" t="s">
        <v>189</v>
      </c>
      <c r="AF24" s="126">
        <v>44652</v>
      </c>
      <c r="AK24" s="118">
        <f>IF($AI$14="yes",$M24*$G24,$M24)</f>
        <v>1</v>
      </c>
      <c r="AL24" s="118">
        <f>AK24</f>
        <v>1</v>
      </c>
      <c r="AM24" s="118">
        <f t="shared" ref="AM24:BE24" si="44">AL24</f>
        <v>1</v>
      </c>
      <c r="AN24" s="118">
        <f t="shared" si="44"/>
        <v>1</v>
      </c>
      <c r="AO24" s="118">
        <f t="shared" si="44"/>
        <v>1</v>
      </c>
      <c r="AP24" s="118">
        <f t="shared" si="44"/>
        <v>1</v>
      </c>
      <c r="AQ24" s="118">
        <f t="shared" si="44"/>
        <v>1</v>
      </c>
      <c r="AR24" s="118">
        <f t="shared" si="44"/>
        <v>1</v>
      </c>
      <c r="AS24" s="118">
        <f t="shared" si="44"/>
        <v>1</v>
      </c>
      <c r="AT24" s="118">
        <f t="shared" si="44"/>
        <v>1</v>
      </c>
      <c r="AU24" s="118">
        <f t="shared" si="44"/>
        <v>1</v>
      </c>
      <c r="AV24" s="118">
        <f t="shared" si="44"/>
        <v>1</v>
      </c>
      <c r="AW24" s="118">
        <f t="shared" si="44"/>
        <v>1</v>
      </c>
      <c r="AX24" s="118">
        <f t="shared" si="44"/>
        <v>1</v>
      </c>
      <c r="AY24" s="118">
        <f t="shared" si="44"/>
        <v>1</v>
      </c>
      <c r="AZ24" s="118">
        <f t="shared" si="44"/>
        <v>1</v>
      </c>
      <c r="BA24" s="118">
        <f t="shared" si="44"/>
        <v>1</v>
      </c>
      <c r="BB24" s="118">
        <f t="shared" si="44"/>
        <v>1</v>
      </c>
      <c r="BC24" s="118">
        <f t="shared" si="44"/>
        <v>1</v>
      </c>
      <c r="BD24" s="118">
        <f t="shared" si="44"/>
        <v>1</v>
      </c>
      <c r="BE24" s="118">
        <f t="shared" si="44"/>
        <v>1</v>
      </c>
      <c r="BG24" s="118" t="s">
        <v>98</v>
      </c>
      <c r="BH24" s="118" t="str">
        <f t="shared" si="34"/>
        <v>Filled April 2022</v>
      </c>
      <c r="BJ24" s="118">
        <f t="shared" si="35"/>
        <v>9</v>
      </c>
      <c r="BK24" s="118">
        <f t="shared" si="36"/>
        <v>12</v>
      </c>
      <c r="BL24" s="118" t="s">
        <v>112</v>
      </c>
      <c r="BM24" s="124">
        <f t="shared" si="22"/>
        <v>0</v>
      </c>
      <c r="BN24" s="124">
        <f t="shared" si="22"/>
        <v>0</v>
      </c>
      <c r="BO24" s="124">
        <f t="shared" si="22"/>
        <v>0</v>
      </c>
      <c r="BP24" s="124">
        <f t="shared" si="22"/>
        <v>2960.8084652981424</v>
      </c>
      <c r="BQ24" s="124">
        <f t="shared" si="22"/>
        <v>2960.8084652981424</v>
      </c>
      <c r="BR24" s="124">
        <f t="shared" si="22"/>
        <v>2960.8084652981424</v>
      </c>
      <c r="BS24" s="124">
        <f t="shared" si="22"/>
        <v>2960.8084652981424</v>
      </c>
      <c r="BT24" s="124">
        <f t="shared" si="22"/>
        <v>2960.8084652981424</v>
      </c>
      <c r="BU24" s="124">
        <f t="shared" si="22"/>
        <v>2960.8084652981424</v>
      </c>
      <c r="BV24" s="124">
        <f t="shared" si="22"/>
        <v>2960.8084652981424</v>
      </c>
      <c r="BW24" s="124">
        <f t="shared" si="22"/>
        <v>2960.8084652981424</v>
      </c>
      <c r="BX24" s="124">
        <f t="shared" si="22"/>
        <v>2960.8084652981424</v>
      </c>
      <c r="BY24" s="124">
        <f t="shared" si="23"/>
        <v>3430.25</v>
      </c>
      <c r="BZ24" s="124">
        <f t="shared" si="23"/>
        <v>3430.25</v>
      </c>
      <c r="CA24" s="124">
        <f t="shared" si="23"/>
        <v>3430.25</v>
      </c>
      <c r="CB24" s="124">
        <f t="shared" si="23"/>
        <v>3430.25</v>
      </c>
      <c r="CC24" s="124">
        <f t="shared" si="23"/>
        <v>3430.25</v>
      </c>
      <c r="CD24" s="124">
        <f t="shared" si="23"/>
        <v>3430.25</v>
      </c>
      <c r="CE24" s="124">
        <f t="shared" si="23"/>
        <v>3430.25</v>
      </c>
      <c r="CF24" s="124">
        <f t="shared" si="23"/>
        <v>3430.25</v>
      </c>
      <c r="CG24" s="124">
        <f t="shared" si="23"/>
        <v>3430.25</v>
      </c>
      <c r="CH24" s="124">
        <f t="shared" si="23"/>
        <v>3430.25</v>
      </c>
      <c r="CI24" s="124">
        <f t="shared" si="23"/>
        <v>3430.25</v>
      </c>
      <c r="CJ24" s="124">
        <f t="shared" si="23"/>
        <v>3430.25</v>
      </c>
      <c r="CK24" s="125">
        <f t="shared" si="37"/>
        <v>26647.276187683277</v>
      </c>
      <c r="CL24" s="125">
        <f t="shared" si="38"/>
        <v>41163</v>
      </c>
      <c r="CM24" s="125">
        <f t="shared" si="24"/>
        <v>0</v>
      </c>
      <c r="CN24" s="125">
        <f t="shared" si="24"/>
        <v>0</v>
      </c>
      <c r="CO24" s="124">
        <f t="shared" si="25"/>
        <v>0</v>
      </c>
      <c r="CP24" s="124">
        <f t="shared" si="25"/>
        <v>0</v>
      </c>
      <c r="CQ24" s="124">
        <f t="shared" si="25"/>
        <v>0</v>
      </c>
      <c r="CR24" s="124">
        <f t="shared" si="25"/>
        <v>2441.4475300722024</v>
      </c>
      <c r="CS24" s="124">
        <f t="shared" si="25"/>
        <v>2441.4475300722024</v>
      </c>
      <c r="CT24" s="124">
        <f t="shared" si="25"/>
        <v>2441.4475300722024</v>
      </c>
      <c r="CU24" s="124">
        <f t="shared" si="25"/>
        <v>2441.4475300722024</v>
      </c>
      <c r="CV24" s="124">
        <f t="shared" si="25"/>
        <v>2441.4475300722024</v>
      </c>
      <c r="CW24" s="124">
        <f t="shared" si="25"/>
        <v>2441.4475300722024</v>
      </c>
      <c r="CX24" s="124">
        <f t="shared" si="25"/>
        <v>2441.4475300722024</v>
      </c>
      <c r="CY24" s="124">
        <f t="shared" si="25"/>
        <v>2441.4475300722024</v>
      </c>
      <c r="CZ24" s="124">
        <f t="shared" si="25"/>
        <v>2441.4475300722024</v>
      </c>
      <c r="DA24" s="124">
        <f t="shared" si="26"/>
        <v>2828.7080116625207</v>
      </c>
      <c r="DB24" s="124">
        <f t="shared" si="26"/>
        <v>2828.7080116625207</v>
      </c>
      <c r="DC24" s="124">
        <f t="shared" si="26"/>
        <v>2828.7080116625207</v>
      </c>
      <c r="DD24" s="124">
        <f t="shared" si="26"/>
        <v>2828.7080116625207</v>
      </c>
      <c r="DE24" s="124">
        <f t="shared" si="26"/>
        <v>2828.7080116625207</v>
      </c>
      <c r="DF24" s="124">
        <f t="shared" si="26"/>
        <v>2828.7080116625207</v>
      </c>
      <c r="DG24" s="124">
        <f t="shared" si="26"/>
        <v>2828.7080116625207</v>
      </c>
      <c r="DH24" s="124">
        <f t="shared" si="26"/>
        <v>2828.7080116625207</v>
      </c>
      <c r="DI24" s="124">
        <f t="shared" si="26"/>
        <v>2828.7080116625207</v>
      </c>
      <c r="DJ24" s="124">
        <f t="shared" si="26"/>
        <v>2828.7080116625207</v>
      </c>
      <c r="DK24" s="124">
        <f t="shared" si="26"/>
        <v>2828.7080116625207</v>
      </c>
      <c r="DL24" s="124">
        <f t="shared" si="26"/>
        <v>2828.7080116625207</v>
      </c>
      <c r="DM24" s="125">
        <f t="shared" si="39"/>
        <v>21973.027770649824</v>
      </c>
      <c r="DN24" s="125">
        <f t="shared" si="40"/>
        <v>33944.496139950257</v>
      </c>
      <c r="DO24" s="125">
        <f t="shared" si="27"/>
        <v>0</v>
      </c>
      <c r="DP24" s="125">
        <f t="shared" si="27"/>
        <v>0</v>
      </c>
      <c r="DQ24" s="118">
        <f t="shared" si="41"/>
        <v>0</v>
      </c>
      <c r="DR24" s="118">
        <f t="shared" si="28"/>
        <v>0</v>
      </c>
      <c r="DS24" s="118">
        <f t="shared" si="28"/>
        <v>0</v>
      </c>
      <c r="DT24" s="118">
        <f t="shared" si="28"/>
        <v>0</v>
      </c>
      <c r="DU24" s="118">
        <f t="shared" si="28"/>
        <v>0.83</v>
      </c>
      <c r="DV24" s="118">
        <f t="shared" si="28"/>
        <v>0.83</v>
      </c>
      <c r="DW24" s="118">
        <f t="shared" si="28"/>
        <v>0.83</v>
      </c>
      <c r="DX24" s="118">
        <f t="shared" si="28"/>
        <v>0.83</v>
      </c>
      <c r="DY24" s="118">
        <f t="shared" si="28"/>
        <v>0.83</v>
      </c>
      <c r="DZ24" s="118">
        <f t="shared" si="28"/>
        <v>0.83</v>
      </c>
      <c r="EA24" s="118">
        <f t="shared" si="28"/>
        <v>0.83</v>
      </c>
      <c r="EB24" s="118">
        <f t="shared" si="28"/>
        <v>0.83</v>
      </c>
      <c r="EC24" s="118">
        <f t="shared" si="28"/>
        <v>0.83</v>
      </c>
      <c r="ED24" s="118">
        <f t="shared" si="28"/>
        <v>0.83</v>
      </c>
      <c r="EE24" s="118">
        <f t="shared" si="28"/>
        <v>0.83</v>
      </c>
      <c r="EF24" s="118">
        <f t="shared" si="28"/>
        <v>0.83</v>
      </c>
      <c r="EG24" s="118">
        <f t="shared" si="28"/>
        <v>0.83</v>
      </c>
      <c r="EH24" s="118">
        <f t="shared" si="28"/>
        <v>0.83</v>
      </c>
      <c r="EI24" s="118">
        <f t="shared" si="28"/>
        <v>0.83</v>
      </c>
      <c r="EJ24" s="118">
        <f t="shared" si="28"/>
        <v>0.83</v>
      </c>
      <c r="EK24" s="118">
        <f t="shared" si="28"/>
        <v>0.83</v>
      </c>
      <c r="EL24" s="118">
        <f t="shared" si="28"/>
        <v>0.83</v>
      </c>
      <c r="EM24" s="118">
        <f t="shared" si="28"/>
        <v>0.83</v>
      </c>
      <c r="EN24" s="118">
        <f t="shared" si="28"/>
        <v>0.83</v>
      </c>
      <c r="EO24" s="118">
        <f t="shared" si="28"/>
        <v>0.83</v>
      </c>
    </row>
    <row r="25" spans="1:145" s="129" customFormat="1" ht="23.1" customHeight="1" x14ac:dyDescent="0.2">
      <c r="A25" s="111">
        <v>874</v>
      </c>
      <c r="B25" s="112" t="s">
        <v>190</v>
      </c>
      <c r="C25" s="113">
        <v>0</v>
      </c>
      <c r="D25" s="113">
        <v>42790.999999999993</v>
      </c>
      <c r="E25" s="127" t="s">
        <v>191</v>
      </c>
      <c r="F25" s="115" t="s">
        <v>162</v>
      </c>
      <c r="G25" s="116">
        <v>0.87</v>
      </c>
      <c r="H25" s="113">
        <v>0</v>
      </c>
      <c r="I25" s="113">
        <v>37228.169999999991</v>
      </c>
      <c r="J25" s="117" t="s">
        <v>109</v>
      </c>
      <c r="K25" s="118" t="s">
        <v>110</v>
      </c>
      <c r="L25" s="119">
        <f t="shared" si="19"/>
        <v>874</v>
      </c>
      <c r="M25" s="119">
        <v>1</v>
      </c>
      <c r="N25" s="120"/>
      <c r="O25" s="121"/>
      <c r="P25" s="122"/>
      <c r="Q25" s="123"/>
      <c r="R25" s="123"/>
      <c r="S25" s="124">
        <f t="shared" si="20"/>
        <v>0</v>
      </c>
      <c r="T25" s="124">
        <f t="shared" si="20"/>
        <v>37228.169999999991</v>
      </c>
      <c r="U25" s="124">
        <f t="shared" si="29"/>
        <v>0</v>
      </c>
      <c r="V25" s="124">
        <f t="shared" si="29"/>
        <v>37228.169999999991</v>
      </c>
      <c r="W25" s="125">
        <f t="shared" si="30"/>
        <v>0</v>
      </c>
      <c r="X25" s="125">
        <f t="shared" si="30"/>
        <v>0</v>
      </c>
      <c r="Y25" s="118" t="s">
        <v>124</v>
      </c>
      <c r="Z25" s="128" t="s">
        <v>181</v>
      </c>
      <c r="AA25" s="116">
        <v>9.0328491835162547E-2</v>
      </c>
      <c r="AB25" s="116">
        <f t="shared" ref="AB25:AB26" si="45">AA25</f>
        <v>9.0328491835162547E-2</v>
      </c>
      <c r="AC25" s="123">
        <f t="shared" ref="AC25:AD29" si="46">AA25*C25</f>
        <v>0</v>
      </c>
      <c r="AD25" s="123">
        <f t="shared" si="46"/>
        <v>3865.2464941184398</v>
      </c>
      <c r="AE25" s="129" t="s">
        <v>170</v>
      </c>
      <c r="AF25" s="126">
        <v>45017</v>
      </c>
      <c r="AG25" s="118"/>
      <c r="AH25" s="118"/>
      <c r="AI25" s="118"/>
      <c r="AJ25" s="118"/>
      <c r="AK25" s="118"/>
      <c r="AL25" s="118"/>
      <c r="AM25" s="118"/>
      <c r="AN25" s="118"/>
      <c r="AO25" s="118"/>
      <c r="AP25" s="118"/>
      <c r="AQ25" s="118"/>
      <c r="AR25" s="118"/>
      <c r="AS25" s="118"/>
      <c r="AT25" s="118"/>
      <c r="AU25" s="118"/>
      <c r="AV25" s="118"/>
      <c r="AW25" s="118">
        <f>IF($AI$14="yes",$M25*$G25,$M25)</f>
        <v>1</v>
      </c>
      <c r="AX25" s="118">
        <f t="shared" si="21"/>
        <v>1</v>
      </c>
      <c r="AY25" s="118">
        <f t="shared" si="21"/>
        <v>1</v>
      </c>
      <c r="AZ25" s="118">
        <f t="shared" si="21"/>
        <v>1</v>
      </c>
      <c r="BA25" s="118">
        <f t="shared" si="21"/>
        <v>1</v>
      </c>
      <c r="BB25" s="118">
        <f t="shared" si="21"/>
        <v>1</v>
      </c>
      <c r="BC25" s="118">
        <f t="shared" si="21"/>
        <v>1</v>
      </c>
      <c r="BD25" s="118">
        <f t="shared" si="21"/>
        <v>1</v>
      </c>
      <c r="BE25" s="118">
        <f t="shared" si="21"/>
        <v>1</v>
      </c>
      <c r="BG25" s="118" t="str">
        <f>BH25</f>
        <v>Vacant 2023</v>
      </c>
      <c r="BH25" s="118" t="str">
        <f t="shared" si="34"/>
        <v>Vacant 2023</v>
      </c>
      <c r="BJ25" s="118">
        <f t="shared" si="35"/>
        <v>0</v>
      </c>
      <c r="BK25" s="118">
        <f t="shared" si="36"/>
        <v>9</v>
      </c>
      <c r="BL25" s="118" t="s">
        <v>112</v>
      </c>
      <c r="BM25" s="124">
        <f t="shared" si="22"/>
        <v>0</v>
      </c>
      <c r="BN25" s="124">
        <f t="shared" si="22"/>
        <v>0</v>
      </c>
      <c r="BO25" s="124">
        <f t="shared" si="22"/>
        <v>0</v>
      </c>
      <c r="BP25" s="124">
        <f t="shared" si="22"/>
        <v>0</v>
      </c>
      <c r="BQ25" s="124">
        <f t="shared" si="22"/>
        <v>0</v>
      </c>
      <c r="BR25" s="124">
        <f t="shared" si="22"/>
        <v>0</v>
      </c>
      <c r="BS25" s="124">
        <f t="shared" si="22"/>
        <v>0</v>
      </c>
      <c r="BT25" s="124">
        <f t="shared" si="22"/>
        <v>0</v>
      </c>
      <c r="BU25" s="124">
        <f t="shared" si="22"/>
        <v>0</v>
      </c>
      <c r="BV25" s="124">
        <f t="shared" si="22"/>
        <v>0</v>
      </c>
      <c r="BW25" s="124">
        <f t="shared" si="22"/>
        <v>0</v>
      </c>
      <c r="BX25" s="124">
        <f t="shared" si="22"/>
        <v>0</v>
      </c>
      <c r="BY25" s="124">
        <f t="shared" si="23"/>
        <v>0</v>
      </c>
      <c r="BZ25" s="124">
        <f t="shared" si="23"/>
        <v>0</v>
      </c>
      <c r="CA25" s="124">
        <f t="shared" si="23"/>
        <v>0</v>
      </c>
      <c r="CB25" s="124">
        <f t="shared" si="23"/>
        <v>4136.4633333333322</v>
      </c>
      <c r="CC25" s="124">
        <f t="shared" si="23"/>
        <v>4136.4633333333322</v>
      </c>
      <c r="CD25" s="124">
        <f t="shared" si="23"/>
        <v>4136.4633333333322</v>
      </c>
      <c r="CE25" s="124">
        <f t="shared" si="23"/>
        <v>4136.4633333333322</v>
      </c>
      <c r="CF25" s="124">
        <f t="shared" si="23"/>
        <v>4136.4633333333322</v>
      </c>
      <c r="CG25" s="124">
        <f t="shared" si="23"/>
        <v>4136.4633333333322</v>
      </c>
      <c r="CH25" s="124">
        <f t="shared" si="23"/>
        <v>4136.4633333333322</v>
      </c>
      <c r="CI25" s="124">
        <f t="shared" si="23"/>
        <v>4136.4633333333322</v>
      </c>
      <c r="CJ25" s="124">
        <f t="shared" si="23"/>
        <v>4136.4633333333322</v>
      </c>
      <c r="CK25" s="125">
        <f t="shared" si="37"/>
        <v>0</v>
      </c>
      <c r="CL25" s="125">
        <f t="shared" si="38"/>
        <v>37228.169999999991</v>
      </c>
      <c r="CM25" s="125">
        <f t="shared" si="24"/>
        <v>0</v>
      </c>
      <c r="CN25" s="125">
        <f t="shared" si="24"/>
        <v>0</v>
      </c>
      <c r="CO25" s="124">
        <f t="shared" si="25"/>
        <v>0</v>
      </c>
      <c r="CP25" s="124">
        <f t="shared" si="25"/>
        <v>0</v>
      </c>
      <c r="CQ25" s="124">
        <f t="shared" si="25"/>
        <v>0</v>
      </c>
      <c r="CR25" s="124">
        <f t="shared" si="25"/>
        <v>0</v>
      </c>
      <c r="CS25" s="124">
        <f t="shared" si="25"/>
        <v>0</v>
      </c>
      <c r="CT25" s="124">
        <f t="shared" si="25"/>
        <v>0</v>
      </c>
      <c r="CU25" s="124">
        <f t="shared" si="25"/>
        <v>0</v>
      </c>
      <c r="CV25" s="124">
        <f t="shared" si="25"/>
        <v>0</v>
      </c>
      <c r="CW25" s="124">
        <f t="shared" si="25"/>
        <v>0</v>
      </c>
      <c r="CX25" s="124">
        <f t="shared" si="25"/>
        <v>0</v>
      </c>
      <c r="CY25" s="124">
        <f t="shared" si="25"/>
        <v>0</v>
      </c>
      <c r="CZ25" s="124">
        <f t="shared" si="25"/>
        <v>0</v>
      </c>
      <c r="DA25" s="124">
        <f t="shared" si="26"/>
        <v>0</v>
      </c>
      <c r="DB25" s="124">
        <f t="shared" si="26"/>
        <v>0</v>
      </c>
      <c r="DC25" s="124">
        <f t="shared" si="26"/>
        <v>0</v>
      </c>
      <c r="DD25" s="124">
        <f t="shared" si="26"/>
        <v>429.47183267982666</v>
      </c>
      <c r="DE25" s="124">
        <f t="shared" si="26"/>
        <v>429.47183267982666</v>
      </c>
      <c r="DF25" s="124">
        <f t="shared" si="26"/>
        <v>429.47183267982666</v>
      </c>
      <c r="DG25" s="124">
        <f t="shared" si="26"/>
        <v>429.47183267982666</v>
      </c>
      <c r="DH25" s="124">
        <f t="shared" si="26"/>
        <v>429.47183267982666</v>
      </c>
      <c r="DI25" s="124">
        <f t="shared" si="26"/>
        <v>429.47183267982666</v>
      </c>
      <c r="DJ25" s="124">
        <f t="shared" si="26"/>
        <v>429.47183267982666</v>
      </c>
      <c r="DK25" s="124">
        <f t="shared" si="26"/>
        <v>429.47183267982666</v>
      </c>
      <c r="DL25" s="124">
        <f t="shared" si="26"/>
        <v>429.47183267982666</v>
      </c>
      <c r="DM25" s="125">
        <f t="shared" si="39"/>
        <v>0</v>
      </c>
      <c r="DN25" s="125">
        <f t="shared" si="40"/>
        <v>3865.2464941184394</v>
      </c>
      <c r="DO25" s="125">
        <f t="shared" si="27"/>
        <v>0</v>
      </c>
      <c r="DP25" s="125">
        <f t="shared" si="27"/>
        <v>0</v>
      </c>
      <c r="DQ25" s="118">
        <f t="shared" si="41"/>
        <v>0</v>
      </c>
      <c r="DR25" s="118">
        <f t="shared" si="28"/>
        <v>0</v>
      </c>
      <c r="DS25" s="118">
        <f t="shared" si="28"/>
        <v>0</v>
      </c>
      <c r="DT25" s="118">
        <f t="shared" si="28"/>
        <v>0</v>
      </c>
      <c r="DU25" s="118">
        <f t="shared" si="28"/>
        <v>0</v>
      </c>
      <c r="DV25" s="118">
        <f t="shared" si="28"/>
        <v>0</v>
      </c>
      <c r="DW25" s="118">
        <f t="shared" si="28"/>
        <v>0</v>
      </c>
      <c r="DX25" s="118">
        <f t="shared" si="28"/>
        <v>0</v>
      </c>
      <c r="DY25" s="118">
        <f t="shared" si="28"/>
        <v>0</v>
      </c>
      <c r="DZ25" s="118">
        <f t="shared" si="28"/>
        <v>0</v>
      </c>
      <c r="EA25" s="118">
        <f t="shared" si="28"/>
        <v>0</v>
      </c>
      <c r="EB25" s="118">
        <f t="shared" si="28"/>
        <v>0</v>
      </c>
      <c r="EC25" s="118">
        <f t="shared" si="28"/>
        <v>0</v>
      </c>
      <c r="ED25" s="118">
        <f t="shared" si="28"/>
        <v>0</v>
      </c>
      <c r="EE25" s="118">
        <f t="shared" si="28"/>
        <v>0</v>
      </c>
      <c r="EF25" s="118">
        <f t="shared" si="28"/>
        <v>0</v>
      </c>
      <c r="EG25" s="118">
        <f t="shared" si="28"/>
        <v>0.87</v>
      </c>
      <c r="EH25" s="118">
        <f t="shared" si="28"/>
        <v>0.87</v>
      </c>
      <c r="EI25" s="118">
        <f t="shared" si="28"/>
        <v>0.87</v>
      </c>
      <c r="EJ25" s="118">
        <f t="shared" si="28"/>
        <v>0.87</v>
      </c>
      <c r="EK25" s="118">
        <f t="shared" si="28"/>
        <v>0.87</v>
      </c>
      <c r="EL25" s="118">
        <f t="shared" si="28"/>
        <v>0.87</v>
      </c>
      <c r="EM25" s="118">
        <f t="shared" si="28"/>
        <v>0.87</v>
      </c>
      <c r="EN25" s="118">
        <f t="shared" si="28"/>
        <v>0.87</v>
      </c>
      <c r="EO25" s="118">
        <f t="shared" si="28"/>
        <v>0.87</v>
      </c>
    </row>
    <row r="26" spans="1:145" s="118" customFormat="1" ht="23.1" customHeight="1" x14ac:dyDescent="0.2">
      <c r="A26" s="111">
        <v>878</v>
      </c>
      <c r="B26" s="114" t="s">
        <v>192</v>
      </c>
      <c r="C26" s="113">
        <v>7706.498533724337</v>
      </c>
      <c r="D26" s="113">
        <v>31386</v>
      </c>
      <c r="E26" s="114" t="s">
        <v>193</v>
      </c>
      <c r="F26" s="115" t="s">
        <v>162</v>
      </c>
      <c r="G26" s="116">
        <v>0.17</v>
      </c>
      <c r="H26" s="113">
        <v>1310.1047507331373</v>
      </c>
      <c r="I26" s="113">
        <v>5335.6200000000008</v>
      </c>
      <c r="J26" s="117" t="s">
        <v>109</v>
      </c>
      <c r="K26" s="118" t="s">
        <v>163</v>
      </c>
      <c r="L26" s="119">
        <f t="shared" si="19"/>
        <v>878</v>
      </c>
      <c r="M26" s="119">
        <v>1</v>
      </c>
      <c r="N26" s="120"/>
      <c r="O26" s="121"/>
      <c r="P26" s="122"/>
      <c r="Q26" s="123"/>
      <c r="R26" s="123"/>
      <c r="S26" s="124">
        <f t="shared" si="20"/>
        <v>1310.1047507331373</v>
      </c>
      <c r="T26" s="124">
        <f t="shared" si="20"/>
        <v>5335.6200000000008</v>
      </c>
      <c r="U26" s="124">
        <f t="shared" si="29"/>
        <v>1310.1047507331373</v>
      </c>
      <c r="V26" s="124">
        <f t="shared" si="29"/>
        <v>5335.6200000000008</v>
      </c>
      <c r="W26" s="125">
        <f t="shared" si="30"/>
        <v>0</v>
      </c>
      <c r="X26" s="125">
        <f t="shared" si="30"/>
        <v>0</v>
      </c>
      <c r="Y26" s="118" t="s">
        <v>127</v>
      </c>
      <c r="AA26" s="116">
        <v>0.68443383687771453</v>
      </c>
      <c r="AB26" s="116">
        <f t="shared" si="45"/>
        <v>0.68443383687771453</v>
      </c>
      <c r="AC26" s="123">
        <f t="shared" si="46"/>
        <v>5274.5883603294287</v>
      </c>
      <c r="AD26" s="123">
        <f t="shared" si="46"/>
        <v>21481.64040424395</v>
      </c>
      <c r="AE26" s="118" t="s">
        <v>189</v>
      </c>
      <c r="AF26" s="126">
        <v>44805</v>
      </c>
      <c r="AP26" s="118">
        <f>IF($AI$14="yes",$M26*$G26,$M26)</f>
        <v>1</v>
      </c>
      <c r="AQ26" s="118">
        <f>AP26</f>
        <v>1</v>
      </c>
      <c r="AR26" s="118">
        <f t="shared" ref="AR26:BE26" si="47">AQ26</f>
        <v>1</v>
      </c>
      <c r="AS26" s="118">
        <f t="shared" si="47"/>
        <v>1</v>
      </c>
      <c r="AT26" s="118">
        <f t="shared" si="47"/>
        <v>1</v>
      </c>
      <c r="AU26" s="118">
        <f t="shared" si="47"/>
        <v>1</v>
      </c>
      <c r="AV26" s="118">
        <f t="shared" si="47"/>
        <v>1</v>
      </c>
      <c r="AW26" s="118">
        <f t="shared" si="47"/>
        <v>1</v>
      </c>
      <c r="AX26" s="118">
        <f t="shared" si="47"/>
        <v>1</v>
      </c>
      <c r="AY26" s="118">
        <f t="shared" si="47"/>
        <v>1</v>
      </c>
      <c r="AZ26" s="118">
        <f t="shared" si="47"/>
        <v>1</v>
      </c>
      <c r="BA26" s="118">
        <f t="shared" si="47"/>
        <v>1</v>
      </c>
      <c r="BB26" s="118">
        <f t="shared" si="47"/>
        <v>1</v>
      </c>
      <c r="BC26" s="118">
        <f t="shared" si="47"/>
        <v>1</v>
      </c>
      <c r="BD26" s="118">
        <f t="shared" si="47"/>
        <v>1</v>
      </c>
      <c r="BE26" s="118">
        <f t="shared" si="47"/>
        <v>1</v>
      </c>
      <c r="BG26" s="118" t="str">
        <f>BH26</f>
        <v>Vacant Sept 2022</v>
      </c>
      <c r="BH26" s="118" t="str">
        <f t="shared" si="34"/>
        <v>Vacant Sept 2022</v>
      </c>
      <c r="BJ26" s="118">
        <f t="shared" si="35"/>
        <v>4</v>
      </c>
      <c r="BK26" s="118">
        <f t="shared" si="36"/>
        <v>12</v>
      </c>
      <c r="BL26" s="118" t="s">
        <v>112</v>
      </c>
      <c r="BM26" s="124">
        <f t="shared" si="22"/>
        <v>0</v>
      </c>
      <c r="BN26" s="124">
        <f t="shared" si="22"/>
        <v>0</v>
      </c>
      <c r="BO26" s="124">
        <f t="shared" si="22"/>
        <v>0</v>
      </c>
      <c r="BP26" s="124">
        <f t="shared" si="22"/>
        <v>0</v>
      </c>
      <c r="BQ26" s="124">
        <f t="shared" si="22"/>
        <v>0</v>
      </c>
      <c r="BR26" s="124">
        <f t="shared" si="22"/>
        <v>0</v>
      </c>
      <c r="BS26" s="124">
        <f t="shared" si="22"/>
        <v>0</v>
      </c>
      <c r="BT26" s="124">
        <f t="shared" si="22"/>
        <v>0</v>
      </c>
      <c r="BU26" s="124">
        <f t="shared" si="22"/>
        <v>327.52618768328432</v>
      </c>
      <c r="BV26" s="124">
        <f t="shared" si="22"/>
        <v>327.52618768328432</v>
      </c>
      <c r="BW26" s="124">
        <f t="shared" si="22"/>
        <v>327.52618768328432</v>
      </c>
      <c r="BX26" s="124">
        <f t="shared" si="22"/>
        <v>327.52618768328432</v>
      </c>
      <c r="BY26" s="124">
        <f t="shared" si="23"/>
        <v>444.63500000000005</v>
      </c>
      <c r="BZ26" s="124">
        <f t="shared" si="23"/>
        <v>444.63500000000005</v>
      </c>
      <c r="CA26" s="124">
        <f t="shared" si="23"/>
        <v>444.63500000000005</v>
      </c>
      <c r="CB26" s="124">
        <f t="shared" si="23"/>
        <v>444.63500000000005</v>
      </c>
      <c r="CC26" s="124">
        <f t="shared" si="23"/>
        <v>444.63500000000005</v>
      </c>
      <c r="CD26" s="124">
        <f t="shared" si="23"/>
        <v>444.63500000000005</v>
      </c>
      <c r="CE26" s="124">
        <f t="shared" si="23"/>
        <v>444.63500000000005</v>
      </c>
      <c r="CF26" s="124">
        <f t="shared" si="23"/>
        <v>444.63500000000005</v>
      </c>
      <c r="CG26" s="124">
        <f t="shared" si="23"/>
        <v>444.63500000000005</v>
      </c>
      <c r="CH26" s="124">
        <f t="shared" si="23"/>
        <v>444.63500000000005</v>
      </c>
      <c r="CI26" s="124">
        <f t="shared" si="23"/>
        <v>444.63500000000005</v>
      </c>
      <c r="CJ26" s="124">
        <f t="shared" si="23"/>
        <v>444.63500000000005</v>
      </c>
      <c r="CK26" s="125">
        <f t="shared" si="37"/>
        <v>1310.1047507331373</v>
      </c>
      <c r="CL26" s="125">
        <f t="shared" si="38"/>
        <v>5335.6200000000017</v>
      </c>
      <c r="CM26" s="125">
        <f t="shared" si="24"/>
        <v>0</v>
      </c>
      <c r="CN26" s="125">
        <f t="shared" si="24"/>
        <v>0</v>
      </c>
      <c r="CO26" s="124">
        <f t="shared" si="25"/>
        <v>0</v>
      </c>
      <c r="CP26" s="124">
        <f t="shared" si="25"/>
        <v>0</v>
      </c>
      <c r="CQ26" s="124">
        <f t="shared" si="25"/>
        <v>0</v>
      </c>
      <c r="CR26" s="124">
        <f t="shared" si="25"/>
        <v>0</v>
      </c>
      <c r="CS26" s="124">
        <f t="shared" si="25"/>
        <v>0</v>
      </c>
      <c r="CT26" s="124">
        <f t="shared" si="25"/>
        <v>0</v>
      </c>
      <c r="CU26" s="124">
        <f t="shared" si="25"/>
        <v>0</v>
      </c>
      <c r="CV26" s="124">
        <f t="shared" si="25"/>
        <v>0</v>
      </c>
      <c r="CW26" s="124">
        <f t="shared" si="25"/>
        <v>1318.6470900823572</v>
      </c>
      <c r="CX26" s="124">
        <f t="shared" si="25"/>
        <v>1318.6470900823572</v>
      </c>
      <c r="CY26" s="124">
        <f t="shared" si="25"/>
        <v>1318.6470900823572</v>
      </c>
      <c r="CZ26" s="124">
        <f t="shared" si="25"/>
        <v>1318.6470900823572</v>
      </c>
      <c r="DA26" s="124">
        <f t="shared" si="26"/>
        <v>1790.1367003536625</v>
      </c>
      <c r="DB26" s="124">
        <f t="shared" si="26"/>
        <v>1790.1367003536625</v>
      </c>
      <c r="DC26" s="124">
        <f t="shared" si="26"/>
        <v>1790.1367003536625</v>
      </c>
      <c r="DD26" s="124">
        <f t="shared" si="26"/>
        <v>1790.1367003536625</v>
      </c>
      <c r="DE26" s="124">
        <f t="shared" si="26"/>
        <v>1790.1367003536625</v>
      </c>
      <c r="DF26" s="124">
        <f t="shared" si="26"/>
        <v>1790.1367003536625</v>
      </c>
      <c r="DG26" s="124">
        <f t="shared" si="26"/>
        <v>1790.1367003536625</v>
      </c>
      <c r="DH26" s="124">
        <f t="shared" si="26"/>
        <v>1790.1367003536625</v>
      </c>
      <c r="DI26" s="124">
        <f t="shared" si="26"/>
        <v>1790.1367003536625</v>
      </c>
      <c r="DJ26" s="124">
        <f t="shared" si="26"/>
        <v>1790.1367003536625</v>
      </c>
      <c r="DK26" s="124">
        <f t="shared" si="26"/>
        <v>1790.1367003536625</v>
      </c>
      <c r="DL26" s="124">
        <f t="shared" si="26"/>
        <v>1790.1367003536625</v>
      </c>
      <c r="DM26" s="125">
        <f t="shared" si="39"/>
        <v>5274.5883603294287</v>
      </c>
      <c r="DN26" s="125">
        <f t="shared" si="40"/>
        <v>21481.640404243943</v>
      </c>
      <c r="DO26" s="125">
        <f t="shared" si="27"/>
        <v>0</v>
      </c>
      <c r="DP26" s="125">
        <f t="shared" si="27"/>
        <v>0</v>
      </c>
      <c r="DQ26" s="118">
        <f t="shared" si="41"/>
        <v>0</v>
      </c>
      <c r="DR26" s="118">
        <f t="shared" si="28"/>
        <v>0</v>
      </c>
      <c r="DS26" s="118">
        <f t="shared" si="28"/>
        <v>0</v>
      </c>
      <c r="DT26" s="118">
        <f t="shared" si="28"/>
        <v>0</v>
      </c>
      <c r="DU26" s="118">
        <f t="shared" si="28"/>
        <v>0</v>
      </c>
      <c r="DV26" s="118">
        <f t="shared" si="28"/>
        <v>0</v>
      </c>
      <c r="DW26" s="118">
        <f t="shared" si="28"/>
        <v>0</v>
      </c>
      <c r="DX26" s="118">
        <f t="shared" si="28"/>
        <v>0</v>
      </c>
      <c r="DY26" s="118">
        <f t="shared" si="28"/>
        <v>0</v>
      </c>
      <c r="DZ26" s="118">
        <f t="shared" si="28"/>
        <v>0.17</v>
      </c>
      <c r="EA26" s="118">
        <f t="shared" si="28"/>
        <v>0.17</v>
      </c>
      <c r="EB26" s="118">
        <f t="shared" si="28"/>
        <v>0.17</v>
      </c>
      <c r="EC26" s="118">
        <f t="shared" si="28"/>
        <v>0.17</v>
      </c>
      <c r="ED26" s="118">
        <f t="shared" si="28"/>
        <v>0.17</v>
      </c>
      <c r="EE26" s="118">
        <f t="shared" si="28"/>
        <v>0.17</v>
      </c>
      <c r="EF26" s="118">
        <f t="shared" si="28"/>
        <v>0.17</v>
      </c>
      <c r="EG26" s="118">
        <f t="shared" si="28"/>
        <v>0.17</v>
      </c>
      <c r="EH26" s="118">
        <f t="shared" si="28"/>
        <v>0.17</v>
      </c>
      <c r="EI26" s="118">
        <f t="shared" si="28"/>
        <v>0.17</v>
      </c>
      <c r="EJ26" s="118">
        <f t="shared" si="28"/>
        <v>0.17</v>
      </c>
      <c r="EK26" s="118">
        <f t="shared" si="28"/>
        <v>0.17</v>
      </c>
      <c r="EL26" s="118">
        <f t="shared" si="28"/>
        <v>0.17</v>
      </c>
      <c r="EM26" s="118">
        <f t="shared" si="28"/>
        <v>0.17</v>
      </c>
      <c r="EN26" s="118">
        <f t="shared" si="28"/>
        <v>0.17</v>
      </c>
      <c r="EO26" s="118">
        <f t="shared" si="28"/>
        <v>0.17</v>
      </c>
    </row>
    <row r="27" spans="1:145" s="137" customFormat="1" ht="23.1" customHeight="1" x14ac:dyDescent="0.2">
      <c r="A27" s="130">
        <v>878</v>
      </c>
      <c r="B27" s="131" t="s">
        <v>194</v>
      </c>
      <c r="C27" s="132">
        <v>28543</v>
      </c>
      <c r="D27" s="132">
        <v>29206.999999999996</v>
      </c>
      <c r="E27" s="133" t="s">
        <v>195</v>
      </c>
      <c r="F27" s="134" t="s">
        <v>162</v>
      </c>
      <c r="G27" s="135">
        <v>0.17</v>
      </c>
      <c r="H27" s="132">
        <v>4852.3100000000004</v>
      </c>
      <c r="I27" s="132">
        <v>4965.1899999999996</v>
      </c>
      <c r="J27" s="136" t="s">
        <v>109</v>
      </c>
      <c r="K27" s="137" t="s">
        <v>126</v>
      </c>
      <c r="L27" s="138">
        <f t="shared" si="19"/>
        <v>878</v>
      </c>
      <c r="M27" s="138">
        <v>1</v>
      </c>
      <c r="N27" s="139"/>
      <c r="O27" s="140"/>
      <c r="P27" s="141"/>
      <c r="Q27" s="142"/>
      <c r="R27" s="142"/>
      <c r="S27" s="142">
        <f t="shared" si="20"/>
        <v>4852.3100000000004</v>
      </c>
      <c r="T27" s="142">
        <f t="shared" si="20"/>
        <v>4965.1899999999996</v>
      </c>
      <c r="U27" s="142">
        <f t="shared" si="29"/>
        <v>4852.3100000000004</v>
      </c>
      <c r="V27" s="142">
        <f t="shared" si="29"/>
        <v>4965.1899999999996</v>
      </c>
      <c r="W27" s="143">
        <f t="shared" si="30"/>
        <v>0</v>
      </c>
      <c r="X27" s="143">
        <f t="shared" si="30"/>
        <v>0</v>
      </c>
      <c r="Y27" s="137" t="s">
        <v>124</v>
      </c>
      <c r="Z27" s="137" t="s">
        <v>196</v>
      </c>
      <c r="AA27" s="116">
        <v>0.68443383687771453</v>
      </c>
      <c r="AB27" s="116">
        <f>AA27</f>
        <v>0.68443383687771453</v>
      </c>
      <c r="AC27" s="123">
        <f t="shared" si="46"/>
        <v>19535.795006000604</v>
      </c>
      <c r="AD27" s="123">
        <f t="shared" si="46"/>
        <v>19990.259073687404</v>
      </c>
      <c r="AE27" s="137" t="s">
        <v>189</v>
      </c>
      <c r="AF27" s="126">
        <v>44531</v>
      </c>
      <c r="AG27" s="137">
        <f>IF($AI$14="yes",$M27*$G27,$M27)</f>
        <v>1</v>
      </c>
      <c r="AH27" s="137">
        <f>AG27</f>
        <v>1</v>
      </c>
      <c r="AI27" s="137">
        <f t="shared" ref="AI27:BE28" si="48">AH27</f>
        <v>1</v>
      </c>
      <c r="AJ27" s="137">
        <f t="shared" si="48"/>
        <v>1</v>
      </c>
      <c r="AK27" s="137">
        <f t="shared" si="48"/>
        <v>1</v>
      </c>
      <c r="AL27" s="137">
        <f t="shared" si="48"/>
        <v>1</v>
      </c>
      <c r="AM27" s="137">
        <f t="shared" si="48"/>
        <v>1</v>
      </c>
      <c r="AN27" s="137">
        <f t="shared" si="48"/>
        <v>1</v>
      </c>
      <c r="AO27" s="137">
        <f t="shared" si="48"/>
        <v>1</v>
      </c>
      <c r="AP27" s="137">
        <f t="shared" si="48"/>
        <v>1</v>
      </c>
      <c r="AQ27" s="137">
        <f t="shared" si="48"/>
        <v>1</v>
      </c>
      <c r="AR27" s="137">
        <f t="shared" si="48"/>
        <v>1</v>
      </c>
      <c r="AS27" s="137">
        <f t="shared" si="48"/>
        <v>1</v>
      </c>
      <c r="AT27" s="137">
        <f t="shared" si="48"/>
        <v>1</v>
      </c>
      <c r="AU27" s="137">
        <f t="shared" si="48"/>
        <v>1</v>
      </c>
      <c r="AV27" s="137">
        <f t="shared" si="48"/>
        <v>1</v>
      </c>
      <c r="AW27" s="137">
        <f t="shared" si="48"/>
        <v>1</v>
      </c>
      <c r="AX27" s="137">
        <f t="shared" si="48"/>
        <v>1</v>
      </c>
      <c r="AY27" s="137">
        <f t="shared" si="48"/>
        <v>1</v>
      </c>
      <c r="AZ27" s="137">
        <f t="shared" si="48"/>
        <v>1</v>
      </c>
      <c r="BA27" s="137">
        <f t="shared" si="48"/>
        <v>1</v>
      </c>
      <c r="BB27" s="137">
        <f t="shared" si="48"/>
        <v>1</v>
      </c>
      <c r="BC27" s="137">
        <f t="shared" si="48"/>
        <v>1</v>
      </c>
      <c r="BD27" s="137">
        <f t="shared" si="48"/>
        <v>1</v>
      </c>
      <c r="BE27" s="137">
        <f t="shared" si="48"/>
        <v>1</v>
      </c>
      <c r="BG27" s="137" t="s">
        <v>213</v>
      </c>
      <c r="BH27" s="137" t="str">
        <f t="shared" si="34"/>
        <v>Filled Dec 2021</v>
      </c>
      <c r="BI27" s="144" t="s">
        <v>197</v>
      </c>
      <c r="BJ27" s="118">
        <f t="shared" si="35"/>
        <v>12</v>
      </c>
      <c r="BK27" s="118">
        <f t="shared" si="36"/>
        <v>12</v>
      </c>
      <c r="BL27" s="118" t="s">
        <v>112</v>
      </c>
      <c r="BM27" s="124">
        <f t="shared" si="22"/>
        <v>404.35916666666668</v>
      </c>
      <c r="BN27" s="124">
        <f t="shared" si="22"/>
        <v>404.35916666666668</v>
      </c>
      <c r="BO27" s="124">
        <f t="shared" si="22"/>
        <v>404.35916666666668</v>
      </c>
      <c r="BP27" s="124">
        <f t="shared" si="22"/>
        <v>404.35916666666668</v>
      </c>
      <c r="BQ27" s="124">
        <f t="shared" si="22"/>
        <v>404.35916666666668</v>
      </c>
      <c r="BR27" s="124">
        <f t="shared" si="22"/>
        <v>404.35916666666668</v>
      </c>
      <c r="BS27" s="124">
        <f t="shared" si="22"/>
        <v>404.35916666666668</v>
      </c>
      <c r="BT27" s="124">
        <f t="shared" si="22"/>
        <v>404.35916666666668</v>
      </c>
      <c r="BU27" s="124">
        <f t="shared" si="22"/>
        <v>404.35916666666668</v>
      </c>
      <c r="BV27" s="124">
        <f t="shared" si="22"/>
        <v>404.35916666666668</v>
      </c>
      <c r="BW27" s="124">
        <f t="shared" si="22"/>
        <v>404.35916666666668</v>
      </c>
      <c r="BX27" s="124">
        <f t="shared" si="22"/>
        <v>404.35916666666668</v>
      </c>
      <c r="BY27" s="124">
        <f t="shared" si="23"/>
        <v>413.76583333333332</v>
      </c>
      <c r="BZ27" s="124">
        <f t="shared" si="23"/>
        <v>413.76583333333332</v>
      </c>
      <c r="CA27" s="124">
        <f t="shared" si="23"/>
        <v>413.76583333333332</v>
      </c>
      <c r="CB27" s="124">
        <f t="shared" si="23"/>
        <v>413.76583333333332</v>
      </c>
      <c r="CC27" s="124">
        <f t="shared" si="23"/>
        <v>413.76583333333332</v>
      </c>
      <c r="CD27" s="124">
        <f t="shared" si="23"/>
        <v>413.76583333333332</v>
      </c>
      <c r="CE27" s="124">
        <f t="shared" si="23"/>
        <v>413.76583333333332</v>
      </c>
      <c r="CF27" s="124">
        <f t="shared" si="23"/>
        <v>413.76583333333332</v>
      </c>
      <c r="CG27" s="124">
        <f t="shared" si="23"/>
        <v>413.76583333333332</v>
      </c>
      <c r="CH27" s="124">
        <f t="shared" si="23"/>
        <v>413.76583333333332</v>
      </c>
      <c r="CI27" s="124">
        <f t="shared" si="23"/>
        <v>413.76583333333332</v>
      </c>
      <c r="CJ27" s="124">
        <f t="shared" si="23"/>
        <v>413.76583333333332</v>
      </c>
      <c r="CK27" s="125">
        <f t="shared" si="37"/>
        <v>4852.3100000000004</v>
      </c>
      <c r="CL27" s="125">
        <f t="shared" si="38"/>
        <v>4965.1899999999987</v>
      </c>
      <c r="CM27" s="125">
        <f t="shared" si="24"/>
        <v>0</v>
      </c>
      <c r="CN27" s="125">
        <f t="shared" si="24"/>
        <v>0</v>
      </c>
      <c r="CO27" s="124">
        <f t="shared" si="25"/>
        <v>1627.982917166717</v>
      </c>
      <c r="CP27" s="124">
        <f t="shared" si="25"/>
        <v>1627.982917166717</v>
      </c>
      <c r="CQ27" s="124">
        <f t="shared" si="25"/>
        <v>1627.982917166717</v>
      </c>
      <c r="CR27" s="124">
        <f t="shared" si="25"/>
        <v>1627.982917166717</v>
      </c>
      <c r="CS27" s="124">
        <f t="shared" si="25"/>
        <v>1627.982917166717</v>
      </c>
      <c r="CT27" s="124">
        <f t="shared" si="25"/>
        <v>1627.982917166717</v>
      </c>
      <c r="CU27" s="124">
        <f t="shared" si="25"/>
        <v>1627.982917166717</v>
      </c>
      <c r="CV27" s="124">
        <f t="shared" si="25"/>
        <v>1627.982917166717</v>
      </c>
      <c r="CW27" s="124">
        <f t="shared" si="25"/>
        <v>1627.982917166717</v>
      </c>
      <c r="CX27" s="124">
        <f t="shared" si="25"/>
        <v>1627.982917166717</v>
      </c>
      <c r="CY27" s="124">
        <f t="shared" si="25"/>
        <v>1627.982917166717</v>
      </c>
      <c r="CZ27" s="124">
        <f t="shared" si="25"/>
        <v>1627.982917166717</v>
      </c>
      <c r="DA27" s="124">
        <f t="shared" si="26"/>
        <v>1665.8549228072836</v>
      </c>
      <c r="DB27" s="124">
        <f t="shared" si="26"/>
        <v>1665.8549228072836</v>
      </c>
      <c r="DC27" s="124">
        <f t="shared" si="26"/>
        <v>1665.8549228072836</v>
      </c>
      <c r="DD27" s="124">
        <f t="shared" si="26"/>
        <v>1665.8549228072836</v>
      </c>
      <c r="DE27" s="124">
        <f t="shared" si="26"/>
        <v>1665.8549228072836</v>
      </c>
      <c r="DF27" s="124">
        <f t="shared" si="26"/>
        <v>1665.8549228072836</v>
      </c>
      <c r="DG27" s="124">
        <f t="shared" si="26"/>
        <v>1665.8549228072836</v>
      </c>
      <c r="DH27" s="124">
        <f t="shared" si="26"/>
        <v>1665.8549228072836</v>
      </c>
      <c r="DI27" s="124">
        <f t="shared" si="26"/>
        <v>1665.8549228072836</v>
      </c>
      <c r="DJ27" s="124">
        <f t="shared" si="26"/>
        <v>1665.8549228072836</v>
      </c>
      <c r="DK27" s="124">
        <f t="shared" si="26"/>
        <v>1665.8549228072836</v>
      </c>
      <c r="DL27" s="124">
        <f t="shared" si="26"/>
        <v>1665.8549228072836</v>
      </c>
      <c r="DM27" s="125">
        <f t="shared" si="39"/>
        <v>19535.795006000604</v>
      </c>
      <c r="DN27" s="125">
        <f t="shared" si="40"/>
        <v>19990.259073687408</v>
      </c>
      <c r="DO27" s="125">
        <f t="shared" si="27"/>
        <v>0</v>
      </c>
      <c r="DP27" s="125">
        <f t="shared" si="27"/>
        <v>0</v>
      </c>
      <c r="DQ27" s="118">
        <f t="shared" si="41"/>
        <v>0.17</v>
      </c>
      <c r="DR27" s="118">
        <f t="shared" si="28"/>
        <v>0.17</v>
      </c>
      <c r="DS27" s="118">
        <f t="shared" si="28"/>
        <v>0.17</v>
      </c>
      <c r="DT27" s="118">
        <f t="shared" si="28"/>
        <v>0.17</v>
      </c>
      <c r="DU27" s="118">
        <f t="shared" si="28"/>
        <v>0.17</v>
      </c>
      <c r="DV27" s="118">
        <f t="shared" si="28"/>
        <v>0.17</v>
      </c>
      <c r="DW27" s="118">
        <f t="shared" si="28"/>
        <v>0.17</v>
      </c>
      <c r="DX27" s="118">
        <f t="shared" si="28"/>
        <v>0.17</v>
      </c>
      <c r="DY27" s="118">
        <f t="shared" si="28"/>
        <v>0.17</v>
      </c>
      <c r="DZ27" s="118">
        <f t="shared" si="28"/>
        <v>0.17</v>
      </c>
      <c r="EA27" s="118">
        <f t="shared" si="28"/>
        <v>0.17</v>
      </c>
      <c r="EB27" s="118">
        <f t="shared" si="28"/>
        <v>0.17</v>
      </c>
      <c r="EC27" s="118">
        <f t="shared" si="28"/>
        <v>0.17</v>
      </c>
      <c r="ED27" s="118">
        <f t="shared" si="28"/>
        <v>0.17</v>
      </c>
      <c r="EE27" s="118">
        <f t="shared" si="28"/>
        <v>0.17</v>
      </c>
      <c r="EF27" s="118">
        <f t="shared" si="28"/>
        <v>0.17</v>
      </c>
      <c r="EG27" s="118">
        <f t="shared" si="28"/>
        <v>0.17</v>
      </c>
      <c r="EH27" s="118">
        <f t="shared" si="28"/>
        <v>0.17</v>
      </c>
      <c r="EI27" s="118">
        <f t="shared" si="28"/>
        <v>0.17</v>
      </c>
      <c r="EJ27" s="118">
        <f t="shared" si="28"/>
        <v>0.17</v>
      </c>
      <c r="EK27" s="118">
        <f t="shared" si="28"/>
        <v>0.17</v>
      </c>
      <c r="EL27" s="118">
        <f t="shared" si="28"/>
        <v>0.17</v>
      </c>
      <c r="EM27" s="118">
        <f t="shared" si="28"/>
        <v>0.17</v>
      </c>
      <c r="EN27" s="118">
        <f t="shared" si="28"/>
        <v>0.17</v>
      </c>
      <c r="EO27" s="118">
        <f t="shared" si="28"/>
        <v>0.17</v>
      </c>
    </row>
    <row r="28" spans="1:145" s="137" customFormat="1" ht="23.1" customHeight="1" x14ac:dyDescent="0.2">
      <c r="A28" s="130">
        <v>902</v>
      </c>
      <c r="B28" s="131" t="s">
        <v>198</v>
      </c>
      <c r="C28" s="132">
        <v>25194.999999999996</v>
      </c>
      <c r="D28" s="132">
        <v>25818</v>
      </c>
      <c r="E28" s="133" t="s">
        <v>199</v>
      </c>
      <c r="F28" s="134" t="s">
        <v>162</v>
      </c>
      <c r="G28" s="135">
        <v>0.76</v>
      </c>
      <c r="H28" s="132">
        <v>19148.199999999997</v>
      </c>
      <c r="I28" s="132">
        <v>19621</v>
      </c>
      <c r="J28" s="136" t="s">
        <v>109</v>
      </c>
      <c r="K28" s="137" t="s">
        <v>126</v>
      </c>
      <c r="L28" s="138">
        <f t="shared" si="19"/>
        <v>902</v>
      </c>
      <c r="M28" s="138">
        <v>1</v>
      </c>
      <c r="N28" s="139"/>
      <c r="O28" s="140"/>
      <c r="P28" s="141"/>
      <c r="Q28" s="142"/>
      <c r="R28" s="142"/>
      <c r="S28" s="142">
        <f t="shared" si="20"/>
        <v>19148.199999999997</v>
      </c>
      <c r="T28" s="142">
        <f t="shared" si="20"/>
        <v>19621</v>
      </c>
      <c r="U28" s="142">
        <f>Q28+S28</f>
        <v>19148.199999999997</v>
      </c>
      <c r="V28" s="142">
        <f>R28+T28</f>
        <v>19621</v>
      </c>
      <c r="W28" s="143">
        <f>H28-U28</f>
        <v>0</v>
      </c>
      <c r="X28" s="143">
        <f>I28-V28</f>
        <v>0</v>
      </c>
      <c r="Y28" s="137" t="s">
        <v>125</v>
      </c>
      <c r="AA28" s="116">
        <v>0.37628817567563033</v>
      </c>
      <c r="AB28" s="116">
        <f>AA28</f>
        <v>0.37628817567563033</v>
      </c>
      <c r="AC28" s="123">
        <f t="shared" si="46"/>
        <v>9480.5805861475055</v>
      </c>
      <c r="AD28" s="123">
        <f t="shared" si="46"/>
        <v>9715.0081195934235</v>
      </c>
      <c r="AE28" s="137" t="s">
        <v>200</v>
      </c>
      <c r="AF28" s="126">
        <v>44531</v>
      </c>
      <c r="AG28" s="137">
        <f>IF($AI$14="yes",$M28*$G28,$M28)</f>
        <v>1</v>
      </c>
      <c r="AH28" s="137">
        <f>AG28</f>
        <v>1</v>
      </c>
      <c r="AI28" s="137">
        <f t="shared" si="48"/>
        <v>1</v>
      </c>
      <c r="AJ28" s="137">
        <f t="shared" si="48"/>
        <v>1</v>
      </c>
      <c r="AK28" s="137">
        <f t="shared" si="48"/>
        <v>1</v>
      </c>
      <c r="AL28" s="137">
        <f t="shared" si="48"/>
        <v>1</v>
      </c>
      <c r="AM28" s="137">
        <f t="shared" si="48"/>
        <v>1</v>
      </c>
      <c r="AN28" s="137">
        <f t="shared" si="48"/>
        <v>1</v>
      </c>
      <c r="AO28" s="137">
        <f t="shared" si="48"/>
        <v>1</v>
      </c>
      <c r="AP28" s="137">
        <f t="shared" si="48"/>
        <v>1</v>
      </c>
      <c r="AQ28" s="137">
        <f t="shared" si="48"/>
        <v>1</v>
      </c>
      <c r="AR28" s="137">
        <f t="shared" si="48"/>
        <v>1</v>
      </c>
      <c r="AS28" s="137">
        <f t="shared" si="48"/>
        <v>1</v>
      </c>
      <c r="AT28" s="137">
        <f t="shared" si="48"/>
        <v>1</v>
      </c>
      <c r="AU28" s="137">
        <f t="shared" si="48"/>
        <v>1</v>
      </c>
      <c r="AV28" s="137">
        <f t="shared" si="48"/>
        <v>1</v>
      </c>
      <c r="AW28" s="137">
        <f t="shared" si="48"/>
        <v>1</v>
      </c>
      <c r="AX28" s="137">
        <f t="shared" si="48"/>
        <v>1</v>
      </c>
      <c r="AY28" s="137">
        <f t="shared" si="48"/>
        <v>1</v>
      </c>
      <c r="AZ28" s="137">
        <f t="shared" si="48"/>
        <v>1</v>
      </c>
      <c r="BA28" s="137">
        <f t="shared" si="48"/>
        <v>1</v>
      </c>
      <c r="BB28" s="137">
        <f t="shared" si="48"/>
        <v>1</v>
      </c>
      <c r="BC28" s="137">
        <f t="shared" si="48"/>
        <v>1</v>
      </c>
      <c r="BD28" s="137">
        <f t="shared" si="48"/>
        <v>1</v>
      </c>
      <c r="BE28" s="137">
        <f t="shared" si="48"/>
        <v>1</v>
      </c>
      <c r="BG28" s="137" t="str">
        <f>BH28</f>
        <v>Filled Dec 2021</v>
      </c>
      <c r="BH28" s="137" t="str">
        <f t="shared" si="34"/>
        <v>Filled Dec 2021</v>
      </c>
      <c r="BI28" s="144"/>
      <c r="BJ28" s="118">
        <f t="shared" si="35"/>
        <v>12</v>
      </c>
      <c r="BK28" s="118">
        <f t="shared" si="36"/>
        <v>12</v>
      </c>
      <c r="BL28" s="118" t="s">
        <v>112</v>
      </c>
      <c r="BM28" s="124">
        <f t="shared" si="22"/>
        <v>1595.6833333333332</v>
      </c>
      <c r="BN28" s="124">
        <f t="shared" si="22"/>
        <v>1595.6833333333332</v>
      </c>
      <c r="BO28" s="124">
        <f t="shared" si="22"/>
        <v>1595.6833333333332</v>
      </c>
      <c r="BP28" s="124">
        <f t="shared" si="22"/>
        <v>1595.6833333333332</v>
      </c>
      <c r="BQ28" s="124">
        <f t="shared" si="22"/>
        <v>1595.6833333333332</v>
      </c>
      <c r="BR28" s="124">
        <f t="shared" si="22"/>
        <v>1595.6833333333332</v>
      </c>
      <c r="BS28" s="124">
        <f t="shared" si="22"/>
        <v>1595.6833333333332</v>
      </c>
      <c r="BT28" s="124">
        <f t="shared" si="22"/>
        <v>1595.6833333333332</v>
      </c>
      <c r="BU28" s="124">
        <f t="shared" si="22"/>
        <v>1595.6833333333332</v>
      </c>
      <c r="BV28" s="124">
        <f t="shared" si="22"/>
        <v>1595.6833333333332</v>
      </c>
      <c r="BW28" s="124">
        <f t="shared" si="22"/>
        <v>1595.6833333333332</v>
      </c>
      <c r="BX28" s="124">
        <f t="shared" si="22"/>
        <v>1595.6833333333332</v>
      </c>
      <c r="BY28" s="124">
        <f t="shared" si="23"/>
        <v>1635.0833333333333</v>
      </c>
      <c r="BZ28" s="124">
        <f t="shared" si="23"/>
        <v>1635.0833333333333</v>
      </c>
      <c r="CA28" s="124">
        <f t="shared" si="23"/>
        <v>1635.0833333333333</v>
      </c>
      <c r="CB28" s="124">
        <f t="shared" si="23"/>
        <v>1635.0833333333333</v>
      </c>
      <c r="CC28" s="124">
        <f t="shared" si="23"/>
        <v>1635.0833333333333</v>
      </c>
      <c r="CD28" s="124">
        <f t="shared" si="23"/>
        <v>1635.0833333333333</v>
      </c>
      <c r="CE28" s="124">
        <f t="shared" si="23"/>
        <v>1635.0833333333333</v>
      </c>
      <c r="CF28" s="124">
        <f t="shared" si="23"/>
        <v>1635.0833333333333</v>
      </c>
      <c r="CG28" s="124">
        <f t="shared" si="23"/>
        <v>1635.0833333333333</v>
      </c>
      <c r="CH28" s="124">
        <f t="shared" si="23"/>
        <v>1635.0833333333333</v>
      </c>
      <c r="CI28" s="124">
        <f t="shared" si="23"/>
        <v>1635.0833333333333</v>
      </c>
      <c r="CJ28" s="124">
        <f t="shared" si="23"/>
        <v>1635.0833333333333</v>
      </c>
      <c r="CK28" s="125">
        <f t="shared" si="37"/>
        <v>19148.199999999997</v>
      </c>
      <c r="CL28" s="125">
        <f t="shared" si="38"/>
        <v>19621</v>
      </c>
      <c r="CM28" s="125">
        <f t="shared" si="24"/>
        <v>0</v>
      </c>
      <c r="CN28" s="125">
        <f t="shared" si="24"/>
        <v>0</v>
      </c>
      <c r="CO28" s="124">
        <f t="shared" si="25"/>
        <v>790.04838217895883</v>
      </c>
      <c r="CP28" s="124">
        <f t="shared" si="25"/>
        <v>790.04838217895883</v>
      </c>
      <c r="CQ28" s="124">
        <f t="shared" si="25"/>
        <v>790.04838217895883</v>
      </c>
      <c r="CR28" s="124">
        <f t="shared" si="25"/>
        <v>790.04838217895883</v>
      </c>
      <c r="CS28" s="124">
        <f t="shared" si="25"/>
        <v>790.04838217895883</v>
      </c>
      <c r="CT28" s="124">
        <f t="shared" si="25"/>
        <v>790.04838217895883</v>
      </c>
      <c r="CU28" s="124">
        <f t="shared" si="25"/>
        <v>790.04838217895883</v>
      </c>
      <c r="CV28" s="124">
        <f t="shared" si="25"/>
        <v>790.04838217895883</v>
      </c>
      <c r="CW28" s="124">
        <f t="shared" si="25"/>
        <v>790.04838217895883</v>
      </c>
      <c r="CX28" s="124">
        <f t="shared" si="25"/>
        <v>790.04838217895883</v>
      </c>
      <c r="CY28" s="124">
        <f t="shared" si="25"/>
        <v>790.04838217895883</v>
      </c>
      <c r="CZ28" s="124">
        <f t="shared" si="25"/>
        <v>790.04838217895883</v>
      </c>
      <c r="DA28" s="124">
        <f t="shared" si="26"/>
        <v>809.58400996611863</v>
      </c>
      <c r="DB28" s="124">
        <f t="shared" si="26"/>
        <v>809.58400996611863</v>
      </c>
      <c r="DC28" s="124">
        <f t="shared" si="26"/>
        <v>809.58400996611863</v>
      </c>
      <c r="DD28" s="124">
        <f t="shared" si="26"/>
        <v>809.58400996611863</v>
      </c>
      <c r="DE28" s="124">
        <f t="shared" si="26"/>
        <v>809.58400996611863</v>
      </c>
      <c r="DF28" s="124">
        <f t="shared" si="26"/>
        <v>809.58400996611863</v>
      </c>
      <c r="DG28" s="124">
        <f t="shared" si="26"/>
        <v>809.58400996611863</v>
      </c>
      <c r="DH28" s="124">
        <f t="shared" si="26"/>
        <v>809.58400996611863</v>
      </c>
      <c r="DI28" s="124">
        <f t="shared" si="26"/>
        <v>809.58400996611863</v>
      </c>
      <c r="DJ28" s="124">
        <f t="shared" si="26"/>
        <v>809.58400996611863</v>
      </c>
      <c r="DK28" s="124">
        <f t="shared" si="26"/>
        <v>809.58400996611863</v>
      </c>
      <c r="DL28" s="124">
        <f t="shared" si="26"/>
        <v>809.58400996611863</v>
      </c>
      <c r="DM28" s="125">
        <f t="shared" si="39"/>
        <v>9480.5805861475037</v>
      </c>
      <c r="DN28" s="125">
        <f t="shared" si="40"/>
        <v>9715.0081195934217</v>
      </c>
      <c r="DO28" s="125">
        <f t="shared" si="27"/>
        <v>0</v>
      </c>
      <c r="DP28" s="125">
        <f t="shared" si="27"/>
        <v>0</v>
      </c>
      <c r="DQ28" s="118">
        <f t="shared" si="41"/>
        <v>0.76</v>
      </c>
      <c r="DR28" s="118">
        <f t="shared" si="28"/>
        <v>0.76</v>
      </c>
      <c r="DS28" s="118">
        <f t="shared" si="28"/>
        <v>0.76</v>
      </c>
      <c r="DT28" s="118">
        <f t="shared" si="28"/>
        <v>0.76</v>
      </c>
      <c r="DU28" s="118">
        <f t="shared" si="28"/>
        <v>0.76</v>
      </c>
      <c r="DV28" s="118">
        <f t="shared" si="28"/>
        <v>0.76</v>
      </c>
      <c r="DW28" s="118">
        <f t="shared" si="28"/>
        <v>0.76</v>
      </c>
      <c r="DX28" s="118">
        <f t="shared" si="28"/>
        <v>0.76</v>
      </c>
      <c r="DY28" s="118">
        <f t="shared" si="28"/>
        <v>0.76</v>
      </c>
      <c r="DZ28" s="118">
        <f t="shared" si="28"/>
        <v>0.76</v>
      </c>
      <c r="EA28" s="118">
        <f t="shared" si="28"/>
        <v>0.76</v>
      </c>
      <c r="EB28" s="118">
        <f t="shared" si="28"/>
        <v>0.76</v>
      </c>
      <c r="EC28" s="118">
        <f t="shared" si="28"/>
        <v>0.76</v>
      </c>
      <c r="ED28" s="118">
        <f t="shared" si="28"/>
        <v>0.76</v>
      </c>
      <c r="EE28" s="118">
        <f t="shared" si="28"/>
        <v>0.76</v>
      </c>
      <c r="EF28" s="118">
        <f t="shared" si="28"/>
        <v>0.76</v>
      </c>
      <c r="EG28" s="118">
        <f t="shared" ref="EG28:EO28" si="49">AW28*$G28</f>
        <v>0.76</v>
      </c>
      <c r="EH28" s="118">
        <f t="shared" si="49"/>
        <v>0.76</v>
      </c>
      <c r="EI28" s="118">
        <f t="shared" si="49"/>
        <v>0.76</v>
      </c>
      <c r="EJ28" s="118">
        <f t="shared" si="49"/>
        <v>0.76</v>
      </c>
      <c r="EK28" s="118">
        <f t="shared" si="49"/>
        <v>0.76</v>
      </c>
      <c r="EL28" s="118">
        <f t="shared" si="49"/>
        <v>0.76</v>
      </c>
      <c r="EM28" s="118">
        <f t="shared" si="49"/>
        <v>0.76</v>
      </c>
      <c r="EN28" s="118">
        <f t="shared" si="49"/>
        <v>0.76</v>
      </c>
      <c r="EO28" s="118">
        <f t="shared" si="49"/>
        <v>0.76</v>
      </c>
    </row>
    <row r="29" spans="1:145" s="162" customFormat="1" ht="36" customHeight="1" x14ac:dyDescent="0.2">
      <c r="A29" s="145">
        <v>903</v>
      </c>
      <c r="B29" s="146" t="s">
        <v>201</v>
      </c>
      <c r="C29" s="147">
        <v>110875.16353370517</v>
      </c>
      <c r="D29" s="147">
        <v>163144.68085106381</v>
      </c>
      <c r="E29" s="148" t="s">
        <v>202</v>
      </c>
      <c r="F29" s="149" t="s">
        <v>203</v>
      </c>
      <c r="G29" s="150">
        <v>0.70499999999999996</v>
      </c>
      <c r="H29" s="147">
        <v>78166.990291262147</v>
      </c>
      <c r="I29" s="147">
        <v>115016.99999999997</v>
      </c>
      <c r="J29" s="151"/>
      <c r="K29" s="152" t="s">
        <v>204</v>
      </c>
      <c r="L29" s="153">
        <f t="shared" si="19"/>
        <v>903</v>
      </c>
      <c r="M29" s="153">
        <v>5</v>
      </c>
      <c r="N29" s="154" t="s">
        <v>123</v>
      </c>
      <c r="O29" s="155">
        <f t="shared" ref="O29:O35" si="50">VLOOKUP(N29,$K$7:$L$11,2,0)</f>
        <v>0.08</v>
      </c>
      <c r="P29" s="155" t="s">
        <v>72</v>
      </c>
      <c r="Q29" s="156">
        <f t="shared" ref="Q29:R35" si="51">H29*$O29</f>
        <v>6253.3592233009722</v>
      </c>
      <c r="R29" s="156">
        <f t="shared" si="51"/>
        <v>9201.3599999999988</v>
      </c>
      <c r="S29" s="157">
        <f t="shared" si="20"/>
        <v>71913.631067961178</v>
      </c>
      <c r="T29" s="157">
        <f t="shared" si="20"/>
        <v>105815.63999999997</v>
      </c>
      <c r="U29" s="157">
        <f>Q29+S29</f>
        <v>78166.990291262147</v>
      </c>
      <c r="V29" s="157">
        <f>R29+T29</f>
        <v>115016.99999999997</v>
      </c>
      <c r="W29" s="158">
        <f>H29-U29</f>
        <v>0</v>
      </c>
      <c r="X29" s="158">
        <f>I29-V29</f>
        <v>0</v>
      </c>
      <c r="Y29" s="159"/>
      <c r="Z29" s="159"/>
      <c r="AA29" s="160">
        <v>0</v>
      </c>
      <c r="AB29" s="160">
        <f>AA29</f>
        <v>0</v>
      </c>
      <c r="AC29" s="157">
        <f t="shared" si="46"/>
        <v>0</v>
      </c>
      <c r="AD29" s="157">
        <f t="shared" si="46"/>
        <v>0</v>
      </c>
      <c r="AE29" s="159" t="s">
        <v>205</v>
      </c>
      <c r="AF29" s="161"/>
      <c r="AG29" s="159"/>
      <c r="AH29" s="159"/>
      <c r="AI29" s="159"/>
      <c r="AJ29" s="159"/>
      <c r="AK29" s="159"/>
      <c r="AL29" s="159"/>
      <c r="AM29" s="159"/>
      <c r="AN29" s="159"/>
      <c r="AO29" s="159"/>
      <c r="AP29" s="159"/>
      <c r="AQ29" s="159"/>
      <c r="AR29" s="159"/>
      <c r="AS29" s="159"/>
      <c r="AT29" s="159"/>
      <c r="AU29" s="159"/>
      <c r="AV29" s="159"/>
      <c r="AW29" s="159"/>
      <c r="AX29" s="159"/>
      <c r="AY29" s="159"/>
      <c r="AZ29" s="159"/>
      <c r="BA29" s="159"/>
      <c r="BB29" s="159"/>
      <c r="BC29" s="159"/>
      <c r="BD29" s="159"/>
      <c r="BE29" s="159"/>
      <c r="BF29" s="159"/>
      <c r="BG29" s="159"/>
      <c r="BH29" s="159"/>
      <c r="BI29" s="159"/>
      <c r="BJ29" s="159"/>
      <c r="BK29" s="159"/>
      <c r="BL29" s="159"/>
      <c r="BM29" s="159"/>
      <c r="BN29" s="159"/>
      <c r="BO29" s="159"/>
      <c r="BP29" s="159"/>
      <c r="BQ29" s="159"/>
      <c r="BR29" s="159"/>
      <c r="BS29" s="159"/>
      <c r="BT29" s="159"/>
      <c r="BU29" s="159"/>
      <c r="BV29" s="159"/>
      <c r="BW29" s="159"/>
      <c r="BX29" s="159"/>
      <c r="BY29" s="159"/>
      <c r="BZ29" s="159"/>
      <c r="CA29" s="159"/>
      <c r="CB29" s="159"/>
      <c r="CC29" s="159"/>
      <c r="CD29" s="159"/>
      <c r="CE29" s="159"/>
      <c r="CF29" s="159"/>
      <c r="CG29" s="159"/>
      <c r="CH29" s="159"/>
      <c r="CI29" s="159"/>
      <c r="CJ29" s="159"/>
      <c r="CK29" s="159"/>
      <c r="CL29" s="159"/>
      <c r="CM29" s="159"/>
      <c r="CN29" s="159"/>
      <c r="CO29" s="159"/>
      <c r="CP29" s="159"/>
      <c r="CQ29" s="159"/>
      <c r="CR29" s="159"/>
      <c r="CS29" s="159"/>
      <c r="CT29" s="159"/>
      <c r="CU29" s="159"/>
      <c r="CV29" s="159"/>
      <c r="CW29" s="159"/>
      <c r="CX29" s="159"/>
      <c r="CY29" s="159"/>
      <c r="CZ29" s="159"/>
      <c r="DA29" s="159"/>
      <c r="DB29" s="159"/>
      <c r="DC29" s="159"/>
      <c r="DD29" s="159"/>
      <c r="DE29" s="159"/>
      <c r="DF29" s="159"/>
      <c r="DG29" s="159"/>
      <c r="DH29" s="159"/>
      <c r="DI29" s="159"/>
      <c r="DJ29" s="159"/>
      <c r="DK29" s="159"/>
      <c r="DL29" s="159"/>
      <c r="DM29" s="159"/>
      <c r="DN29" s="159"/>
      <c r="DO29" s="159"/>
      <c r="DP29" s="159"/>
      <c r="DQ29" s="159"/>
      <c r="DR29" s="159"/>
      <c r="DS29" s="159"/>
      <c r="DT29" s="159"/>
      <c r="DU29" s="159"/>
      <c r="DV29" s="159"/>
      <c r="DW29" s="159"/>
      <c r="DX29" s="159"/>
      <c r="DY29" s="159"/>
      <c r="DZ29" s="159"/>
      <c r="EA29" s="159"/>
      <c r="EB29" s="159"/>
      <c r="EC29" s="159"/>
      <c r="ED29" s="159"/>
      <c r="EE29" s="159"/>
      <c r="EF29" s="159"/>
      <c r="EG29" s="159"/>
      <c r="EH29" s="159"/>
      <c r="EI29" s="159"/>
      <c r="EJ29" s="159"/>
      <c r="EK29" s="159"/>
      <c r="EL29" s="159"/>
      <c r="EM29" s="159"/>
      <c r="EN29" s="159"/>
      <c r="EO29" s="159"/>
    </row>
    <row r="30" spans="1:145" s="118" customFormat="1" ht="23.1" customHeight="1" x14ac:dyDescent="0.2">
      <c r="A30" s="111">
        <v>903</v>
      </c>
      <c r="B30" s="163"/>
      <c r="C30" s="164"/>
      <c r="D30" s="164"/>
      <c r="E30" s="120" t="s">
        <v>206</v>
      </c>
      <c r="F30" s="115"/>
      <c r="G30" s="165">
        <v>0.70499999999999996</v>
      </c>
      <c r="H30" s="166">
        <f>($I$30/12)*(BJ30-1.25)</f>
        <v>16773.312499999996</v>
      </c>
      <c r="I30" s="167">
        <f>$I$29/5</f>
        <v>23003.399999999994</v>
      </c>
      <c r="J30" s="151" t="s">
        <v>109</v>
      </c>
      <c r="L30" s="119"/>
      <c r="M30" s="119"/>
      <c r="N30" s="120"/>
      <c r="O30" s="121"/>
      <c r="P30" s="122"/>
      <c r="Q30" s="123"/>
      <c r="R30" s="123"/>
      <c r="S30" s="124"/>
      <c r="T30" s="124"/>
      <c r="U30" s="124"/>
      <c r="V30" s="124"/>
      <c r="W30" s="125"/>
      <c r="X30" s="125" t="s">
        <v>207</v>
      </c>
      <c r="Y30" s="118" t="s">
        <v>125</v>
      </c>
      <c r="Z30" s="118" t="s">
        <v>208</v>
      </c>
      <c r="AA30" s="165"/>
      <c r="AB30" s="165"/>
      <c r="AC30" s="164"/>
      <c r="AD30" s="164"/>
      <c r="AE30" s="118" t="s">
        <v>205</v>
      </c>
      <c r="AF30" s="126">
        <v>44621</v>
      </c>
      <c r="AJ30" s="118">
        <f>IF($AI$14="yes",1*$G$29,1)</f>
        <v>1</v>
      </c>
      <c r="AK30" s="118">
        <f>AJ30</f>
        <v>1</v>
      </c>
      <c r="AL30" s="118">
        <f>AK30</f>
        <v>1</v>
      </c>
      <c r="AM30" s="118">
        <f>AL30</f>
        <v>1</v>
      </c>
      <c r="AN30" s="118">
        <f>AM30</f>
        <v>1</v>
      </c>
      <c r="AO30" s="118">
        <f t="shared" ref="AO30:BD34" si="52">AN30</f>
        <v>1</v>
      </c>
      <c r="AP30" s="118">
        <f t="shared" si="52"/>
        <v>1</v>
      </c>
      <c r="AQ30" s="118">
        <f t="shared" si="52"/>
        <v>1</v>
      </c>
      <c r="AR30" s="118">
        <f t="shared" si="52"/>
        <v>1</v>
      </c>
      <c r="AS30" s="118">
        <f t="shared" si="52"/>
        <v>1</v>
      </c>
      <c r="AT30" s="118">
        <f t="shared" si="52"/>
        <v>1</v>
      </c>
      <c r="AU30" s="118">
        <f t="shared" si="52"/>
        <v>1</v>
      </c>
      <c r="AV30" s="118">
        <f t="shared" si="52"/>
        <v>1</v>
      </c>
      <c r="AW30" s="118">
        <f t="shared" si="52"/>
        <v>1</v>
      </c>
      <c r="AX30" s="118">
        <f t="shared" si="52"/>
        <v>1</v>
      </c>
      <c r="AY30" s="118">
        <f t="shared" si="52"/>
        <v>1</v>
      </c>
      <c r="AZ30" s="118">
        <f t="shared" si="52"/>
        <v>1</v>
      </c>
      <c r="BA30" s="118">
        <f t="shared" si="52"/>
        <v>1</v>
      </c>
      <c r="BB30" s="118">
        <f t="shared" si="52"/>
        <v>1</v>
      </c>
      <c r="BC30" s="118">
        <f t="shared" si="52"/>
        <v>1</v>
      </c>
      <c r="BD30" s="118">
        <f t="shared" si="52"/>
        <v>1</v>
      </c>
      <c r="BE30" s="118">
        <f>BD30</f>
        <v>1</v>
      </c>
      <c r="BG30" s="118" t="s">
        <v>98</v>
      </c>
      <c r="BH30" s="118" t="s">
        <v>98</v>
      </c>
      <c r="BJ30" s="118">
        <f t="shared" si="35"/>
        <v>10</v>
      </c>
      <c r="BK30" s="118">
        <f t="shared" si="36"/>
        <v>12</v>
      </c>
      <c r="BL30" s="118" t="s">
        <v>112</v>
      </c>
      <c r="BM30" s="124">
        <f t="shared" ref="BM30:BX51" si="53">IF(AH30=1,$H30/$BJ30,0)</f>
        <v>0</v>
      </c>
      <c r="BN30" s="124">
        <f t="shared" si="53"/>
        <v>0</v>
      </c>
      <c r="BO30" s="124">
        <f t="shared" si="53"/>
        <v>1677.3312499999997</v>
      </c>
      <c r="BP30" s="124">
        <f t="shared" si="53"/>
        <v>1677.3312499999997</v>
      </c>
      <c r="BQ30" s="124">
        <f t="shared" si="53"/>
        <v>1677.3312499999997</v>
      </c>
      <c r="BR30" s="124">
        <f t="shared" si="53"/>
        <v>1677.3312499999997</v>
      </c>
      <c r="BS30" s="124">
        <f t="shared" si="53"/>
        <v>1677.3312499999997</v>
      </c>
      <c r="BT30" s="124">
        <f t="shared" si="53"/>
        <v>1677.3312499999997</v>
      </c>
      <c r="BU30" s="124">
        <f t="shared" si="53"/>
        <v>1677.3312499999997</v>
      </c>
      <c r="BV30" s="124">
        <f t="shared" si="53"/>
        <v>1677.3312499999997</v>
      </c>
      <c r="BW30" s="124">
        <f t="shared" si="53"/>
        <v>1677.3312499999997</v>
      </c>
      <c r="BX30" s="124">
        <f t="shared" si="53"/>
        <v>1677.3312499999997</v>
      </c>
      <c r="BY30" s="124">
        <f t="shared" ref="BY30:CJ51" si="54">IF(AT30=1,$I30/$BK30,0)</f>
        <v>1916.9499999999996</v>
      </c>
      <c r="BZ30" s="124">
        <f t="shared" si="54"/>
        <v>1916.9499999999996</v>
      </c>
      <c r="CA30" s="124">
        <f t="shared" si="54"/>
        <v>1916.9499999999996</v>
      </c>
      <c r="CB30" s="124">
        <f t="shared" si="54"/>
        <v>1916.9499999999996</v>
      </c>
      <c r="CC30" s="124">
        <f t="shared" si="54"/>
        <v>1916.9499999999996</v>
      </c>
      <c r="CD30" s="124">
        <f t="shared" si="54"/>
        <v>1916.9499999999996</v>
      </c>
      <c r="CE30" s="124">
        <f t="shared" si="54"/>
        <v>1916.9499999999996</v>
      </c>
      <c r="CF30" s="124">
        <f t="shared" si="54"/>
        <v>1916.9499999999996</v>
      </c>
      <c r="CG30" s="124">
        <f t="shared" si="54"/>
        <v>1916.9499999999996</v>
      </c>
      <c r="CH30" s="124">
        <f t="shared" si="54"/>
        <v>1916.9499999999996</v>
      </c>
      <c r="CI30" s="124">
        <f t="shared" si="54"/>
        <v>1916.9499999999996</v>
      </c>
      <c r="CJ30" s="124">
        <f t="shared" si="54"/>
        <v>1916.9499999999996</v>
      </c>
      <c r="CK30" s="125">
        <f t="shared" si="37"/>
        <v>16773.312499999996</v>
      </c>
      <c r="CL30" s="125">
        <f t="shared" si="38"/>
        <v>23003.399999999998</v>
      </c>
      <c r="CM30" s="125">
        <f t="shared" ref="CM30:CN44" si="55">CK30-H30</f>
        <v>0</v>
      </c>
      <c r="CN30" s="125">
        <f t="shared" si="55"/>
        <v>0</v>
      </c>
      <c r="CO30" s="124">
        <f t="shared" ref="CO30:CZ51" si="56">IF(AH30=1,$AC30/$BJ30,0)</f>
        <v>0</v>
      </c>
      <c r="CP30" s="124">
        <f t="shared" si="56"/>
        <v>0</v>
      </c>
      <c r="CQ30" s="124">
        <f t="shared" si="56"/>
        <v>0</v>
      </c>
      <c r="CR30" s="124">
        <f t="shared" si="56"/>
        <v>0</v>
      </c>
      <c r="CS30" s="124">
        <f t="shared" si="56"/>
        <v>0</v>
      </c>
      <c r="CT30" s="124">
        <f t="shared" si="56"/>
        <v>0</v>
      </c>
      <c r="CU30" s="124">
        <f t="shared" si="56"/>
        <v>0</v>
      </c>
      <c r="CV30" s="124">
        <f t="shared" si="56"/>
        <v>0</v>
      </c>
      <c r="CW30" s="124">
        <f t="shared" si="56"/>
        <v>0</v>
      </c>
      <c r="CX30" s="124">
        <f t="shared" si="56"/>
        <v>0</v>
      </c>
      <c r="CY30" s="124">
        <f t="shared" si="56"/>
        <v>0</v>
      </c>
      <c r="CZ30" s="124">
        <f t="shared" si="56"/>
        <v>0</v>
      </c>
      <c r="DA30" s="124">
        <f t="shared" ref="DA30:DL51" si="57">IF(AT30=1,$AD30/$BK30,0)</f>
        <v>0</v>
      </c>
      <c r="DB30" s="124">
        <f t="shared" si="57"/>
        <v>0</v>
      </c>
      <c r="DC30" s="124">
        <f t="shared" si="57"/>
        <v>0</v>
      </c>
      <c r="DD30" s="124">
        <f t="shared" si="57"/>
        <v>0</v>
      </c>
      <c r="DE30" s="124">
        <f t="shared" si="57"/>
        <v>0</v>
      </c>
      <c r="DF30" s="124">
        <f t="shared" si="57"/>
        <v>0</v>
      </c>
      <c r="DG30" s="124">
        <f t="shared" si="57"/>
        <v>0</v>
      </c>
      <c r="DH30" s="124">
        <f t="shared" si="57"/>
        <v>0</v>
      </c>
      <c r="DI30" s="124">
        <f t="shared" si="57"/>
        <v>0</v>
      </c>
      <c r="DJ30" s="124">
        <f t="shared" si="57"/>
        <v>0</v>
      </c>
      <c r="DK30" s="124">
        <f t="shared" si="57"/>
        <v>0</v>
      </c>
      <c r="DL30" s="124">
        <f t="shared" si="57"/>
        <v>0</v>
      </c>
      <c r="DM30" s="125">
        <f t="shared" si="39"/>
        <v>0</v>
      </c>
      <c r="DN30" s="125">
        <f t="shared" si="40"/>
        <v>0</v>
      </c>
      <c r="DO30" s="125">
        <f t="shared" ref="DO30:DP64" si="58">DM30-AC30</f>
        <v>0</v>
      </c>
      <c r="DP30" s="125">
        <f t="shared" si="58"/>
        <v>0</v>
      </c>
      <c r="DQ30" s="118">
        <f t="shared" ref="DQ30:EF44" si="59">AG30*$G30</f>
        <v>0</v>
      </c>
      <c r="DR30" s="118">
        <f t="shared" si="59"/>
        <v>0</v>
      </c>
      <c r="DS30" s="118">
        <f t="shared" si="59"/>
        <v>0</v>
      </c>
      <c r="DT30" s="118">
        <f t="shared" si="59"/>
        <v>0.70499999999999996</v>
      </c>
      <c r="DU30" s="118">
        <f t="shared" si="59"/>
        <v>0.70499999999999996</v>
      </c>
      <c r="DV30" s="118">
        <f t="shared" si="59"/>
        <v>0.70499999999999996</v>
      </c>
      <c r="DW30" s="118">
        <f t="shared" si="59"/>
        <v>0.70499999999999996</v>
      </c>
      <c r="DX30" s="118">
        <f t="shared" si="59"/>
        <v>0.70499999999999996</v>
      </c>
      <c r="DY30" s="118">
        <f t="shared" si="59"/>
        <v>0.70499999999999996</v>
      </c>
      <c r="DZ30" s="118">
        <f t="shared" si="59"/>
        <v>0.70499999999999996</v>
      </c>
      <c r="EA30" s="118">
        <f t="shared" si="59"/>
        <v>0.70499999999999996</v>
      </c>
      <c r="EB30" s="118">
        <f t="shared" si="59"/>
        <v>0.70499999999999996</v>
      </c>
      <c r="EC30" s="118">
        <f t="shared" si="59"/>
        <v>0.70499999999999996</v>
      </c>
      <c r="ED30" s="118">
        <f t="shared" si="59"/>
        <v>0.70499999999999996</v>
      </c>
      <c r="EE30" s="118">
        <f t="shared" si="59"/>
        <v>0.70499999999999996</v>
      </c>
      <c r="EF30" s="118">
        <f t="shared" si="59"/>
        <v>0.70499999999999996</v>
      </c>
      <c r="EG30" s="118">
        <f t="shared" ref="EG30:EO52" si="60">AW30*$G30</f>
        <v>0.70499999999999996</v>
      </c>
      <c r="EH30" s="118">
        <f t="shared" si="60"/>
        <v>0.70499999999999996</v>
      </c>
      <c r="EI30" s="118">
        <f t="shared" si="60"/>
        <v>0.70499999999999996</v>
      </c>
      <c r="EJ30" s="118">
        <f t="shared" si="60"/>
        <v>0.70499999999999996</v>
      </c>
      <c r="EK30" s="118">
        <f t="shared" si="60"/>
        <v>0.70499999999999996</v>
      </c>
      <c r="EL30" s="118">
        <f t="shared" si="60"/>
        <v>0.70499999999999996</v>
      </c>
      <c r="EM30" s="118">
        <f t="shared" si="60"/>
        <v>0.70499999999999996</v>
      </c>
      <c r="EN30" s="118">
        <f t="shared" si="60"/>
        <v>0.70499999999999996</v>
      </c>
      <c r="EO30" s="118">
        <f t="shared" si="60"/>
        <v>0.70499999999999996</v>
      </c>
    </row>
    <row r="31" spans="1:145" s="118" customFormat="1" ht="23.1" customHeight="1" x14ac:dyDescent="0.2">
      <c r="A31" s="111">
        <v>903</v>
      </c>
      <c r="B31" s="163"/>
      <c r="C31" s="164"/>
      <c r="D31" s="164"/>
      <c r="E31" s="120" t="s">
        <v>206</v>
      </c>
      <c r="F31" s="115"/>
      <c r="G31" s="165">
        <v>0.70499999999999996</v>
      </c>
      <c r="H31" s="166">
        <f t="shared" ref="H31:H33" si="61">($I$30/12)*(BJ31-1.25)</f>
        <v>14856.362499999997</v>
      </c>
      <c r="I31" s="167">
        <f t="shared" ref="I31:I34" si="62">$I$29/5</f>
        <v>23003.399999999994</v>
      </c>
      <c r="J31" s="151" t="s">
        <v>109</v>
      </c>
      <c r="L31" s="119"/>
      <c r="M31" s="119"/>
      <c r="N31" s="120"/>
      <c r="O31" s="121"/>
      <c r="P31" s="122"/>
      <c r="Q31" s="123"/>
      <c r="R31" s="123"/>
      <c r="S31" s="124"/>
      <c r="T31" s="124"/>
      <c r="U31" s="124"/>
      <c r="V31" s="124"/>
      <c r="W31" s="125"/>
      <c r="X31" s="125"/>
      <c r="Y31" s="118" t="s">
        <v>125</v>
      </c>
      <c r="Z31" s="118" t="s">
        <v>209</v>
      </c>
      <c r="AA31" s="165"/>
      <c r="AB31" s="165"/>
      <c r="AC31" s="164"/>
      <c r="AD31" s="164"/>
      <c r="AE31" s="118" t="s">
        <v>205</v>
      </c>
      <c r="AF31" s="126">
        <v>44652</v>
      </c>
      <c r="AK31" s="118">
        <f>IF($AI$14="yes",1*$G$29,1)</f>
        <v>1</v>
      </c>
      <c r="AL31" s="118">
        <f t="shared" ref="AL31:AN33" si="63">AK31</f>
        <v>1</v>
      </c>
      <c r="AM31" s="118">
        <f t="shared" si="63"/>
        <v>1</v>
      </c>
      <c r="AN31" s="118">
        <f t="shared" si="63"/>
        <v>1</v>
      </c>
      <c r="AO31" s="118">
        <f t="shared" si="52"/>
        <v>1</v>
      </c>
      <c r="AP31" s="118">
        <f t="shared" si="52"/>
        <v>1</v>
      </c>
      <c r="AQ31" s="118">
        <f t="shared" si="52"/>
        <v>1</v>
      </c>
      <c r="AR31" s="118">
        <f t="shared" si="52"/>
        <v>1</v>
      </c>
      <c r="AS31" s="118">
        <f t="shared" si="52"/>
        <v>1</v>
      </c>
      <c r="AT31" s="118">
        <f t="shared" si="52"/>
        <v>1</v>
      </c>
      <c r="AU31" s="118">
        <f t="shared" si="52"/>
        <v>1</v>
      </c>
      <c r="AV31" s="118">
        <f t="shared" si="52"/>
        <v>1</v>
      </c>
      <c r="AW31" s="118">
        <f t="shared" si="52"/>
        <v>1</v>
      </c>
      <c r="AX31" s="118">
        <f t="shared" si="52"/>
        <v>1</v>
      </c>
      <c r="AY31" s="118">
        <f t="shared" si="52"/>
        <v>1</v>
      </c>
      <c r="AZ31" s="118">
        <f t="shared" si="52"/>
        <v>1</v>
      </c>
      <c r="BA31" s="118">
        <f t="shared" si="52"/>
        <v>1</v>
      </c>
      <c r="BB31" s="118">
        <f t="shared" si="52"/>
        <v>1</v>
      </c>
      <c r="BC31" s="118">
        <f t="shared" si="52"/>
        <v>1</v>
      </c>
      <c r="BD31" s="118">
        <f t="shared" si="52"/>
        <v>1</v>
      </c>
      <c r="BE31" s="118">
        <f>BD31</f>
        <v>1</v>
      </c>
      <c r="BG31" s="118" t="s">
        <v>98</v>
      </c>
      <c r="BH31" s="118" t="s">
        <v>98</v>
      </c>
      <c r="BJ31" s="118">
        <f t="shared" si="35"/>
        <v>9</v>
      </c>
      <c r="BK31" s="118">
        <f t="shared" si="36"/>
        <v>12</v>
      </c>
      <c r="BL31" s="118" t="s">
        <v>112</v>
      </c>
      <c r="BM31" s="124">
        <f t="shared" si="53"/>
        <v>0</v>
      </c>
      <c r="BN31" s="124">
        <f t="shared" si="53"/>
        <v>0</v>
      </c>
      <c r="BO31" s="124">
        <f t="shared" si="53"/>
        <v>0</v>
      </c>
      <c r="BP31" s="124">
        <f t="shared" si="53"/>
        <v>1650.7069444444442</v>
      </c>
      <c r="BQ31" s="124">
        <f t="shared" si="53"/>
        <v>1650.7069444444442</v>
      </c>
      <c r="BR31" s="124">
        <f t="shared" si="53"/>
        <v>1650.7069444444442</v>
      </c>
      <c r="BS31" s="124">
        <f t="shared" si="53"/>
        <v>1650.7069444444442</v>
      </c>
      <c r="BT31" s="124">
        <f t="shared" si="53"/>
        <v>1650.7069444444442</v>
      </c>
      <c r="BU31" s="124">
        <f t="shared" si="53"/>
        <v>1650.7069444444442</v>
      </c>
      <c r="BV31" s="124">
        <f t="shared" si="53"/>
        <v>1650.7069444444442</v>
      </c>
      <c r="BW31" s="124">
        <f t="shared" si="53"/>
        <v>1650.7069444444442</v>
      </c>
      <c r="BX31" s="124">
        <f t="shared" si="53"/>
        <v>1650.7069444444442</v>
      </c>
      <c r="BY31" s="124">
        <f t="shared" si="54"/>
        <v>1916.9499999999996</v>
      </c>
      <c r="BZ31" s="124">
        <f t="shared" si="54"/>
        <v>1916.9499999999996</v>
      </c>
      <c r="CA31" s="124">
        <f t="shared" si="54"/>
        <v>1916.9499999999996</v>
      </c>
      <c r="CB31" s="124">
        <f t="shared" si="54"/>
        <v>1916.9499999999996</v>
      </c>
      <c r="CC31" s="124">
        <f t="shared" si="54"/>
        <v>1916.9499999999996</v>
      </c>
      <c r="CD31" s="124">
        <f t="shared" si="54"/>
        <v>1916.9499999999996</v>
      </c>
      <c r="CE31" s="124">
        <f t="shared" si="54"/>
        <v>1916.9499999999996</v>
      </c>
      <c r="CF31" s="124">
        <f t="shared" si="54"/>
        <v>1916.9499999999996</v>
      </c>
      <c r="CG31" s="124">
        <f t="shared" si="54"/>
        <v>1916.9499999999996</v>
      </c>
      <c r="CH31" s="124">
        <f t="shared" si="54"/>
        <v>1916.9499999999996</v>
      </c>
      <c r="CI31" s="124">
        <f t="shared" si="54"/>
        <v>1916.9499999999996</v>
      </c>
      <c r="CJ31" s="124">
        <f t="shared" si="54"/>
        <v>1916.9499999999996</v>
      </c>
      <c r="CK31" s="125">
        <f t="shared" si="37"/>
        <v>14856.362499999997</v>
      </c>
      <c r="CL31" s="125">
        <f t="shared" si="38"/>
        <v>23003.399999999998</v>
      </c>
      <c r="CM31" s="125">
        <f t="shared" si="55"/>
        <v>0</v>
      </c>
      <c r="CN31" s="125">
        <f t="shared" si="55"/>
        <v>0</v>
      </c>
      <c r="CO31" s="124">
        <f t="shared" si="56"/>
        <v>0</v>
      </c>
      <c r="CP31" s="124">
        <f t="shared" si="56"/>
        <v>0</v>
      </c>
      <c r="CQ31" s="124">
        <f t="shared" si="56"/>
        <v>0</v>
      </c>
      <c r="CR31" s="124">
        <f t="shared" si="56"/>
        <v>0</v>
      </c>
      <c r="CS31" s="124">
        <f t="shared" si="56"/>
        <v>0</v>
      </c>
      <c r="CT31" s="124">
        <f t="shared" si="56"/>
        <v>0</v>
      </c>
      <c r="CU31" s="124">
        <f t="shared" si="56"/>
        <v>0</v>
      </c>
      <c r="CV31" s="124">
        <f t="shared" si="56"/>
        <v>0</v>
      </c>
      <c r="CW31" s="124">
        <f t="shared" si="56"/>
        <v>0</v>
      </c>
      <c r="CX31" s="124">
        <f t="shared" si="56"/>
        <v>0</v>
      </c>
      <c r="CY31" s="124">
        <f t="shared" si="56"/>
        <v>0</v>
      </c>
      <c r="CZ31" s="124">
        <f t="shared" si="56"/>
        <v>0</v>
      </c>
      <c r="DA31" s="124">
        <f t="shared" si="57"/>
        <v>0</v>
      </c>
      <c r="DB31" s="124">
        <f t="shared" si="57"/>
        <v>0</v>
      </c>
      <c r="DC31" s="124">
        <f t="shared" si="57"/>
        <v>0</v>
      </c>
      <c r="DD31" s="124">
        <f t="shared" si="57"/>
        <v>0</v>
      </c>
      <c r="DE31" s="124">
        <f t="shared" si="57"/>
        <v>0</v>
      </c>
      <c r="DF31" s="124">
        <f t="shared" si="57"/>
        <v>0</v>
      </c>
      <c r="DG31" s="124">
        <f t="shared" si="57"/>
        <v>0</v>
      </c>
      <c r="DH31" s="124">
        <f t="shared" si="57"/>
        <v>0</v>
      </c>
      <c r="DI31" s="124">
        <f t="shared" si="57"/>
        <v>0</v>
      </c>
      <c r="DJ31" s="124">
        <f t="shared" si="57"/>
        <v>0</v>
      </c>
      <c r="DK31" s="124">
        <f t="shared" si="57"/>
        <v>0</v>
      </c>
      <c r="DL31" s="124">
        <f t="shared" si="57"/>
        <v>0</v>
      </c>
      <c r="DM31" s="125">
        <f t="shared" si="39"/>
        <v>0</v>
      </c>
      <c r="DN31" s="125">
        <f t="shared" si="40"/>
        <v>0</v>
      </c>
      <c r="DO31" s="125">
        <f t="shared" si="58"/>
        <v>0</v>
      </c>
      <c r="DP31" s="125">
        <f t="shared" si="58"/>
        <v>0</v>
      </c>
      <c r="DQ31" s="118">
        <f t="shared" si="59"/>
        <v>0</v>
      </c>
      <c r="DR31" s="118">
        <f t="shared" si="59"/>
        <v>0</v>
      </c>
      <c r="DS31" s="118">
        <f t="shared" si="59"/>
        <v>0</v>
      </c>
      <c r="DT31" s="118">
        <f t="shared" si="59"/>
        <v>0</v>
      </c>
      <c r="DU31" s="118">
        <f t="shared" si="59"/>
        <v>0.70499999999999996</v>
      </c>
      <c r="DV31" s="118">
        <f t="shared" si="59"/>
        <v>0.70499999999999996</v>
      </c>
      <c r="DW31" s="118">
        <f t="shared" si="59"/>
        <v>0.70499999999999996</v>
      </c>
      <c r="DX31" s="118">
        <f t="shared" si="59"/>
        <v>0.70499999999999996</v>
      </c>
      <c r="DY31" s="118">
        <f t="shared" si="59"/>
        <v>0.70499999999999996</v>
      </c>
      <c r="DZ31" s="118">
        <f t="shared" si="59"/>
        <v>0.70499999999999996</v>
      </c>
      <c r="EA31" s="118">
        <f t="shared" si="59"/>
        <v>0.70499999999999996</v>
      </c>
      <c r="EB31" s="118">
        <f t="shared" si="59"/>
        <v>0.70499999999999996</v>
      </c>
      <c r="EC31" s="118">
        <f t="shared" si="59"/>
        <v>0.70499999999999996</v>
      </c>
      <c r="ED31" s="118">
        <f t="shared" si="59"/>
        <v>0.70499999999999996</v>
      </c>
      <c r="EE31" s="118">
        <f t="shared" si="59"/>
        <v>0.70499999999999996</v>
      </c>
      <c r="EF31" s="118">
        <f t="shared" si="59"/>
        <v>0.70499999999999996</v>
      </c>
      <c r="EG31" s="118">
        <f t="shared" si="60"/>
        <v>0.70499999999999996</v>
      </c>
      <c r="EH31" s="118">
        <f t="shared" si="60"/>
        <v>0.70499999999999996</v>
      </c>
      <c r="EI31" s="118">
        <f t="shared" si="60"/>
        <v>0.70499999999999996</v>
      </c>
      <c r="EJ31" s="118">
        <f t="shared" si="60"/>
        <v>0.70499999999999996</v>
      </c>
      <c r="EK31" s="118">
        <f t="shared" si="60"/>
        <v>0.70499999999999996</v>
      </c>
      <c r="EL31" s="118">
        <f t="shared" si="60"/>
        <v>0.70499999999999996</v>
      </c>
      <c r="EM31" s="118">
        <f t="shared" si="60"/>
        <v>0.70499999999999996</v>
      </c>
      <c r="EN31" s="118">
        <f t="shared" si="60"/>
        <v>0.70499999999999996</v>
      </c>
      <c r="EO31" s="118">
        <f t="shared" si="60"/>
        <v>0.70499999999999996</v>
      </c>
    </row>
    <row r="32" spans="1:145" s="118" customFormat="1" ht="23.1" customHeight="1" x14ac:dyDescent="0.2">
      <c r="A32" s="111">
        <v>903</v>
      </c>
      <c r="B32" s="163"/>
      <c r="C32" s="164"/>
      <c r="D32" s="164"/>
      <c r="E32" s="120" t="s">
        <v>206</v>
      </c>
      <c r="F32" s="115"/>
      <c r="G32" s="165">
        <v>0.70499999999999996</v>
      </c>
      <c r="H32" s="166">
        <f t="shared" si="61"/>
        <v>16773.312499999996</v>
      </c>
      <c r="I32" s="167">
        <f t="shared" si="62"/>
        <v>23003.399999999994</v>
      </c>
      <c r="J32" s="151" t="s">
        <v>109</v>
      </c>
      <c r="L32" s="119"/>
      <c r="M32" s="119"/>
      <c r="N32" s="120"/>
      <c r="O32" s="121"/>
      <c r="P32" s="122"/>
      <c r="Q32" s="123"/>
      <c r="R32" s="123"/>
      <c r="S32" s="124"/>
      <c r="T32" s="124"/>
      <c r="U32" s="124"/>
      <c r="V32" s="124"/>
      <c r="W32" s="125"/>
      <c r="X32" s="125"/>
      <c r="Y32" s="118" t="s">
        <v>125</v>
      </c>
      <c r="Z32" s="118" t="s">
        <v>210</v>
      </c>
      <c r="AA32" s="165"/>
      <c r="AB32" s="165"/>
      <c r="AC32" s="164"/>
      <c r="AD32" s="164"/>
      <c r="AE32" s="118" t="s">
        <v>205</v>
      </c>
      <c r="AF32" s="126">
        <v>44621</v>
      </c>
      <c r="AJ32" s="118">
        <f>IF($AI$14="yes",1*$G$29,1)</f>
        <v>1</v>
      </c>
      <c r="AK32" s="118">
        <f>AJ32</f>
        <v>1</v>
      </c>
      <c r="AL32" s="118">
        <f t="shared" si="63"/>
        <v>1</v>
      </c>
      <c r="AM32" s="118">
        <f t="shared" si="63"/>
        <v>1</v>
      </c>
      <c r="AN32" s="118">
        <f t="shared" si="63"/>
        <v>1</v>
      </c>
      <c r="AO32" s="118">
        <f t="shared" si="52"/>
        <v>1</v>
      </c>
      <c r="AP32" s="118">
        <f t="shared" si="52"/>
        <v>1</v>
      </c>
      <c r="AQ32" s="118">
        <f t="shared" si="52"/>
        <v>1</v>
      </c>
      <c r="AR32" s="118">
        <f t="shared" si="52"/>
        <v>1</v>
      </c>
      <c r="AS32" s="118">
        <f t="shared" si="52"/>
        <v>1</v>
      </c>
      <c r="AT32" s="118">
        <f t="shared" si="52"/>
        <v>1</v>
      </c>
      <c r="AU32" s="118">
        <f t="shared" si="52"/>
        <v>1</v>
      </c>
      <c r="AV32" s="118">
        <f t="shared" si="52"/>
        <v>1</v>
      </c>
      <c r="AW32" s="118">
        <f t="shared" si="52"/>
        <v>1</v>
      </c>
      <c r="AX32" s="118">
        <f t="shared" si="52"/>
        <v>1</v>
      </c>
      <c r="AY32" s="118">
        <f t="shared" si="52"/>
        <v>1</v>
      </c>
      <c r="AZ32" s="118">
        <f t="shared" si="52"/>
        <v>1</v>
      </c>
      <c r="BA32" s="118">
        <f t="shared" si="52"/>
        <v>1</v>
      </c>
      <c r="BB32" s="118">
        <f t="shared" si="52"/>
        <v>1</v>
      </c>
      <c r="BC32" s="118">
        <f t="shared" si="52"/>
        <v>1</v>
      </c>
      <c r="BD32" s="118">
        <f t="shared" si="52"/>
        <v>1</v>
      </c>
      <c r="BE32" s="118">
        <f>BD32</f>
        <v>1</v>
      </c>
      <c r="BG32" s="118" t="s">
        <v>213</v>
      </c>
      <c r="BH32" s="118" t="s">
        <v>98</v>
      </c>
      <c r="BI32" s="118" t="s">
        <v>197</v>
      </c>
      <c r="BJ32" s="118">
        <f t="shared" si="35"/>
        <v>10</v>
      </c>
      <c r="BK32" s="118">
        <f t="shared" si="36"/>
        <v>12</v>
      </c>
      <c r="BL32" s="118" t="s">
        <v>112</v>
      </c>
      <c r="BM32" s="124">
        <f t="shared" si="53"/>
        <v>0</v>
      </c>
      <c r="BN32" s="124">
        <f t="shared" si="53"/>
        <v>0</v>
      </c>
      <c r="BO32" s="124">
        <f t="shared" si="53"/>
        <v>1677.3312499999997</v>
      </c>
      <c r="BP32" s="124">
        <f t="shared" si="53"/>
        <v>1677.3312499999997</v>
      </c>
      <c r="BQ32" s="124">
        <f t="shared" si="53"/>
        <v>1677.3312499999997</v>
      </c>
      <c r="BR32" s="124">
        <f t="shared" si="53"/>
        <v>1677.3312499999997</v>
      </c>
      <c r="BS32" s="124">
        <f t="shared" si="53"/>
        <v>1677.3312499999997</v>
      </c>
      <c r="BT32" s="124">
        <f t="shared" si="53"/>
        <v>1677.3312499999997</v>
      </c>
      <c r="BU32" s="124">
        <f t="shared" si="53"/>
        <v>1677.3312499999997</v>
      </c>
      <c r="BV32" s="124">
        <f t="shared" si="53"/>
        <v>1677.3312499999997</v>
      </c>
      <c r="BW32" s="124">
        <f t="shared" si="53"/>
        <v>1677.3312499999997</v>
      </c>
      <c r="BX32" s="124">
        <f t="shared" si="53"/>
        <v>1677.3312499999997</v>
      </c>
      <c r="BY32" s="124">
        <f t="shared" si="54"/>
        <v>1916.9499999999996</v>
      </c>
      <c r="BZ32" s="124">
        <f t="shared" si="54"/>
        <v>1916.9499999999996</v>
      </c>
      <c r="CA32" s="124">
        <f t="shared" si="54"/>
        <v>1916.9499999999996</v>
      </c>
      <c r="CB32" s="124">
        <f t="shared" si="54"/>
        <v>1916.9499999999996</v>
      </c>
      <c r="CC32" s="124">
        <f t="shared" si="54"/>
        <v>1916.9499999999996</v>
      </c>
      <c r="CD32" s="124">
        <f t="shared" si="54"/>
        <v>1916.9499999999996</v>
      </c>
      <c r="CE32" s="124">
        <f t="shared" si="54"/>
        <v>1916.9499999999996</v>
      </c>
      <c r="CF32" s="124">
        <f t="shared" si="54"/>
        <v>1916.9499999999996</v>
      </c>
      <c r="CG32" s="124">
        <f t="shared" si="54"/>
        <v>1916.9499999999996</v>
      </c>
      <c r="CH32" s="124">
        <f t="shared" si="54"/>
        <v>1916.9499999999996</v>
      </c>
      <c r="CI32" s="124">
        <f t="shared" si="54"/>
        <v>1916.9499999999996</v>
      </c>
      <c r="CJ32" s="124">
        <f t="shared" si="54"/>
        <v>1916.9499999999996</v>
      </c>
      <c r="CK32" s="125">
        <f t="shared" si="37"/>
        <v>16773.312499999996</v>
      </c>
      <c r="CL32" s="125">
        <f t="shared" si="38"/>
        <v>23003.399999999998</v>
      </c>
      <c r="CM32" s="125">
        <f t="shared" si="55"/>
        <v>0</v>
      </c>
      <c r="CN32" s="125">
        <f t="shared" si="55"/>
        <v>0</v>
      </c>
      <c r="CO32" s="124">
        <f t="shared" si="56"/>
        <v>0</v>
      </c>
      <c r="CP32" s="124">
        <f t="shared" si="56"/>
        <v>0</v>
      </c>
      <c r="CQ32" s="124">
        <f t="shared" si="56"/>
        <v>0</v>
      </c>
      <c r="CR32" s="124">
        <f t="shared" si="56"/>
        <v>0</v>
      </c>
      <c r="CS32" s="124">
        <f t="shared" si="56"/>
        <v>0</v>
      </c>
      <c r="CT32" s="124">
        <f t="shared" si="56"/>
        <v>0</v>
      </c>
      <c r="CU32" s="124">
        <f t="shared" si="56"/>
        <v>0</v>
      </c>
      <c r="CV32" s="124">
        <f t="shared" si="56"/>
        <v>0</v>
      </c>
      <c r="CW32" s="124">
        <f t="shared" si="56"/>
        <v>0</v>
      </c>
      <c r="CX32" s="124">
        <f t="shared" si="56"/>
        <v>0</v>
      </c>
      <c r="CY32" s="124">
        <f t="shared" si="56"/>
        <v>0</v>
      </c>
      <c r="CZ32" s="124">
        <f t="shared" si="56"/>
        <v>0</v>
      </c>
      <c r="DA32" s="124">
        <f t="shared" si="57"/>
        <v>0</v>
      </c>
      <c r="DB32" s="124">
        <f t="shared" si="57"/>
        <v>0</v>
      </c>
      <c r="DC32" s="124">
        <f t="shared" si="57"/>
        <v>0</v>
      </c>
      <c r="DD32" s="124">
        <f t="shared" si="57"/>
        <v>0</v>
      </c>
      <c r="DE32" s="124">
        <f t="shared" si="57"/>
        <v>0</v>
      </c>
      <c r="DF32" s="124">
        <f t="shared" si="57"/>
        <v>0</v>
      </c>
      <c r="DG32" s="124">
        <f t="shared" si="57"/>
        <v>0</v>
      </c>
      <c r="DH32" s="124">
        <f t="shared" si="57"/>
        <v>0</v>
      </c>
      <c r="DI32" s="124">
        <f t="shared" si="57"/>
        <v>0</v>
      </c>
      <c r="DJ32" s="124">
        <f t="shared" si="57"/>
        <v>0</v>
      </c>
      <c r="DK32" s="124">
        <f t="shared" si="57"/>
        <v>0</v>
      </c>
      <c r="DL32" s="124">
        <f t="shared" si="57"/>
        <v>0</v>
      </c>
      <c r="DM32" s="125">
        <f t="shared" si="39"/>
        <v>0</v>
      </c>
      <c r="DN32" s="125">
        <f t="shared" si="40"/>
        <v>0</v>
      </c>
      <c r="DO32" s="125">
        <f t="shared" si="58"/>
        <v>0</v>
      </c>
      <c r="DP32" s="125">
        <f t="shared" si="58"/>
        <v>0</v>
      </c>
      <c r="DQ32" s="118">
        <f t="shared" si="59"/>
        <v>0</v>
      </c>
      <c r="DR32" s="118">
        <f t="shared" si="59"/>
        <v>0</v>
      </c>
      <c r="DS32" s="118">
        <f t="shared" si="59"/>
        <v>0</v>
      </c>
      <c r="DT32" s="118">
        <f t="shared" si="59"/>
        <v>0.70499999999999996</v>
      </c>
      <c r="DU32" s="118">
        <f t="shared" si="59"/>
        <v>0.70499999999999996</v>
      </c>
      <c r="DV32" s="118">
        <f t="shared" si="59"/>
        <v>0.70499999999999996</v>
      </c>
      <c r="DW32" s="118">
        <f t="shared" si="59"/>
        <v>0.70499999999999996</v>
      </c>
      <c r="DX32" s="118">
        <f t="shared" si="59"/>
        <v>0.70499999999999996</v>
      </c>
      <c r="DY32" s="118">
        <f t="shared" si="59"/>
        <v>0.70499999999999996</v>
      </c>
      <c r="DZ32" s="118">
        <f t="shared" si="59"/>
        <v>0.70499999999999996</v>
      </c>
      <c r="EA32" s="118">
        <f t="shared" si="59"/>
        <v>0.70499999999999996</v>
      </c>
      <c r="EB32" s="118">
        <f t="shared" si="59"/>
        <v>0.70499999999999996</v>
      </c>
      <c r="EC32" s="118">
        <f t="shared" si="59"/>
        <v>0.70499999999999996</v>
      </c>
      <c r="ED32" s="118">
        <f t="shared" si="59"/>
        <v>0.70499999999999996</v>
      </c>
      <c r="EE32" s="118">
        <f t="shared" si="59"/>
        <v>0.70499999999999996</v>
      </c>
      <c r="EF32" s="118">
        <f t="shared" si="59"/>
        <v>0.70499999999999996</v>
      </c>
      <c r="EG32" s="118">
        <f t="shared" si="60"/>
        <v>0.70499999999999996</v>
      </c>
      <c r="EH32" s="118">
        <f t="shared" si="60"/>
        <v>0.70499999999999996</v>
      </c>
      <c r="EI32" s="118">
        <f t="shared" si="60"/>
        <v>0.70499999999999996</v>
      </c>
      <c r="EJ32" s="118">
        <f t="shared" si="60"/>
        <v>0.70499999999999996</v>
      </c>
      <c r="EK32" s="118">
        <f t="shared" si="60"/>
        <v>0.70499999999999996</v>
      </c>
      <c r="EL32" s="118">
        <f t="shared" si="60"/>
        <v>0.70499999999999996</v>
      </c>
      <c r="EM32" s="118">
        <f t="shared" si="60"/>
        <v>0.70499999999999996</v>
      </c>
      <c r="EN32" s="118">
        <f t="shared" si="60"/>
        <v>0.70499999999999996</v>
      </c>
      <c r="EO32" s="118">
        <f t="shared" si="60"/>
        <v>0.70499999999999996</v>
      </c>
    </row>
    <row r="33" spans="1:145" s="118" customFormat="1" ht="23.1" customHeight="1" x14ac:dyDescent="0.2">
      <c r="A33" s="111">
        <v>903</v>
      </c>
      <c r="B33" s="163"/>
      <c r="C33" s="164"/>
      <c r="D33" s="164"/>
      <c r="E33" s="120" t="s">
        <v>206</v>
      </c>
      <c r="F33" s="115"/>
      <c r="G33" s="165">
        <v>0.70499999999999996</v>
      </c>
      <c r="H33" s="166">
        <f t="shared" si="61"/>
        <v>16773.312499999996</v>
      </c>
      <c r="I33" s="167">
        <f t="shared" si="62"/>
        <v>23003.399999999994</v>
      </c>
      <c r="J33" s="151" t="s">
        <v>109</v>
      </c>
      <c r="L33" s="119"/>
      <c r="M33" s="119"/>
      <c r="N33" s="120"/>
      <c r="O33" s="121"/>
      <c r="P33" s="122"/>
      <c r="Q33" s="123"/>
      <c r="R33" s="123"/>
      <c r="S33" s="124"/>
      <c r="T33" s="124"/>
      <c r="U33" s="124"/>
      <c r="V33" s="124"/>
      <c r="W33" s="125"/>
      <c r="X33" s="125"/>
      <c r="Y33" s="118" t="s">
        <v>125</v>
      </c>
      <c r="Z33" s="118" t="s">
        <v>211</v>
      </c>
      <c r="AA33" s="165"/>
      <c r="AB33" s="165"/>
      <c r="AC33" s="164"/>
      <c r="AD33" s="164"/>
      <c r="AE33" s="118" t="s">
        <v>205</v>
      </c>
      <c r="AF33" s="126">
        <v>44621</v>
      </c>
      <c r="AJ33" s="118">
        <f>IF($AI$14="yes",1*$G$29,1)</f>
        <v>1</v>
      </c>
      <c r="AK33" s="118">
        <f>AJ33</f>
        <v>1</v>
      </c>
      <c r="AL33" s="118">
        <f t="shared" si="63"/>
        <v>1</v>
      </c>
      <c r="AM33" s="118">
        <f t="shared" si="63"/>
        <v>1</v>
      </c>
      <c r="AN33" s="118">
        <f t="shared" si="63"/>
        <v>1</v>
      </c>
      <c r="AO33" s="118">
        <f t="shared" si="52"/>
        <v>1</v>
      </c>
      <c r="AP33" s="118">
        <f t="shared" si="52"/>
        <v>1</v>
      </c>
      <c r="AQ33" s="118">
        <f t="shared" si="52"/>
        <v>1</v>
      </c>
      <c r="AR33" s="118">
        <f t="shared" si="52"/>
        <v>1</v>
      </c>
      <c r="AS33" s="118">
        <f t="shared" si="52"/>
        <v>1</v>
      </c>
      <c r="AT33" s="118">
        <f t="shared" si="52"/>
        <v>1</v>
      </c>
      <c r="AU33" s="118">
        <f t="shared" si="52"/>
        <v>1</v>
      </c>
      <c r="AV33" s="118">
        <f t="shared" si="52"/>
        <v>1</v>
      </c>
      <c r="AW33" s="118">
        <f t="shared" si="52"/>
        <v>1</v>
      </c>
      <c r="AX33" s="118">
        <f t="shared" si="52"/>
        <v>1</v>
      </c>
      <c r="AY33" s="118">
        <f t="shared" si="52"/>
        <v>1</v>
      </c>
      <c r="AZ33" s="118">
        <f t="shared" si="52"/>
        <v>1</v>
      </c>
      <c r="BA33" s="118">
        <f t="shared" si="52"/>
        <v>1</v>
      </c>
      <c r="BB33" s="118">
        <f t="shared" si="52"/>
        <v>1</v>
      </c>
      <c r="BC33" s="118">
        <f t="shared" si="52"/>
        <v>1</v>
      </c>
      <c r="BD33" s="118">
        <f t="shared" si="52"/>
        <v>1</v>
      </c>
      <c r="BE33" s="118">
        <f>BD33</f>
        <v>1</v>
      </c>
      <c r="BG33" s="118" t="s">
        <v>98</v>
      </c>
      <c r="BH33" s="118" t="s">
        <v>98</v>
      </c>
      <c r="BJ33" s="118">
        <f t="shared" si="35"/>
        <v>10</v>
      </c>
      <c r="BK33" s="118">
        <f t="shared" si="36"/>
        <v>12</v>
      </c>
      <c r="BL33" s="118" t="s">
        <v>112</v>
      </c>
      <c r="BM33" s="124">
        <f t="shared" si="53"/>
        <v>0</v>
      </c>
      <c r="BN33" s="124">
        <f t="shared" si="53"/>
        <v>0</v>
      </c>
      <c r="BO33" s="124">
        <f t="shared" si="53"/>
        <v>1677.3312499999997</v>
      </c>
      <c r="BP33" s="124">
        <f t="shared" si="53"/>
        <v>1677.3312499999997</v>
      </c>
      <c r="BQ33" s="124">
        <f t="shared" si="53"/>
        <v>1677.3312499999997</v>
      </c>
      <c r="BR33" s="124">
        <f t="shared" si="53"/>
        <v>1677.3312499999997</v>
      </c>
      <c r="BS33" s="124">
        <f t="shared" si="53"/>
        <v>1677.3312499999997</v>
      </c>
      <c r="BT33" s="124">
        <f t="shared" si="53"/>
        <v>1677.3312499999997</v>
      </c>
      <c r="BU33" s="124">
        <f t="shared" si="53"/>
        <v>1677.3312499999997</v>
      </c>
      <c r="BV33" s="124">
        <f t="shared" si="53"/>
        <v>1677.3312499999997</v>
      </c>
      <c r="BW33" s="124">
        <f t="shared" si="53"/>
        <v>1677.3312499999997</v>
      </c>
      <c r="BX33" s="124">
        <f t="shared" si="53"/>
        <v>1677.3312499999997</v>
      </c>
      <c r="BY33" s="124">
        <f t="shared" si="54"/>
        <v>1916.9499999999996</v>
      </c>
      <c r="BZ33" s="124">
        <f t="shared" si="54"/>
        <v>1916.9499999999996</v>
      </c>
      <c r="CA33" s="124">
        <f t="shared" si="54"/>
        <v>1916.9499999999996</v>
      </c>
      <c r="CB33" s="124">
        <f t="shared" si="54"/>
        <v>1916.9499999999996</v>
      </c>
      <c r="CC33" s="124">
        <f t="shared" si="54"/>
        <v>1916.9499999999996</v>
      </c>
      <c r="CD33" s="124">
        <f t="shared" si="54"/>
        <v>1916.9499999999996</v>
      </c>
      <c r="CE33" s="124">
        <f t="shared" si="54"/>
        <v>1916.9499999999996</v>
      </c>
      <c r="CF33" s="124">
        <f t="shared" si="54"/>
        <v>1916.9499999999996</v>
      </c>
      <c r="CG33" s="124">
        <f t="shared" si="54"/>
        <v>1916.9499999999996</v>
      </c>
      <c r="CH33" s="124">
        <f t="shared" si="54"/>
        <v>1916.9499999999996</v>
      </c>
      <c r="CI33" s="124">
        <f t="shared" si="54"/>
        <v>1916.9499999999996</v>
      </c>
      <c r="CJ33" s="124">
        <f t="shared" si="54"/>
        <v>1916.9499999999996</v>
      </c>
      <c r="CK33" s="125">
        <f t="shared" si="37"/>
        <v>16773.312499999996</v>
      </c>
      <c r="CL33" s="125">
        <f t="shared" si="38"/>
        <v>23003.399999999998</v>
      </c>
      <c r="CM33" s="125">
        <f t="shared" si="55"/>
        <v>0</v>
      </c>
      <c r="CN33" s="125">
        <f t="shared" si="55"/>
        <v>0</v>
      </c>
      <c r="CO33" s="124">
        <f t="shared" si="56"/>
        <v>0</v>
      </c>
      <c r="CP33" s="124">
        <f t="shared" si="56"/>
        <v>0</v>
      </c>
      <c r="CQ33" s="124">
        <f t="shared" si="56"/>
        <v>0</v>
      </c>
      <c r="CR33" s="124">
        <f t="shared" si="56"/>
        <v>0</v>
      </c>
      <c r="CS33" s="124">
        <f t="shared" si="56"/>
        <v>0</v>
      </c>
      <c r="CT33" s="124">
        <f t="shared" si="56"/>
        <v>0</v>
      </c>
      <c r="CU33" s="124">
        <f t="shared" si="56"/>
        <v>0</v>
      </c>
      <c r="CV33" s="124">
        <f t="shared" si="56"/>
        <v>0</v>
      </c>
      <c r="CW33" s="124">
        <f t="shared" si="56"/>
        <v>0</v>
      </c>
      <c r="CX33" s="124">
        <f t="shared" si="56"/>
        <v>0</v>
      </c>
      <c r="CY33" s="124">
        <f t="shared" si="56"/>
        <v>0</v>
      </c>
      <c r="CZ33" s="124">
        <f t="shared" si="56"/>
        <v>0</v>
      </c>
      <c r="DA33" s="124">
        <f t="shared" si="57"/>
        <v>0</v>
      </c>
      <c r="DB33" s="124">
        <f t="shared" si="57"/>
        <v>0</v>
      </c>
      <c r="DC33" s="124">
        <f t="shared" si="57"/>
        <v>0</v>
      </c>
      <c r="DD33" s="124">
        <f t="shared" si="57"/>
        <v>0</v>
      </c>
      <c r="DE33" s="124">
        <f t="shared" si="57"/>
        <v>0</v>
      </c>
      <c r="DF33" s="124">
        <f t="shared" si="57"/>
        <v>0</v>
      </c>
      <c r="DG33" s="124">
        <f t="shared" si="57"/>
        <v>0</v>
      </c>
      <c r="DH33" s="124">
        <f t="shared" si="57"/>
        <v>0</v>
      </c>
      <c r="DI33" s="124">
        <f t="shared" si="57"/>
        <v>0</v>
      </c>
      <c r="DJ33" s="124">
        <f t="shared" si="57"/>
        <v>0</v>
      </c>
      <c r="DK33" s="124">
        <f t="shared" si="57"/>
        <v>0</v>
      </c>
      <c r="DL33" s="124">
        <f t="shared" si="57"/>
        <v>0</v>
      </c>
      <c r="DM33" s="125">
        <f t="shared" si="39"/>
        <v>0</v>
      </c>
      <c r="DN33" s="125">
        <f t="shared" si="40"/>
        <v>0</v>
      </c>
      <c r="DO33" s="125">
        <f t="shared" si="58"/>
        <v>0</v>
      </c>
      <c r="DP33" s="125">
        <f t="shared" si="58"/>
        <v>0</v>
      </c>
      <c r="DQ33" s="118">
        <f t="shared" si="59"/>
        <v>0</v>
      </c>
      <c r="DR33" s="118">
        <f t="shared" si="59"/>
        <v>0</v>
      </c>
      <c r="DS33" s="118">
        <f t="shared" si="59"/>
        <v>0</v>
      </c>
      <c r="DT33" s="118">
        <f t="shared" si="59"/>
        <v>0.70499999999999996</v>
      </c>
      <c r="DU33" s="118">
        <f t="shared" si="59"/>
        <v>0.70499999999999996</v>
      </c>
      <c r="DV33" s="118">
        <f t="shared" si="59"/>
        <v>0.70499999999999996</v>
      </c>
      <c r="DW33" s="118">
        <f t="shared" si="59"/>
        <v>0.70499999999999996</v>
      </c>
      <c r="DX33" s="118">
        <f t="shared" si="59"/>
        <v>0.70499999999999996</v>
      </c>
      <c r="DY33" s="118">
        <f t="shared" si="59"/>
        <v>0.70499999999999996</v>
      </c>
      <c r="DZ33" s="118">
        <f t="shared" si="59"/>
        <v>0.70499999999999996</v>
      </c>
      <c r="EA33" s="118">
        <f t="shared" si="59"/>
        <v>0.70499999999999996</v>
      </c>
      <c r="EB33" s="118">
        <f t="shared" si="59"/>
        <v>0.70499999999999996</v>
      </c>
      <c r="EC33" s="118">
        <f t="shared" si="59"/>
        <v>0.70499999999999996</v>
      </c>
      <c r="ED33" s="118">
        <f t="shared" si="59"/>
        <v>0.70499999999999996</v>
      </c>
      <c r="EE33" s="118">
        <f t="shared" si="59"/>
        <v>0.70499999999999996</v>
      </c>
      <c r="EF33" s="118">
        <f t="shared" si="59"/>
        <v>0.70499999999999996</v>
      </c>
      <c r="EG33" s="118">
        <f t="shared" si="60"/>
        <v>0.70499999999999996</v>
      </c>
      <c r="EH33" s="118">
        <f t="shared" si="60"/>
        <v>0.70499999999999996</v>
      </c>
      <c r="EI33" s="118">
        <f t="shared" si="60"/>
        <v>0.70499999999999996</v>
      </c>
      <c r="EJ33" s="118">
        <f t="shared" si="60"/>
        <v>0.70499999999999996</v>
      </c>
      <c r="EK33" s="118">
        <f t="shared" si="60"/>
        <v>0.70499999999999996</v>
      </c>
      <c r="EL33" s="118">
        <f t="shared" si="60"/>
        <v>0.70499999999999996</v>
      </c>
      <c r="EM33" s="118">
        <f t="shared" si="60"/>
        <v>0.70499999999999996</v>
      </c>
      <c r="EN33" s="118">
        <f t="shared" si="60"/>
        <v>0.70499999999999996</v>
      </c>
      <c r="EO33" s="118">
        <f t="shared" si="60"/>
        <v>0.70499999999999996</v>
      </c>
    </row>
    <row r="34" spans="1:145" s="118" customFormat="1" ht="23.1" customHeight="1" x14ac:dyDescent="0.2">
      <c r="A34" s="111">
        <v>903</v>
      </c>
      <c r="B34" s="163"/>
      <c r="C34" s="164"/>
      <c r="D34" s="164"/>
      <c r="E34" s="120" t="s">
        <v>206</v>
      </c>
      <c r="F34" s="115"/>
      <c r="G34" s="165">
        <v>0.70499999999999996</v>
      </c>
      <c r="H34" s="166">
        <f>($I$30/12)*(BJ34-1.25)+51</f>
        <v>12990.412499999997</v>
      </c>
      <c r="I34" s="167">
        <f t="shared" si="62"/>
        <v>23003.399999999994</v>
      </c>
      <c r="J34" s="151" t="s">
        <v>109</v>
      </c>
      <c r="L34" s="119"/>
      <c r="M34" s="119"/>
      <c r="N34" s="120"/>
      <c r="O34" s="121"/>
      <c r="P34" s="122"/>
      <c r="Q34" s="123"/>
      <c r="R34" s="123"/>
      <c r="S34" s="124"/>
      <c r="T34" s="124"/>
      <c r="U34" s="124"/>
      <c r="V34" s="124"/>
      <c r="W34" s="125"/>
      <c r="X34" s="125"/>
      <c r="Y34" s="118" t="s">
        <v>125</v>
      </c>
      <c r="Z34" s="118" t="s">
        <v>212</v>
      </c>
      <c r="AA34" s="165"/>
      <c r="AB34" s="165"/>
      <c r="AC34" s="164"/>
      <c r="AD34" s="164"/>
      <c r="AE34" s="118" t="s">
        <v>205</v>
      </c>
      <c r="AF34" s="126">
        <v>44682</v>
      </c>
      <c r="AL34" s="118">
        <f>IF($AI$14="yes",1*$G$29,1)</f>
        <v>1</v>
      </c>
      <c r="AM34" s="118">
        <f>AL34</f>
        <v>1</v>
      </c>
      <c r="AN34" s="118">
        <f>AM34</f>
        <v>1</v>
      </c>
      <c r="AO34" s="118">
        <f t="shared" si="52"/>
        <v>1</v>
      </c>
      <c r="AP34" s="118">
        <f t="shared" si="52"/>
        <v>1</v>
      </c>
      <c r="AQ34" s="118">
        <f t="shared" si="52"/>
        <v>1</v>
      </c>
      <c r="AR34" s="118">
        <f t="shared" si="52"/>
        <v>1</v>
      </c>
      <c r="AS34" s="118">
        <f t="shared" si="52"/>
        <v>1</v>
      </c>
      <c r="AT34" s="118">
        <f t="shared" si="52"/>
        <v>1</v>
      </c>
      <c r="AU34" s="118">
        <f t="shared" si="52"/>
        <v>1</v>
      </c>
      <c r="AV34" s="118">
        <f t="shared" si="52"/>
        <v>1</v>
      </c>
      <c r="AW34" s="118">
        <f t="shared" si="52"/>
        <v>1</v>
      </c>
      <c r="AX34" s="118">
        <f t="shared" si="52"/>
        <v>1</v>
      </c>
      <c r="AY34" s="118">
        <f t="shared" si="52"/>
        <v>1</v>
      </c>
      <c r="AZ34" s="118">
        <f t="shared" si="52"/>
        <v>1</v>
      </c>
      <c r="BA34" s="118">
        <f t="shared" si="52"/>
        <v>1</v>
      </c>
      <c r="BB34" s="118">
        <f t="shared" si="52"/>
        <v>1</v>
      </c>
      <c r="BC34" s="118">
        <f t="shared" si="52"/>
        <v>1</v>
      </c>
      <c r="BD34" s="118">
        <f t="shared" si="52"/>
        <v>1</v>
      </c>
      <c r="BE34" s="118">
        <f>BD34</f>
        <v>1</v>
      </c>
      <c r="BG34" s="118" t="s">
        <v>326</v>
      </c>
      <c r="BH34" s="118" t="s">
        <v>213</v>
      </c>
      <c r="BI34" s="118" t="s">
        <v>166</v>
      </c>
      <c r="BJ34" s="118">
        <f t="shared" si="35"/>
        <v>8</v>
      </c>
      <c r="BK34" s="118">
        <f t="shared" si="36"/>
        <v>12</v>
      </c>
      <c r="BL34" s="118" t="s">
        <v>112</v>
      </c>
      <c r="BM34" s="124">
        <f t="shared" si="53"/>
        <v>0</v>
      </c>
      <c r="BN34" s="124">
        <f t="shared" si="53"/>
        <v>0</v>
      </c>
      <c r="BO34" s="124">
        <f t="shared" si="53"/>
        <v>0</v>
      </c>
      <c r="BP34" s="124">
        <f t="shared" si="53"/>
        <v>0</v>
      </c>
      <c r="BQ34" s="124">
        <f t="shared" si="53"/>
        <v>1623.8015624999996</v>
      </c>
      <c r="BR34" s="124">
        <f t="shared" si="53"/>
        <v>1623.8015624999996</v>
      </c>
      <c r="BS34" s="124">
        <f t="shared" si="53"/>
        <v>1623.8015624999996</v>
      </c>
      <c r="BT34" s="124">
        <f t="shared" si="53"/>
        <v>1623.8015624999996</v>
      </c>
      <c r="BU34" s="124">
        <f t="shared" si="53"/>
        <v>1623.8015624999996</v>
      </c>
      <c r="BV34" s="124">
        <f t="shared" si="53"/>
        <v>1623.8015624999996</v>
      </c>
      <c r="BW34" s="124">
        <f t="shared" si="53"/>
        <v>1623.8015624999996</v>
      </c>
      <c r="BX34" s="124">
        <f t="shared" si="53"/>
        <v>1623.8015624999996</v>
      </c>
      <c r="BY34" s="124">
        <f t="shared" si="54"/>
        <v>1916.9499999999996</v>
      </c>
      <c r="BZ34" s="124">
        <f t="shared" si="54"/>
        <v>1916.9499999999996</v>
      </c>
      <c r="CA34" s="124">
        <f t="shared" si="54"/>
        <v>1916.9499999999996</v>
      </c>
      <c r="CB34" s="124">
        <f t="shared" si="54"/>
        <v>1916.9499999999996</v>
      </c>
      <c r="CC34" s="124">
        <f t="shared" si="54"/>
        <v>1916.9499999999996</v>
      </c>
      <c r="CD34" s="124">
        <f t="shared" si="54"/>
        <v>1916.9499999999996</v>
      </c>
      <c r="CE34" s="124">
        <f t="shared" si="54"/>
        <v>1916.9499999999996</v>
      </c>
      <c r="CF34" s="124">
        <f t="shared" si="54"/>
        <v>1916.9499999999996</v>
      </c>
      <c r="CG34" s="124">
        <f t="shared" si="54"/>
        <v>1916.9499999999996</v>
      </c>
      <c r="CH34" s="124">
        <f t="shared" si="54"/>
        <v>1916.9499999999996</v>
      </c>
      <c r="CI34" s="124">
        <f t="shared" si="54"/>
        <v>1916.9499999999996</v>
      </c>
      <c r="CJ34" s="124">
        <f t="shared" si="54"/>
        <v>1916.9499999999996</v>
      </c>
      <c r="CK34" s="125">
        <f t="shared" si="37"/>
        <v>12990.412499999995</v>
      </c>
      <c r="CL34" s="125">
        <f t="shared" si="38"/>
        <v>23003.399999999998</v>
      </c>
      <c r="CM34" s="125">
        <f t="shared" si="55"/>
        <v>0</v>
      </c>
      <c r="CN34" s="125">
        <f t="shared" si="55"/>
        <v>0</v>
      </c>
      <c r="CO34" s="124">
        <f t="shared" si="56"/>
        <v>0</v>
      </c>
      <c r="CP34" s="124">
        <f t="shared" si="56"/>
        <v>0</v>
      </c>
      <c r="CQ34" s="124">
        <f t="shared" si="56"/>
        <v>0</v>
      </c>
      <c r="CR34" s="124">
        <f t="shared" si="56"/>
        <v>0</v>
      </c>
      <c r="CS34" s="124">
        <f t="shared" si="56"/>
        <v>0</v>
      </c>
      <c r="CT34" s="124">
        <f t="shared" si="56"/>
        <v>0</v>
      </c>
      <c r="CU34" s="124">
        <f t="shared" si="56"/>
        <v>0</v>
      </c>
      <c r="CV34" s="124">
        <f t="shared" si="56"/>
        <v>0</v>
      </c>
      <c r="CW34" s="124">
        <f t="shared" si="56"/>
        <v>0</v>
      </c>
      <c r="CX34" s="124">
        <f t="shared" si="56"/>
        <v>0</v>
      </c>
      <c r="CY34" s="124">
        <f t="shared" si="56"/>
        <v>0</v>
      </c>
      <c r="CZ34" s="124">
        <f t="shared" si="56"/>
        <v>0</v>
      </c>
      <c r="DA34" s="124">
        <f t="shared" si="57"/>
        <v>0</v>
      </c>
      <c r="DB34" s="124">
        <f t="shared" si="57"/>
        <v>0</v>
      </c>
      <c r="DC34" s="124">
        <f t="shared" si="57"/>
        <v>0</v>
      </c>
      <c r="DD34" s="124">
        <f t="shared" si="57"/>
        <v>0</v>
      </c>
      <c r="DE34" s="124">
        <f t="shared" si="57"/>
        <v>0</v>
      </c>
      <c r="DF34" s="124">
        <f t="shared" si="57"/>
        <v>0</v>
      </c>
      <c r="DG34" s="124">
        <f t="shared" si="57"/>
        <v>0</v>
      </c>
      <c r="DH34" s="124">
        <f t="shared" si="57"/>
        <v>0</v>
      </c>
      <c r="DI34" s="124">
        <f t="shared" si="57"/>
        <v>0</v>
      </c>
      <c r="DJ34" s="124">
        <f t="shared" si="57"/>
        <v>0</v>
      </c>
      <c r="DK34" s="124">
        <f t="shared" si="57"/>
        <v>0</v>
      </c>
      <c r="DL34" s="124">
        <f t="shared" si="57"/>
        <v>0</v>
      </c>
      <c r="DM34" s="125">
        <f t="shared" si="39"/>
        <v>0</v>
      </c>
      <c r="DN34" s="125">
        <f t="shared" si="40"/>
        <v>0</v>
      </c>
      <c r="DO34" s="125">
        <f t="shared" si="58"/>
        <v>0</v>
      </c>
      <c r="DP34" s="125">
        <f t="shared" si="58"/>
        <v>0</v>
      </c>
      <c r="DQ34" s="118">
        <f t="shared" si="59"/>
        <v>0</v>
      </c>
      <c r="DR34" s="118">
        <f t="shared" si="59"/>
        <v>0</v>
      </c>
      <c r="DS34" s="118">
        <f t="shared" si="59"/>
        <v>0</v>
      </c>
      <c r="DT34" s="118">
        <f t="shared" si="59"/>
        <v>0</v>
      </c>
      <c r="DU34" s="118">
        <f t="shared" si="59"/>
        <v>0</v>
      </c>
      <c r="DV34" s="118">
        <f t="shared" si="59"/>
        <v>0.70499999999999996</v>
      </c>
      <c r="DW34" s="118">
        <f t="shared" si="59"/>
        <v>0.70499999999999996</v>
      </c>
      <c r="DX34" s="118">
        <f t="shared" si="59"/>
        <v>0.70499999999999996</v>
      </c>
      <c r="DY34" s="118">
        <f t="shared" si="59"/>
        <v>0.70499999999999996</v>
      </c>
      <c r="DZ34" s="118">
        <f t="shared" si="59"/>
        <v>0.70499999999999996</v>
      </c>
      <c r="EA34" s="118">
        <f t="shared" si="59"/>
        <v>0.70499999999999996</v>
      </c>
      <c r="EB34" s="118">
        <f t="shared" si="59"/>
        <v>0.70499999999999996</v>
      </c>
      <c r="EC34" s="118">
        <f t="shared" si="59"/>
        <v>0.70499999999999996</v>
      </c>
      <c r="ED34" s="118">
        <f t="shared" si="59"/>
        <v>0.70499999999999996</v>
      </c>
      <c r="EE34" s="118">
        <f t="shared" si="59"/>
        <v>0.70499999999999996</v>
      </c>
      <c r="EF34" s="118">
        <f t="shared" si="59"/>
        <v>0.70499999999999996</v>
      </c>
      <c r="EG34" s="118">
        <f t="shared" si="60"/>
        <v>0.70499999999999996</v>
      </c>
      <c r="EH34" s="118">
        <f t="shared" si="60"/>
        <v>0.70499999999999996</v>
      </c>
      <c r="EI34" s="118">
        <f t="shared" si="60"/>
        <v>0.70499999999999996</v>
      </c>
      <c r="EJ34" s="118">
        <f t="shared" si="60"/>
        <v>0.70499999999999996</v>
      </c>
      <c r="EK34" s="118">
        <f t="shared" si="60"/>
        <v>0.70499999999999996</v>
      </c>
      <c r="EL34" s="118">
        <f t="shared" si="60"/>
        <v>0.70499999999999996</v>
      </c>
      <c r="EM34" s="118">
        <f t="shared" si="60"/>
        <v>0.70499999999999996</v>
      </c>
      <c r="EN34" s="118">
        <f t="shared" si="60"/>
        <v>0.70499999999999996</v>
      </c>
      <c r="EO34" s="118">
        <f t="shared" si="60"/>
        <v>0.70499999999999996</v>
      </c>
    </row>
    <row r="35" spans="1:145" s="118" customFormat="1" ht="23.1" customHeight="1" x14ac:dyDescent="0.2">
      <c r="A35" s="111">
        <v>903</v>
      </c>
      <c r="B35" s="112" t="s">
        <v>214</v>
      </c>
      <c r="C35" s="113">
        <v>134999.09918445855</v>
      </c>
      <c r="D35" s="113">
        <v>185398.90710382513</v>
      </c>
      <c r="E35" s="114" t="s">
        <v>215</v>
      </c>
      <c r="F35" s="115" t="s">
        <v>216</v>
      </c>
      <c r="G35" s="165">
        <v>0.36599999999999999</v>
      </c>
      <c r="H35" s="113">
        <v>49409.670301511826</v>
      </c>
      <c r="I35" s="113">
        <v>67856</v>
      </c>
      <c r="J35" s="117" t="s">
        <v>109</v>
      </c>
      <c r="K35" s="118" t="s">
        <v>169</v>
      </c>
      <c r="L35" s="119">
        <f t="shared" si="19"/>
        <v>903</v>
      </c>
      <c r="M35" s="119">
        <v>1</v>
      </c>
      <c r="N35" s="114" t="s">
        <v>118</v>
      </c>
      <c r="O35" s="121">
        <f t="shared" si="50"/>
        <v>0.15</v>
      </c>
      <c r="P35" s="121" t="s">
        <v>72</v>
      </c>
      <c r="Q35" s="168">
        <f t="shared" si="51"/>
        <v>7411.4505452267731</v>
      </c>
      <c r="R35" s="168">
        <f t="shared" si="51"/>
        <v>10178.4</v>
      </c>
      <c r="S35" s="124">
        <f t="shared" ref="S35:T44" si="64">H35-Q35</f>
        <v>41998.219756285049</v>
      </c>
      <c r="T35" s="124">
        <f t="shared" si="64"/>
        <v>57677.599999999999</v>
      </c>
      <c r="U35" s="124">
        <f>Q35+S35</f>
        <v>49409.670301511826</v>
      </c>
      <c r="V35" s="124">
        <f>R35+T35</f>
        <v>67856</v>
      </c>
      <c r="W35" s="125">
        <f>H35-U35</f>
        <v>0</v>
      </c>
      <c r="X35" s="125">
        <f>I35-V35</f>
        <v>0</v>
      </c>
      <c r="Y35" s="118" t="s">
        <v>127</v>
      </c>
      <c r="Z35" s="118" t="s">
        <v>217</v>
      </c>
      <c r="AA35" s="169">
        <v>0</v>
      </c>
      <c r="AB35" s="169">
        <f>AA35</f>
        <v>0</v>
      </c>
      <c r="AC35" s="170">
        <f>AA35*C35</f>
        <v>0</v>
      </c>
      <c r="AD35" s="170">
        <f>AB35*D35</f>
        <v>0</v>
      </c>
      <c r="AE35" s="118" t="s">
        <v>218</v>
      </c>
      <c r="AF35" s="126">
        <v>44621</v>
      </c>
      <c r="AJ35" s="118">
        <f>IF($AI$14="yes",$M35*$G35,$M35)</f>
        <v>1</v>
      </c>
      <c r="AK35" s="118">
        <f>AJ35</f>
        <v>1</v>
      </c>
      <c r="AL35" s="118">
        <f t="shared" ref="AL35:BE44" si="65">AK35</f>
        <v>1</v>
      </c>
      <c r="AM35" s="118">
        <f t="shared" si="65"/>
        <v>1</v>
      </c>
      <c r="AN35" s="118">
        <f t="shared" si="65"/>
        <v>1</v>
      </c>
      <c r="AO35" s="118">
        <f t="shared" si="65"/>
        <v>1</v>
      </c>
      <c r="AP35" s="118">
        <f t="shared" si="65"/>
        <v>1</v>
      </c>
      <c r="AQ35" s="118">
        <f t="shared" si="65"/>
        <v>1</v>
      </c>
      <c r="AR35" s="118">
        <f t="shared" si="65"/>
        <v>1</v>
      </c>
      <c r="AS35" s="118">
        <f t="shared" si="65"/>
        <v>1</v>
      </c>
      <c r="AT35" s="118">
        <f t="shared" si="65"/>
        <v>1</v>
      </c>
      <c r="AU35" s="118">
        <f t="shared" si="65"/>
        <v>1</v>
      </c>
      <c r="AV35" s="118">
        <f t="shared" si="65"/>
        <v>1</v>
      </c>
      <c r="AW35" s="118">
        <f t="shared" si="65"/>
        <v>1</v>
      </c>
      <c r="AX35" s="118">
        <f t="shared" si="65"/>
        <v>1</v>
      </c>
      <c r="AY35" s="118">
        <f t="shared" si="65"/>
        <v>1</v>
      </c>
      <c r="AZ35" s="118">
        <f t="shared" si="65"/>
        <v>1</v>
      </c>
      <c r="BA35" s="118">
        <f t="shared" si="65"/>
        <v>1</v>
      </c>
      <c r="BB35" s="118">
        <f t="shared" si="65"/>
        <v>1</v>
      </c>
      <c r="BC35" s="118">
        <f t="shared" si="65"/>
        <v>1</v>
      </c>
      <c r="BD35" s="118">
        <f t="shared" si="65"/>
        <v>1</v>
      </c>
      <c r="BE35" s="118">
        <f t="shared" si="65"/>
        <v>1</v>
      </c>
      <c r="BG35" s="118" t="s">
        <v>98</v>
      </c>
      <c r="BH35" s="118" t="str">
        <f t="shared" ref="BH35:BH44" si="66">K35</f>
        <v>Filled 2022</v>
      </c>
      <c r="BJ35" s="118">
        <f t="shared" si="35"/>
        <v>10</v>
      </c>
      <c r="BK35" s="118">
        <f t="shared" si="36"/>
        <v>12</v>
      </c>
      <c r="BL35" s="118" t="s">
        <v>112</v>
      </c>
      <c r="BM35" s="124">
        <f t="shared" si="53"/>
        <v>0</v>
      </c>
      <c r="BN35" s="124">
        <f t="shared" si="53"/>
        <v>0</v>
      </c>
      <c r="BO35" s="124">
        <f t="shared" si="53"/>
        <v>4940.9670301511824</v>
      </c>
      <c r="BP35" s="124">
        <f t="shared" si="53"/>
        <v>4940.9670301511824</v>
      </c>
      <c r="BQ35" s="124">
        <f t="shared" si="53"/>
        <v>4940.9670301511824</v>
      </c>
      <c r="BR35" s="124">
        <f t="shared" si="53"/>
        <v>4940.9670301511824</v>
      </c>
      <c r="BS35" s="124">
        <f t="shared" si="53"/>
        <v>4940.9670301511824</v>
      </c>
      <c r="BT35" s="124">
        <f t="shared" si="53"/>
        <v>4940.9670301511824</v>
      </c>
      <c r="BU35" s="124">
        <f t="shared" si="53"/>
        <v>4940.9670301511824</v>
      </c>
      <c r="BV35" s="124">
        <f t="shared" si="53"/>
        <v>4940.9670301511824</v>
      </c>
      <c r="BW35" s="124">
        <f t="shared" si="53"/>
        <v>4940.9670301511824</v>
      </c>
      <c r="BX35" s="124">
        <f t="shared" si="53"/>
        <v>4940.9670301511824</v>
      </c>
      <c r="BY35" s="124">
        <f t="shared" si="54"/>
        <v>5654.666666666667</v>
      </c>
      <c r="BZ35" s="124">
        <f t="shared" si="54"/>
        <v>5654.666666666667</v>
      </c>
      <c r="CA35" s="124">
        <f t="shared" si="54"/>
        <v>5654.666666666667</v>
      </c>
      <c r="CB35" s="124">
        <f t="shared" si="54"/>
        <v>5654.666666666667</v>
      </c>
      <c r="CC35" s="124">
        <f t="shared" si="54"/>
        <v>5654.666666666667</v>
      </c>
      <c r="CD35" s="124">
        <f t="shared" si="54"/>
        <v>5654.666666666667</v>
      </c>
      <c r="CE35" s="124">
        <f t="shared" si="54"/>
        <v>5654.666666666667</v>
      </c>
      <c r="CF35" s="124">
        <f t="shared" si="54"/>
        <v>5654.666666666667</v>
      </c>
      <c r="CG35" s="124">
        <f t="shared" si="54"/>
        <v>5654.666666666667</v>
      </c>
      <c r="CH35" s="124">
        <f t="shared" si="54"/>
        <v>5654.666666666667</v>
      </c>
      <c r="CI35" s="124">
        <f t="shared" si="54"/>
        <v>5654.666666666667</v>
      </c>
      <c r="CJ35" s="124">
        <f t="shared" si="54"/>
        <v>5654.666666666667</v>
      </c>
      <c r="CK35" s="125">
        <f t="shared" si="37"/>
        <v>49409.670301511818</v>
      </c>
      <c r="CL35" s="125">
        <f t="shared" si="38"/>
        <v>67855.999999999985</v>
      </c>
      <c r="CM35" s="125">
        <f t="shared" si="55"/>
        <v>0</v>
      </c>
      <c r="CN35" s="125">
        <f t="shared" si="55"/>
        <v>0</v>
      </c>
      <c r="CO35" s="124">
        <f t="shared" si="56"/>
        <v>0</v>
      </c>
      <c r="CP35" s="124">
        <f t="shared" si="56"/>
        <v>0</v>
      </c>
      <c r="CQ35" s="124">
        <f t="shared" si="56"/>
        <v>0</v>
      </c>
      <c r="CR35" s="124">
        <f t="shared" si="56"/>
        <v>0</v>
      </c>
      <c r="CS35" s="124">
        <f t="shared" si="56"/>
        <v>0</v>
      </c>
      <c r="CT35" s="124">
        <f t="shared" si="56"/>
        <v>0</v>
      </c>
      <c r="CU35" s="124">
        <f t="shared" si="56"/>
        <v>0</v>
      </c>
      <c r="CV35" s="124">
        <f t="shared" si="56"/>
        <v>0</v>
      </c>
      <c r="CW35" s="124">
        <f t="shared" si="56"/>
        <v>0</v>
      </c>
      <c r="CX35" s="124">
        <f t="shared" si="56"/>
        <v>0</v>
      </c>
      <c r="CY35" s="124">
        <f t="shared" si="56"/>
        <v>0</v>
      </c>
      <c r="CZ35" s="124">
        <f t="shared" si="56"/>
        <v>0</v>
      </c>
      <c r="DA35" s="124">
        <f t="shared" si="57"/>
        <v>0</v>
      </c>
      <c r="DB35" s="124">
        <f t="shared" si="57"/>
        <v>0</v>
      </c>
      <c r="DC35" s="124">
        <f t="shared" si="57"/>
        <v>0</v>
      </c>
      <c r="DD35" s="124">
        <f t="shared" si="57"/>
        <v>0</v>
      </c>
      <c r="DE35" s="124">
        <f t="shared" si="57"/>
        <v>0</v>
      </c>
      <c r="DF35" s="124">
        <f t="shared" si="57"/>
        <v>0</v>
      </c>
      <c r="DG35" s="124">
        <f t="shared" si="57"/>
        <v>0</v>
      </c>
      <c r="DH35" s="124">
        <f t="shared" si="57"/>
        <v>0</v>
      </c>
      <c r="DI35" s="124">
        <f t="shared" si="57"/>
        <v>0</v>
      </c>
      <c r="DJ35" s="124">
        <f t="shared" si="57"/>
        <v>0</v>
      </c>
      <c r="DK35" s="124">
        <f t="shared" si="57"/>
        <v>0</v>
      </c>
      <c r="DL35" s="124">
        <f t="shared" si="57"/>
        <v>0</v>
      </c>
      <c r="DM35" s="125">
        <f t="shared" si="39"/>
        <v>0</v>
      </c>
      <c r="DN35" s="125">
        <f t="shared" si="40"/>
        <v>0</v>
      </c>
      <c r="DO35" s="125">
        <f t="shared" si="58"/>
        <v>0</v>
      </c>
      <c r="DP35" s="125">
        <f t="shared" si="58"/>
        <v>0</v>
      </c>
      <c r="DQ35" s="118">
        <f t="shared" si="59"/>
        <v>0</v>
      </c>
      <c r="DR35" s="118">
        <f t="shared" si="59"/>
        <v>0</v>
      </c>
      <c r="DS35" s="118">
        <f t="shared" si="59"/>
        <v>0</v>
      </c>
      <c r="DT35" s="118">
        <f t="shared" si="59"/>
        <v>0.36599999999999999</v>
      </c>
      <c r="DU35" s="118">
        <f t="shared" si="59"/>
        <v>0.36599999999999999</v>
      </c>
      <c r="DV35" s="118">
        <f t="shared" si="59"/>
        <v>0.36599999999999999</v>
      </c>
      <c r="DW35" s="118">
        <f t="shared" si="59"/>
        <v>0.36599999999999999</v>
      </c>
      <c r="DX35" s="118">
        <f t="shared" si="59"/>
        <v>0.36599999999999999</v>
      </c>
      <c r="DY35" s="118">
        <f t="shared" si="59"/>
        <v>0.36599999999999999</v>
      </c>
      <c r="DZ35" s="118">
        <f t="shared" si="59"/>
        <v>0.36599999999999999</v>
      </c>
      <c r="EA35" s="118">
        <f t="shared" si="59"/>
        <v>0.36599999999999999</v>
      </c>
      <c r="EB35" s="118">
        <f t="shared" si="59"/>
        <v>0.36599999999999999</v>
      </c>
      <c r="EC35" s="118">
        <f t="shared" si="59"/>
        <v>0.36599999999999999</v>
      </c>
      <c r="ED35" s="118">
        <f t="shared" si="59"/>
        <v>0.36599999999999999</v>
      </c>
      <c r="EE35" s="118">
        <f t="shared" si="59"/>
        <v>0.36599999999999999</v>
      </c>
      <c r="EF35" s="118">
        <f t="shared" si="59"/>
        <v>0.36599999999999999</v>
      </c>
      <c r="EG35" s="118">
        <f t="shared" si="60"/>
        <v>0.36599999999999999</v>
      </c>
      <c r="EH35" s="118">
        <f t="shared" si="60"/>
        <v>0.36599999999999999</v>
      </c>
      <c r="EI35" s="118">
        <f t="shared" si="60"/>
        <v>0.36599999999999999</v>
      </c>
      <c r="EJ35" s="118">
        <f t="shared" si="60"/>
        <v>0.36599999999999999</v>
      </c>
      <c r="EK35" s="118">
        <f t="shared" si="60"/>
        <v>0.36599999999999999</v>
      </c>
      <c r="EL35" s="118">
        <f t="shared" si="60"/>
        <v>0.36599999999999999</v>
      </c>
      <c r="EM35" s="118">
        <f t="shared" si="60"/>
        <v>0.36599999999999999</v>
      </c>
      <c r="EN35" s="118">
        <f t="shared" si="60"/>
        <v>0.36599999999999999</v>
      </c>
      <c r="EO35" s="118">
        <f t="shared" si="60"/>
        <v>0.36599999999999999</v>
      </c>
    </row>
    <row r="36" spans="1:145" s="118" customFormat="1" ht="23.1" customHeight="1" x14ac:dyDescent="0.2">
      <c r="A36" s="111">
        <v>920</v>
      </c>
      <c r="B36" s="114" t="s">
        <v>219</v>
      </c>
      <c r="C36" s="113">
        <v>23014.337243401755</v>
      </c>
      <c r="D36" s="113">
        <v>47168</v>
      </c>
      <c r="E36" s="114" t="s">
        <v>220</v>
      </c>
      <c r="F36" s="115" t="s">
        <v>162</v>
      </c>
      <c r="G36" s="171">
        <v>0.88900000000000001</v>
      </c>
      <c r="H36" s="113">
        <v>20459.74580938416</v>
      </c>
      <c r="I36" s="113">
        <v>41932.351999999999</v>
      </c>
      <c r="J36" s="118" t="s">
        <v>109</v>
      </c>
      <c r="K36" s="118" t="s">
        <v>221</v>
      </c>
      <c r="L36" s="119">
        <f t="shared" si="19"/>
        <v>920</v>
      </c>
      <c r="M36" s="119">
        <v>1</v>
      </c>
      <c r="N36" s="114"/>
      <c r="O36" s="121"/>
      <c r="P36" s="122"/>
      <c r="Q36" s="123"/>
      <c r="R36" s="123"/>
      <c r="S36" s="124">
        <f t="shared" si="64"/>
        <v>20459.74580938416</v>
      </c>
      <c r="T36" s="124">
        <f t="shared" si="64"/>
        <v>41932.351999999999</v>
      </c>
      <c r="U36" s="124">
        <f>Q36+S36</f>
        <v>20459.74580938416</v>
      </c>
      <c r="V36" s="124">
        <f>R36+T36</f>
        <v>41932.351999999999</v>
      </c>
      <c r="W36" s="125">
        <f>H36-U36</f>
        <v>0</v>
      </c>
      <c r="X36" s="125">
        <f>I36-V36</f>
        <v>0</v>
      </c>
      <c r="Y36" s="118" t="s">
        <v>127</v>
      </c>
      <c r="Z36" s="118" t="s">
        <v>181</v>
      </c>
      <c r="AA36" s="116">
        <v>0</v>
      </c>
      <c r="AB36" s="116">
        <f t="shared" ref="AB36:AB49" si="67">AA36</f>
        <v>0</v>
      </c>
      <c r="AC36" s="123">
        <f t="shared" ref="AC36:AD44" si="68">AA36*C36</f>
        <v>0</v>
      </c>
      <c r="AD36" s="123">
        <f t="shared" si="68"/>
        <v>0</v>
      </c>
      <c r="AE36" s="129" t="s">
        <v>222</v>
      </c>
      <c r="AF36" s="126">
        <v>44713</v>
      </c>
      <c r="AM36" s="118">
        <f>IF($AI$14="yes",$M36*$G36,$M36)</f>
        <v>1</v>
      </c>
      <c r="AN36" s="118">
        <f>AM36</f>
        <v>1</v>
      </c>
      <c r="AO36" s="118">
        <f t="shared" si="65"/>
        <v>1</v>
      </c>
      <c r="AP36" s="118">
        <f t="shared" si="65"/>
        <v>1</v>
      </c>
      <c r="AQ36" s="118">
        <f t="shared" si="65"/>
        <v>1</v>
      </c>
      <c r="AR36" s="118">
        <f t="shared" si="65"/>
        <v>1</v>
      </c>
      <c r="AS36" s="118">
        <f t="shared" si="65"/>
        <v>1</v>
      </c>
      <c r="AT36" s="118">
        <f t="shared" si="65"/>
        <v>1</v>
      </c>
      <c r="AU36" s="118">
        <f t="shared" si="65"/>
        <v>1</v>
      </c>
      <c r="AV36" s="118">
        <f t="shared" si="65"/>
        <v>1</v>
      </c>
      <c r="AW36" s="118">
        <f t="shared" si="65"/>
        <v>1</v>
      </c>
      <c r="AX36" s="118">
        <f t="shared" si="65"/>
        <v>1</v>
      </c>
      <c r="AY36" s="118">
        <f t="shared" si="65"/>
        <v>1</v>
      </c>
      <c r="AZ36" s="118">
        <f t="shared" si="65"/>
        <v>1</v>
      </c>
      <c r="BA36" s="118">
        <f t="shared" si="65"/>
        <v>1</v>
      </c>
      <c r="BB36" s="118">
        <f t="shared" si="65"/>
        <v>1</v>
      </c>
      <c r="BC36" s="118">
        <f t="shared" si="65"/>
        <v>1</v>
      </c>
      <c r="BD36" s="118">
        <f t="shared" si="65"/>
        <v>1</v>
      </c>
      <c r="BE36" s="118">
        <f t="shared" si="65"/>
        <v>1</v>
      </c>
      <c r="BG36" s="118" t="str">
        <f>BH36</f>
        <v>Vacant June 2022</v>
      </c>
      <c r="BH36" s="118" t="str">
        <f t="shared" si="66"/>
        <v>Vacant June 2022</v>
      </c>
      <c r="BJ36" s="118">
        <f t="shared" si="35"/>
        <v>7</v>
      </c>
      <c r="BK36" s="118">
        <f t="shared" si="36"/>
        <v>12</v>
      </c>
      <c r="BL36" s="118" t="s">
        <v>112</v>
      </c>
      <c r="BM36" s="124">
        <f t="shared" si="53"/>
        <v>0</v>
      </c>
      <c r="BN36" s="124">
        <f t="shared" si="53"/>
        <v>0</v>
      </c>
      <c r="BO36" s="124">
        <f t="shared" si="53"/>
        <v>0</v>
      </c>
      <c r="BP36" s="124">
        <f t="shared" si="53"/>
        <v>0</v>
      </c>
      <c r="BQ36" s="124">
        <f t="shared" si="53"/>
        <v>0</v>
      </c>
      <c r="BR36" s="124">
        <f t="shared" si="53"/>
        <v>2922.8208299120229</v>
      </c>
      <c r="BS36" s="124">
        <f t="shared" si="53"/>
        <v>2922.8208299120229</v>
      </c>
      <c r="BT36" s="124">
        <f t="shared" si="53"/>
        <v>2922.8208299120229</v>
      </c>
      <c r="BU36" s="124">
        <f t="shared" si="53"/>
        <v>2922.8208299120229</v>
      </c>
      <c r="BV36" s="124">
        <f t="shared" si="53"/>
        <v>2922.8208299120229</v>
      </c>
      <c r="BW36" s="124">
        <f t="shared" si="53"/>
        <v>2922.8208299120229</v>
      </c>
      <c r="BX36" s="124">
        <f t="shared" si="53"/>
        <v>2922.8208299120229</v>
      </c>
      <c r="BY36" s="124">
        <f t="shared" si="54"/>
        <v>3494.3626666666664</v>
      </c>
      <c r="BZ36" s="124">
        <f t="shared" si="54"/>
        <v>3494.3626666666664</v>
      </c>
      <c r="CA36" s="124">
        <f t="shared" si="54"/>
        <v>3494.3626666666664</v>
      </c>
      <c r="CB36" s="124">
        <f t="shared" si="54"/>
        <v>3494.3626666666664</v>
      </c>
      <c r="CC36" s="124">
        <f t="shared" si="54"/>
        <v>3494.3626666666664</v>
      </c>
      <c r="CD36" s="124">
        <f t="shared" si="54"/>
        <v>3494.3626666666664</v>
      </c>
      <c r="CE36" s="124">
        <f t="shared" si="54"/>
        <v>3494.3626666666664</v>
      </c>
      <c r="CF36" s="124">
        <f t="shared" si="54"/>
        <v>3494.3626666666664</v>
      </c>
      <c r="CG36" s="124">
        <f t="shared" si="54"/>
        <v>3494.3626666666664</v>
      </c>
      <c r="CH36" s="124">
        <f t="shared" si="54"/>
        <v>3494.3626666666664</v>
      </c>
      <c r="CI36" s="124">
        <f t="shared" si="54"/>
        <v>3494.3626666666664</v>
      </c>
      <c r="CJ36" s="124">
        <f t="shared" si="54"/>
        <v>3494.3626666666664</v>
      </c>
      <c r="CK36" s="125">
        <f t="shared" si="37"/>
        <v>20459.74580938416</v>
      </c>
      <c r="CL36" s="125">
        <f t="shared" si="38"/>
        <v>41932.352000000006</v>
      </c>
      <c r="CM36" s="125">
        <f t="shared" si="55"/>
        <v>0</v>
      </c>
      <c r="CN36" s="125">
        <f t="shared" si="55"/>
        <v>0</v>
      </c>
      <c r="CO36" s="124">
        <f t="shared" si="56"/>
        <v>0</v>
      </c>
      <c r="CP36" s="124">
        <f t="shared" si="56"/>
        <v>0</v>
      </c>
      <c r="CQ36" s="124">
        <f t="shared" si="56"/>
        <v>0</v>
      </c>
      <c r="CR36" s="124">
        <f t="shared" si="56"/>
        <v>0</v>
      </c>
      <c r="CS36" s="124">
        <f t="shared" si="56"/>
        <v>0</v>
      </c>
      <c r="CT36" s="124">
        <f t="shared" si="56"/>
        <v>0</v>
      </c>
      <c r="CU36" s="124">
        <f t="shared" si="56"/>
        <v>0</v>
      </c>
      <c r="CV36" s="124">
        <f t="shared" si="56"/>
        <v>0</v>
      </c>
      <c r="CW36" s="124">
        <f t="shared" si="56"/>
        <v>0</v>
      </c>
      <c r="CX36" s="124">
        <f t="shared" si="56"/>
        <v>0</v>
      </c>
      <c r="CY36" s="124">
        <f t="shared" si="56"/>
        <v>0</v>
      </c>
      <c r="CZ36" s="124">
        <f t="shared" si="56"/>
        <v>0</v>
      </c>
      <c r="DA36" s="124">
        <f t="shared" si="57"/>
        <v>0</v>
      </c>
      <c r="DB36" s="124">
        <f t="shared" si="57"/>
        <v>0</v>
      </c>
      <c r="DC36" s="124">
        <f t="shared" si="57"/>
        <v>0</v>
      </c>
      <c r="DD36" s="124">
        <f t="shared" si="57"/>
        <v>0</v>
      </c>
      <c r="DE36" s="124">
        <f t="shared" si="57"/>
        <v>0</v>
      </c>
      <c r="DF36" s="124">
        <f t="shared" si="57"/>
        <v>0</v>
      </c>
      <c r="DG36" s="124">
        <f t="shared" si="57"/>
        <v>0</v>
      </c>
      <c r="DH36" s="124">
        <f t="shared" si="57"/>
        <v>0</v>
      </c>
      <c r="DI36" s="124">
        <f t="shared" si="57"/>
        <v>0</v>
      </c>
      <c r="DJ36" s="124">
        <f t="shared" si="57"/>
        <v>0</v>
      </c>
      <c r="DK36" s="124">
        <f t="shared" si="57"/>
        <v>0</v>
      </c>
      <c r="DL36" s="124">
        <f t="shared" si="57"/>
        <v>0</v>
      </c>
      <c r="DM36" s="125">
        <f t="shared" si="39"/>
        <v>0</v>
      </c>
      <c r="DN36" s="125">
        <f t="shared" si="40"/>
        <v>0</v>
      </c>
      <c r="DO36" s="125">
        <f t="shared" si="58"/>
        <v>0</v>
      </c>
      <c r="DP36" s="125">
        <f t="shared" si="58"/>
        <v>0</v>
      </c>
      <c r="DQ36" s="118">
        <f>AG36*$G36</f>
        <v>0</v>
      </c>
      <c r="DR36" s="118">
        <f t="shared" si="59"/>
        <v>0</v>
      </c>
      <c r="DS36" s="118">
        <f t="shared" si="59"/>
        <v>0</v>
      </c>
      <c r="DT36" s="118">
        <f t="shared" si="59"/>
        <v>0</v>
      </c>
      <c r="DU36" s="118">
        <f t="shared" si="59"/>
        <v>0</v>
      </c>
      <c r="DV36" s="118">
        <f t="shared" si="59"/>
        <v>0</v>
      </c>
      <c r="DW36" s="118">
        <f t="shared" si="59"/>
        <v>0.88900000000000001</v>
      </c>
      <c r="DX36" s="118">
        <f t="shared" si="59"/>
        <v>0.88900000000000001</v>
      </c>
      <c r="DY36" s="118">
        <f t="shared" si="59"/>
        <v>0.88900000000000001</v>
      </c>
      <c r="DZ36" s="118">
        <f t="shared" si="59"/>
        <v>0.88900000000000001</v>
      </c>
      <c r="EA36" s="118">
        <f t="shared" si="59"/>
        <v>0.88900000000000001</v>
      </c>
      <c r="EB36" s="118">
        <f t="shared" si="59"/>
        <v>0.88900000000000001</v>
      </c>
      <c r="EC36" s="118">
        <f t="shared" si="59"/>
        <v>0.88900000000000001</v>
      </c>
      <c r="ED36" s="118">
        <f t="shared" si="59"/>
        <v>0.88900000000000001</v>
      </c>
      <c r="EE36" s="118">
        <f t="shared" si="59"/>
        <v>0.88900000000000001</v>
      </c>
      <c r="EF36" s="118">
        <f t="shared" si="59"/>
        <v>0.88900000000000001</v>
      </c>
      <c r="EG36" s="118">
        <f t="shared" si="60"/>
        <v>0.88900000000000001</v>
      </c>
      <c r="EH36" s="118">
        <f t="shared" si="60"/>
        <v>0.88900000000000001</v>
      </c>
      <c r="EI36" s="118">
        <f t="shared" si="60"/>
        <v>0.88900000000000001</v>
      </c>
      <c r="EJ36" s="118">
        <f t="shared" si="60"/>
        <v>0.88900000000000001</v>
      </c>
      <c r="EK36" s="118">
        <f t="shared" si="60"/>
        <v>0.88900000000000001</v>
      </c>
      <c r="EL36" s="118">
        <f t="shared" si="60"/>
        <v>0.88900000000000001</v>
      </c>
      <c r="EM36" s="118">
        <f t="shared" si="60"/>
        <v>0.88900000000000001</v>
      </c>
      <c r="EN36" s="118">
        <f t="shared" si="60"/>
        <v>0.88900000000000001</v>
      </c>
      <c r="EO36" s="118">
        <f t="shared" si="60"/>
        <v>0.88900000000000001</v>
      </c>
    </row>
    <row r="37" spans="1:145" s="129" customFormat="1" ht="23.1" customHeight="1" x14ac:dyDescent="0.2">
      <c r="A37" s="111">
        <v>920</v>
      </c>
      <c r="B37" s="112" t="s">
        <v>223</v>
      </c>
      <c r="C37" s="113">
        <v>33727.999999999993</v>
      </c>
      <c r="D37" s="113">
        <v>34740</v>
      </c>
      <c r="E37" s="114" t="s">
        <v>224</v>
      </c>
      <c r="F37" s="115" t="s">
        <v>162</v>
      </c>
      <c r="G37" s="171">
        <v>0.88900000000000001</v>
      </c>
      <c r="H37" s="113">
        <v>29985.191999999995</v>
      </c>
      <c r="I37" s="113">
        <v>30883.86</v>
      </c>
      <c r="J37" s="118" t="s">
        <v>109</v>
      </c>
      <c r="K37" s="118" t="s">
        <v>126</v>
      </c>
      <c r="L37" s="119">
        <f t="shared" si="19"/>
        <v>920</v>
      </c>
      <c r="M37" s="119">
        <v>1</v>
      </c>
      <c r="N37" s="112"/>
      <c r="O37" s="121"/>
      <c r="P37" s="122"/>
      <c r="Q37" s="123"/>
      <c r="R37" s="123"/>
      <c r="S37" s="124">
        <f t="shared" si="64"/>
        <v>29985.191999999995</v>
      </c>
      <c r="T37" s="124">
        <f t="shared" si="64"/>
        <v>30883.86</v>
      </c>
      <c r="U37" s="124">
        <f t="shared" ref="U37:V44" si="69">Q37+S37</f>
        <v>29985.191999999995</v>
      </c>
      <c r="V37" s="124">
        <f t="shared" si="69"/>
        <v>30883.86</v>
      </c>
      <c r="W37" s="125">
        <f t="shared" ref="W37:X44" si="70">H37-U37</f>
        <v>0</v>
      </c>
      <c r="X37" s="125">
        <f t="shared" si="70"/>
        <v>0</v>
      </c>
      <c r="Y37" s="129" t="s">
        <v>125</v>
      </c>
      <c r="Z37" s="118" t="s">
        <v>225</v>
      </c>
      <c r="AA37" s="116">
        <v>0</v>
      </c>
      <c r="AB37" s="116">
        <f t="shared" si="67"/>
        <v>0</v>
      </c>
      <c r="AC37" s="123">
        <f t="shared" si="68"/>
        <v>0</v>
      </c>
      <c r="AD37" s="123">
        <f t="shared" si="68"/>
        <v>0</v>
      </c>
      <c r="AE37" s="129" t="s">
        <v>222</v>
      </c>
      <c r="AF37" s="172">
        <v>44531</v>
      </c>
      <c r="AG37" s="118">
        <f>IF($AI$14="yes",$M37*$G37,$M37)</f>
        <v>1</v>
      </c>
      <c r="AH37" s="118">
        <f>AG37</f>
        <v>1</v>
      </c>
      <c r="AI37" s="118">
        <f t="shared" ref="AI37:AX41" si="71">AH37</f>
        <v>1</v>
      </c>
      <c r="AJ37" s="118">
        <f t="shared" si="71"/>
        <v>1</v>
      </c>
      <c r="AK37" s="118">
        <f t="shared" si="71"/>
        <v>1</v>
      </c>
      <c r="AL37" s="118">
        <f t="shared" si="71"/>
        <v>1</v>
      </c>
      <c r="AM37" s="118">
        <f t="shared" si="71"/>
        <v>1</v>
      </c>
      <c r="AN37" s="118">
        <f t="shared" si="71"/>
        <v>1</v>
      </c>
      <c r="AO37" s="118">
        <f t="shared" si="71"/>
        <v>1</v>
      </c>
      <c r="AP37" s="118">
        <f t="shared" si="71"/>
        <v>1</v>
      </c>
      <c r="AQ37" s="118">
        <f t="shared" si="71"/>
        <v>1</v>
      </c>
      <c r="AR37" s="118">
        <f t="shared" si="71"/>
        <v>1</v>
      </c>
      <c r="AS37" s="118">
        <f t="shared" si="71"/>
        <v>1</v>
      </c>
      <c r="AT37" s="118">
        <f t="shared" si="71"/>
        <v>1</v>
      </c>
      <c r="AU37" s="118">
        <f t="shared" si="71"/>
        <v>1</v>
      </c>
      <c r="AV37" s="118">
        <f t="shared" si="71"/>
        <v>1</v>
      </c>
      <c r="AW37" s="118">
        <f t="shared" si="71"/>
        <v>1</v>
      </c>
      <c r="AX37" s="118">
        <f t="shared" si="71"/>
        <v>1</v>
      </c>
      <c r="AY37" s="118">
        <f t="shared" si="65"/>
        <v>1</v>
      </c>
      <c r="AZ37" s="118">
        <f t="shared" si="65"/>
        <v>1</v>
      </c>
      <c r="BA37" s="118">
        <f t="shared" si="65"/>
        <v>1</v>
      </c>
      <c r="BB37" s="118">
        <f t="shared" si="65"/>
        <v>1</v>
      </c>
      <c r="BC37" s="118">
        <f t="shared" si="65"/>
        <v>1</v>
      </c>
      <c r="BD37" s="118">
        <f t="shared" si="65"/>
        <v>1</v>
      </c>
      <c r="BE37" s="118">
        <f t="shared" si="65"/>
        <v>1</v>
      </c>
      <c r="BG37" s="118" t="str">
        <f>BH37</f>
        <v>Filled Dec 2021</v>
      </c>
      <c r="BH37" s="118" t="str">
        <f t="shared" si="66"/>
        <v>Filled Dec 2021</v>
      </c>
      <c r="BJ37" s="118">
        <f t="shared" si="35"/>
        <v>12</v>
      </c>
      <c r="BK37" s="118">
        <f t="shared" si="36"/>
        <v>12</v>
      </c>
      <c r="BL37" s="118" t="s">
        <v>112</v>
      </c>
      <c r="BM37" s="124">
        <f t="shared" si="53"/>
        <v>2498.7659999999996</v>
      </c>
      <c r="BN37" s="124">
        <f t="shared" si="53"/>
        <v>2498.7659999999996</v>
      </c>
      <c r="BO37" s="124">
        <f t="shared" si="53"/>
        <v>2498.7659999999996</v>
      </c>
      <c r="BP37" s="124">
        <f t="shared" si="53"/>
        <v>2498.7659999999996</v>
      </c>
      <c r="BQ37" s="124">
        <f t="shared" si="53"/>
        <v>2498.7659999999996</v>
      </c>
      <c r="BR37" s="124">
        <f t="shared" si="53"/>
        <v>2498.7659999999996</v>
      </c>
      <c r="BS37" s="124">
        <f t="shared" si="53"/>
        <v>2498.7659999999996</v>
      </c>
      <c r="BT37" s="124">
        <f t="shared" si="53"/>
        <v>2498.7659999999996</v>
      </c>
      <c r="BU37" s="124">
        <f t="shared" si="53"/>
        <v>2498.7659999999996</v>
      </c>
      <c r="BV37" s="124">
        <f t="shared" si="53"/>
        <v>2498.7659999999996</v>
      </c>
      <c r="BW37" s="124">
        <f t="shared" si="53"/>
        <v>2498.7659999999996</v>
      </c>
      <c r="BX37" s="124">
        <f t="shared" si="53"/>
        <v>2498.7659999999996</v>
      </c>
      <c r="BY37" s="124">
        <f t="shared" si="54"/>
        <v>2573.6550000000002</v>
      </c>
      <c r="BZ37" s="124">
        <f t="shared" si="54"/>
        <v>2573.6550000000002</v>
      </c>
      <c r="CA37" s="124">
        <f t="shared" si="54"/>
        <v>2573.6550000000002</v>
      </c>
      <c r="CB37" s="124">
        <f t="shared" si="54"/>
        <v>2573.6550000000002</v>
      </c>
      <c r="CC37" s="124">
        <f t="shared" si="54"/>
        <v>2573.6550000000002</v>
      </c>
      <c r="CD37" s="124">
        <f t="shared" si="54"/>
        <v>2573.6550000000002</v>
      </c>
      <c r="CE37" s="124">
        <f t="shared" si="54"/>
        <v>2573.6550000000002</v>
      </c>
      <c r="CF37" s="124">
        <f t="shared" si="54"/>
        <v>2573.6550000000002</v>
      </c>
      <c r="CG37" s="124">
        <f t="shared" si="54"/>
        <v>2573.6550000000002</v>
      </c>
      <c r="CH37" s="124">
        <f t="shared" si="54"/>
        <v>2573.6550000000002</v>
      </c>
      <c r="CI37" s="124">
        <f t="shared" si="54"/>
        <v>2573.6550000000002</v>
      </c>
      <c r="CJ37" s="124">
        <f t="shared" si="54"/>
        <v>2573.6550000000002</v>
      </c>
      <c r="CK37" s="125">
        <f t="shared" si="37"/>
        <v>29985.191999999995</v>
      </c>
      <c r="CL37" s="125">
        <f t="shared" si="38"/>
        <v>30883.859999999997</v>
      </c>
      <c r="CM37" s="125">
        <f t="shared" si="55"/>
        <v>0</v>
      </c>
      <c r="CN37" s="125">
        <f t="shared" si="55"/>
        <v>0</v>
      </c>
      <c r="CO37" s="124">
        <f t="shared" si="56"/>
        <v>0</v>
      </c>
      <c r="CP37" s="124">
        <f t="shared" si="56"/>
        <v>0</v>
      </c>
      <c r="CQ37" s="124">
        <f t="shared" si="56"/>
        <v>0</v>
      </c>
      <c r="CR37" s="124">
        <f t="shared" si="56"/>
        <v>0</v>
      </c>
      <c r="CS37" s="124">
        <f t="shared" si="56"/>
        <v>0</v>
      </c>
      <c r="CT37" s="124">
        <f t="shared" si="56"/>
        <v>0</v>
      </c>
      <c r="CU37" s="124">
        <f t="shared" si="56"/>
        <v>0</v>
      </c>
      <c r="CV37" s="124">
        <f t="shared" si="56"/>
        <v>0</v>
      </c>
      <c r="CW37" s="124">
        <f t="shared" si="56"/>
        <v>0</v>
      </c>
      <c r="CX37" s="124">
        <f t="shared" si="56"/>
        <v>0</v>
      </c>
      <c r="CY37" s="124">
        <f t="shared" si="56"/>
        <v>0</v>
      </c>
      <c r="CZ37" s="124">
        <f t="shared" si="56"/>
        <v>0</v>
      </c>
      <c r="DA37" s="124">
        <f t="shared" si="57"/>
        <v>0</v>
      </c>
      <c r="DB37" s="124">
        <f t="shared" si="57"/>
        <v>0</v>
      </c>
      <c r="DC37" s="124">
        <f t="shared" si="57"/>
        <v>0</v>
      </c>
      <c r="DD37" s="124">
        <f t="shared" si="57"/>
        <v>0</v>
      </c>
      <c r="DE37" s="124">
        <f t="shared" si="57"/>
        <v>0</v>
      </c>
      <c r="DF37" s="124">
        <f t="shared" si="57"/>
        <v>0</v>
      </c>
      <c r="DG37" s="124">
        <f t="shared" si="57"/>
        <v>0</v>
      </c>
      <c r="DH37" s="124">
        <f t="shared" si="57"/>
        <v>0</v>
      </c>
      <c r="DI37" s="124">
        <f t="shared" si="57"/>
        <v>0</v>
      </c>
      <c r="DJ37" s="124">
        <f t="shared" si="57"/>
        <v>0</v>
      </c>
      <c r="DK37" s="124">
        <f t="shared" si="57"/>
        <v>0</v>
      </c>
      <c r="DL37" s="124">
        <f t="shared" si="57"/>
        <v>0</v>
      </c>
      <c r="DM37" s="125">
        <f t="shared" si="39"/>
        <v>0</v>
      </c>
      <c r="DN37" s="125">
        <f t="shared" si="40"/>
        <v>0</v>
      </c>
      <c r="DO37" s="125">
        <f t="shared" si="58"/>
        <v>0</v>
      </c>
      <c r="DP37" s="125">
        <f t="shared" si="58"/>
        <v>0</v>
      </c>
      <c r="DQ37" s="118">
        <f t="shared" ref="DQ37:DQ40" si="72">AG37*$G37</f>
        <v>0.88900000000000001</v>
      </c>
      <c r="DR37" s="118">
        <f t="shared" si="59"/>
        <v>0.88900000000000001</v>
      </c>
      <c r="DS37" s="118">
        <f t="shared" si="59"/>
        <v>0.88900000000000001</v>
      </c>
      <c r="DT37" s="118">
        <f t="shared" si="59"/>
        <v>0.88900000000000001</v>
      </c>
      <c r="DU37" s="118">
        <f t="shared" si="59"/>
        <v>0.88900000000000001</v>
      </c>
      <c r="DV37" s="118">
        <f t="shared" si="59"/>
        <v>0.88900000000000001</v>
      </c>
      <c r="DW37" s="118">
        <f t="shared" si="59"/>
        <v>0.88900000000000001</v>
      </c>
      <c r="DX37" s="118">
        <f t="shared" si="59"/>
        <v>0.88900000000000001</v>
      </c>
      <c r="DY37" s="118">
        <f t="shared" si="59"/>
        <v>0.88900000000000001</v>
      </c>
      <c r="DZ37" s="118">
        <f t="shared" si="59"/>
        <v>0.88900000000000001</v>
      </c>
      <c r="EA37" s="118">
        <f t="shared" si="59"/>
        <v>0.88900000000000001</v>
      </c>
      <c r="EB37" s="118">
        <f t="shared" si="59"/>
        <v>0.88900000000000001</v>
      </c>
      <c r="EC37" s="118">
        <f t="shared" si="59"/>
        <v>0.88900000000000001</v>
      </c>
      <c r="ED37" s="118">
        <f t="shared" si="59"/>
        <v>0.88900000000000001</v>
      </c>
      <c r="EE37" s="118">
        <f t="shared" si="59"/>
        <v>0.88900000000000001</v>
      </c>
      <c r="EF37" s="118">
        <f t="shared" si="59"/>
        <v>0.88900000000000001</v>
      </c>
      <c r="EG37" s="118">
        <f t="shared" si="60"/>
        <v>0.88900000000000001</v>
      </c>
      <c r="EH37" s="118">
        <f t="shared" si="60"/>
        <v>0.88900000000000001</v>
      </c>
      <c r="EI37" s="118">
        <f t="shared" si="60"/>
        <v>0.88900000000000001</v>
      </c>
      <c r="EJ37" s="118">
        <f t="shared" si="60"/>
        <v>0.88900000000000001</v>
      </c>
      <c r="EK37" s="118">
        <f t="shared" si="60"/>
        <v>0.88900000000000001</v>
      </c>
      <c r="EL37" s="118">
        <f t="shared" si="60"/>
        <v>0.88900000000000001</v>
      </c>
      <c r="EM37" s="118">
        <f t="shared" si="60"/>
        <v>0.88900000000000001</v>
      </c>
      <c r="EN37" s="118">
        <f t="shared" si="60"/>
        <v>0.88900000000000001</v>
      </c>
      <c r="EO37" s="118">
        <f t="shared" si="60"/>
        <v>0.88900000000000001</v>
      </c>
    </row>
    <row r="38" spans="1:145" s="129" customFormat="1" ht="23.1" customHeight="1" x14ac:dyDescent="0.2">
      <c r="A38" s="111">
        <v>920</v>
      </c>
      <c r="B38" s="127" t="s">
        <v>226</v>
      </c>
      <c r="C38" s="113">
        <v>49644.428152492663</v>
      </c>
      <c r="D38" s="173">
        <v>51381.964809384161</v>
      </c>
      <c r="E38" s="127" t="s">
        <v>227</v>
      </c>
      <c r="F38" s="115" t="s">
        <v>162</v>
      </c>
      <c r="G38" s="171">
        <v>1</v>
      </c>
      <c r="H38" s="173">
        <v>49644.428152492663</v>
      </c>
      <c r="I38" s="173">
        <v>51381.964809384161</v>
      </c>
      <c r="J38" s="118" t="s">
        <v>109</v>
      </c>
      <c r="K38" s="162" t="s">
        <v>169</v>
      </c>
      <c r="L38" s="174">
        <f t="shared" si="19"/>
        <v>920</v>
      </c>
      <c r="M38" s="174">
        <v>1</v>
      </c>
      <c r="N38" s="114"/>
      <c r="O38" s="121"/>
      <c r="P38" s="122"/>
      <c r="Q38" s="123"/>
      <c r="R38" s="123"/>
      <c r="S38" s="123">
        <f t="shared" si="64"/>
        <v>49644.428152492663</v>
      </c>
      <c r="T38" s="123">
        <f t="shared" si="64"/>
        <v>51381.964809384161</v>
      </c>
      <c r="U38" s="123">
        <f t="shared" si="69"/>
        <v>49644.428152492663</v>
      </c>
      <c r="V38" s="123">
        <f t="shared" si="69"/>
        <v>51381.964809384161</v>
      </c>
      <c r="W38" s="175">
        <f t="shared" si="70"/>
        <v>0</v>
      </c>
      <c r="X38" s="175">
        <f t="shared" si="70"/>
        <v>0</v>
      </c>
      <c r="Y38" s="118" t="s">
        <v>127</v>
      </c>
      <c r="Z38" s="129" t="s">
        <v>228</v>
      </c>
      <c r="AA38" s="116">
        <v>0</v>
      </c>
      <c r="AB38" s="116">
        <f t="shared" si="67"/>
        <v>0</v>
      </c>
      <c r="AC38" s="123">
        <f t="shared" si="68"/>
        <v>0</v>
      </c>
      <c r="AD38" s="123">
        <f t="shared" si="68"/>
        <v>0</v>
      </c>
      <c r="AE38" s="128" t="s">
        <v>229</v>
      </c>
      <c r="AF38" s="172">
        <v>44562</v>
      </c>
      <c r="AH38" s="162">
        <f>IF($AI$14="yes",$M38*$G38,$M38)</f>
        <v>1</v>
      </c>
      <c r="AI38" s="162">
        <f t="shared" si="71"/>
        <v>1</v>
      </c>
      <c r="AJ38" s="162">
        <f t="shared" si="71"/>
        <v>1</v>
      </c>
      <c r="AK38" s="162">
        <f t="shared" si="71"/>
        <v>1</v>
      </c>
      <c r="AL38" s="162">
        <f t="shared" si="71"/>
        <v>1</v>
      </c>
      <c r="AM38" s="162">
        <f t="shared" si="71"/>
        <v>1</v>
      </c>
      <c r="AN38" s="162">
        <f t="shared" si="71"/>
        <v>1</v>
      </c>
      <c r="AO38" s="162">
        <f t="shared" si="71"/>
        <v>1</v>
      </c>
      <c r="AP38" s="162">
        <f t="shared" si="71"/>
        <v>1</v>
      </c>
      <c r="AQ38" s="162">
        <f t="shared" si="71"/>
        <v>1</v>
      </c>
      <c r="AR38" s="162">
        <f t="shared" si="71"/>
        <v>1</v>
      </c>
      <c r="AS38" s="162">
        <f t="shared" si="71"/>
        <v>1</v>
      </c>
      <c r="AT38" s="162">
        <f t="shared" si="71"/>
        <v>1</v>
      </c>
      <c r="AU38" s="162">
        <f t="shared" si="71"/>
        <v>1</v>
      </c>
      <c r="AV38" s="162">
        <f t="shared" si="71"/>
        <v>1</v>
      </c>
      <c r="AW38" s="162">
        <f t="shared" si="71"/>
        <v>1</v>
      </c>
      <c r="AX38" s="162">
        <f t="shared" si="71"/>
        <v>1</v>
      </c>
      <c r="AY38" s="162">
        <f t="shared" si="65"/>
        <v>1</v>
      </c>
      <c r="AZ38" s="162">
        <f t="shared" si="65"/>
        <v>1</v>
      </c>
      <c r="BA38" s="162">
        <f t="shared" si="65"/>
        <v>1</v>
      </c>
      <c r="BB38" s="162">
        <f t="shared" si="65"/>
        <v>1</v>
      </c>
      <c r="BC38" s="162">
        <f t="shared" si="65"/>
        <v>1</v>
      </c>
      <c r="BD38" s="162">
        <f t="shared" si="65"/>
        <v>1</v>
      </c>
      <c r="BE38" s="162">
        <f t="shared" si="65"/>
        <v>1</v>
      </c>
      <c r="BG38" s="118" t="s">
        <v>98</v>
      </c>
      <c r="BH38" s="118" t="str">
        <f t="shared" si="66"/>
        <v>Filled 2022</v>
      </c>
      <c r="BJ38" s="118">
        <f t="shared" si="35"/>
        <v>12</v>
      </c>
      <c r="BK38" s="118">
        <f t="shared" si="36"/>
        <v>12</v>
      </c>
      <c r="BL38" s="118" t="s">
        <v>112</v>
      </c>
      <c r="BM38" s="124">
        <f t="shared" si="53"/>
        <v>4137.0356793743886</v>
      </c>
      <c r="BN38" s="124">
        <f t="shared" si="53"/>
        <v>4137.0356793743886</v>
      </c>
      <c r="BO38" s="124">
        <f t="shared" si="53"/>
        <v>4137.0356793743886</v>
      </c>
      <c r="BP38" s="124">
        <f t="shared" si="53"/>
        <v>4137.0356793743886</v>
      </c>
      <c r="BQ38" s="124">
        <f t="shared" si="53"/>
        <v>4137.0356793743886</v>
      </c>
      <c r="BR38" s="124">
        <f t="shared" si="53"/>
        <v>4137.0356793743886</v>
      </c>
      <c r="BS38" s="124">
        <f t="shared" si="53"/>
        <v>4137.0356793743886</v>
      </c>
      <c r="BT38" s="124">
        <f t="shared" si="53"/>
        <v>4137.0356793743886</v>
      </c>
      <c r="BU38" s="124">
        <f t="shared" si="53"/>
        <v>4137.0356793743886</v>
      </c>
      <c r="BV38" s="124">
        <f t="shared" si="53"/>
        <v>4137.0356793743886</v>
      </c>
      <c r="BW38" s="124">
        <f t="shared" si="53"/>
        <v>4137.0356793743886</v>
      </c>
      <c r="BX38" s="124">
        <f t="shared" si="53"/>
        <v>4137.0356793743886</v>
      </c>
      <c r="BY38" s="124">
        <f t="shared" si="54"/>
        <v>4281.8304007820134</v>
      </c>
      <c r="BZ38" s="124">
        <f t="shared" si="54"/>
        <v>4281.8304007820134</v>
      </c>
      <c r="CA38" s="124">
        <f t="shared" si="54"/>
        <v>4281.8304007820134</v>
      </c>
      <c r="CB38" s="124">
        <f t="shared" si="54"/>
        <v>4281.8304007820134</v>
      </c>
      <c r="CC38" s="124">
        <f t="shared" si="54"/>
        <v>4281.8304007820134</v>
      </c>
      <c r="CD38" s="124">
        <f t="shared" si="54"/>
        <v>4281.8304007820134</v>
      </c>
      <c r="CE38" s="124">
        <f t="shared" si="54"/>
        <v>4281.8304007820134</v>
      </c>
      <c r="CF38" s="124">
        <f t="shared" si="54"/>
        <v>4281.8304007820134</v>
      </c>
      <c r="CG38" s="124">
        <f t="shared" si="54"/>
        <v>4281.8304007820134</v>
      </c>
      <c r="CH38" s="124">
        <f t="shared" si="54"/>
        <v>4281.8304007820134</v>
      </c>
      <c r="CI38" s="124">
        <f t="shared" si="54"/>
        <v>4281.8304007820134</v>
      </c>
      <c r="CJ38" s="124">
        <f t="shared" si="54"/>
        <v>4281.8304007820134</v>
      </c>
      <c r="CK38" s="125">
        <f t="shared" si="37"/>
        <v>49644.428152492648</v>
      </c>
      <c r="CL38" s="125">
        <f t="shared" si="38"/>
        <v>51381.964809384146</v>
      </c>
      <c r="CM38" s="125">
        <f t="shared" si="55"/>
        <v>0</v>
      </c>
      <c r="CN38" s="125">
        <f t="shared" si="55"/>
        <v>0</v>
      </c>
      <c r="CO38" s="124">
        <f t="shared" si="56"/>
        <v>0</v>
      </c>
      <c r="CP38" s="124">
        <f t="shared" si="56"/>
        <v>0</v>
      </c>
      <c r="CQ38" s="124">
        <f t="shared" si="56"/>
        <v>0</v>
      </c>
      <c r="CR38" s="124">
        <f t="shared" si="56"/>
        <v>0</v>
      </c>
      <c r="CS38" s="124">
        <f t="shared" si="56"/>
        <v>0</v>
      </c>
      <c r="CT38" s="124">
        <f t="shared" si="56"/>
        <v>0</v>
      </c>
      <c r="CU38" s="124">
        <f t="shared" si="56"/>
        <v>0</v>
      </c>
      <c r="CV38" s="124">
        <f t="shared" si="56"/>
        <v>0</v>
      </c>
      <c r="CW38" s="124">
        <f t="shared" si="56"/>
        <v>0</v>
      </c>
      <c r="CX38" s="124">
        <f t="shared" si="56"/>
        <v>0</v>
      </c>
      <c r="CY38" s="124">
        <f t="shared" si="56"/>
        <v>0</v>
      </c>
      <c r="CZ38" s="124">
        <f t="shared" si="56"/>
        <v>0</v>
      </c>
      <c r="DA38" s="124">
        <f t="shared" si="57"/>
        <v>0</v>
      </c>
      <c r="DB38" s="124">
        <f t="shared" si="57"/>
        <v>0</v>
      </c>
      <c r="DC38" s="124">
        <f t="shared" si="57"/>
        <v>0</v>
      </c>
      <c r="DD38" s="124">
        <f t="shared" si="57"/>
        <v>0</v>
      </c>
      <c r="DE38" s="124">
        <f t="shared" si="57"/>
        <v>0</v>
      </c>
      <c r="DF38" s="124">
        <f t="shared" si="57"/>
        <v>0</v>
      </c>
      <c r="DG38" s="124">
        <f t="shared" si="57"/>
        <v>0</v>
      </c>
      <c r="DH38" s="124">
        <f t="shared" si="57"/>
        <v>0</v>
      </c>
      <c r="DI38" s="124">
        <f t="shared" si="57"/>
        <v>0</v>
      </c>
      <c r="DJ38" s="124">
        <f t="shared" si="57"/>
        <v>0</v>
      </c>
      <c r="DK38" s="124">
        <f t="shared" si="57"/>
        <v>0</v>
      </c>
      <c r="DL38" s="124">
        <f t="shared" si="57"/>
        <v>0</v>
      </c>
      <c r="DM38" s="125">
        <f t="shared" si="39"/>
        <v>0</v>
      </c>
      <c r="DN38" s="125">
        <f t="shared" si="40"/>
        <v>0</v>
      </c>
      <c r="DO38" s="125">
        <f t="shared" si="58"/>
        <v>0</v>
      </c>
      <c r="DP38" s="125">
        <f t="shared" si="58"/>
        <v>0</v>
      </c>
      <c r="DQ38" s="118">
        <f t="shared" si="72"/>
        <v>0</v>
      </c>
      <c r="DR38" s="118">
        <f t="shared" si="59"/>
        <v>1</v>
      </c>
      <c r="DS38" s="118">
        <f t="shared" si="59"/>
        <v>1</v>
      </c>
      <c r="DT38" s="118">
        <f t="shared" si="59"/>
        <v>1</v>
      </c>
      <c r="DU38" s="118">
        <f t="shared" si="59"/>
        <v>1</v>
      </c>
      <c r="DV38" s="118">
        <f t="shared" si="59"/>
        <v>1</v>
      </c>
      <c r="DW38" s="118">
        <f t="shared" si="59"/>
        <v>1</v>
      </c>
      <c r="DX38" s="118">
        <f t="shared" si="59"/>
        <v>1</v>
      </c>
      <c r="DY38" s="118">
        <f t="shared" si="59"/>
        <v>1</v>
      </c>
      <c r="DZ38" s="118">
        <f t="shared" si="59"/>
        <v>1</v>
      </c>
      <c r="EA38" s="118">
        <f t="shared" si="59"/>
        <v>1</v>
      </c>
      <c r="EB38" s="118">
        <f t="shared" si="59"/>
        <v>1</v>
      </c>
      <c r="EC38" s="118">
        <f t="shared" si="59"/>
        <v>1</v>
      </c>
      <c r="ED38" s="118">
        <f t="shared" si="59"/>
        <v>1</v>
      </c>
      <c r="EE38" s="118">
        <f t="shared" si="59"/>
        <v>1</v>
      </c>
      <c r="EF38" s="118">
        <f t="shared" si="59"/>
        <v>1</v>
      </c>
      <c r="EG38" s="118">
        <f t="shared" si="60"/>
        <v>1</v>
      </c>
      <c r="EH38" s="118">
        <f t="shared" si="60"/>
        <v>1</v>
      </c>
      <c r="EI38" s="118">
        <f t="shared" si="60"/>
        <v>1</v>
      </c>
      <c r="EJ38" s="118">
        <f t="shared" si="60"/>
        <v>1</v>
      </c>
      <c r="EK38" s="118">
        <f t="shared" si="60"/>
        <v>1</v>
      </c>
      <c r="EL38" s="118">
        <f t="shared" si="60"/>
        <v>1</v>
      </c>
      <c r="EM38" s="118">
        <f t="shared" si="60"/>
        <v>1</v>
      </c>
      <c r="EN38" s="118">
        <f t="shared" si="60"/>
        <v>1</v>
      </c>
      <c r="EO38" s="118">
        <f t="shared" si="60"/>
        <v>1</v>
      </c>
    </row>
    <row r="39" spans="1:145" s="162" customFormat="1" ht="23.1" customHeight="1" x14ac:dyDescent="0.2">
      <c r="A39" s="111">
        <v>920</v>
      </c>
      <c r="B39" s="114" t="s">
        <v>230</v>
      </c>
      <c r="C39" s="113">
        <v>51356.304985337243</v>
      </c>
      <c r="D39" s="113">
        <v>70871.700879765383</v>
      </c>
      <c r="E39" s="127" t="s">
        <v>231</v>
      </c>
      <c r="F39" s="115" t="s">
        <v>162</v>
      </c>
      <c r="G39" s="171">
        <v>1</v>
      </c>
      <c r="H39" s="113">
        <v>51356.304985337243</v>
      </c>
      <c r="I39" s="113">
        <v>70871.700879765383</v>
      </c>
      <c r="J39" s="118" t="s">
        <v>109</v>
      </c>
      <c r="K39" s="162" t="s">
        <v>169</v>
      </c>
      <c r="L39" s="174">
        <f t="shared" si="19"/>
        <v>920</v>
      </c>
      <c r="M39" s="174">
        <v>1</v>
      </c>
      <c r="N39" s="112"/>
      <c r="O39" s="121"/>
      <c r="P39" s="122"/>
      <c r="Q39" s="123"/>
      <c r="R39" s="123"/>
      <c r="S39" s="123">
        <f t="shared" si="64"/>
        <v>51356.304985337243</v>
      </c>
      <c r="T39" s="123">
        <f t="shared" si="64"/>
        <v>70871.700879765383</v>
      </c>
      <c r="U39" s="123">
        <f t="shared" si="69"/>
        <v>51356.304985337243</v>
      </c>
      <c r="V39" s="123">
        <f t="shared" si="69"/>
        <v>70871.700879765383</v>
      </c>
      <c r="W39" s="175">
        <f t="shared" si="70"/>
        <v>0</v>
      </c>
      <c r="X39" s="175">
        <f t="shared" si="70"/>
        <v>0</v>
      </c>
      <c r="Y39" s="176" t="s">
        <v>127</v>
      </c>
      <c r="Z39" s="162" t="s">
        <v>232</v>
      </c>
      <c r="AA39" s="116">
        <v>0</v>
      </c>
      <c r="AB39" s="116">
        <f t="shared" si="67"/>
        <v>0</v>
      </c>
      <c r="AC39" s="123">
        <f t="shared" si="68"/>
        <v>0</v>
      </c>
      <c r="AD39" s="123">
        <f t="shared" si="68"/>
        <v>0</v>
      </c>
      <c r="AE39" s="128" t="s">
        <v>229</v>
      </c>
      <c r="AF39" s="126">
        <v>44621</v>
      </c>
      <c r="AJ39" s="162">
        <f>IF($AI$14="yes",$M39*$G39,$M39)</f>
        <v>1</v>
      </c>
      <c r="AK39" s="162">
        <f>AJ39</f>
        <v>1</v>
      </c>
      <c r="AL39" s="162">
        <f t="shared" si="71"/>
        <v>1</v>
      </c>
      <c r="AM39" s="162">
        <f t="shared" si="71"/>
        <v>1</v>
      </c>
      <c r="AN39" s="162">
        <f t="shared" si="71"/>
        <v>1</v>
      </c>
      <c r="AO39" s="162">
        <f t="shared" si="71"/>
        <v>1</v>
      </c>
      <c r="AP39" s="162">
        <f t="shared" si="71"/>
        <v>1</v>
      </c>
      <c r="AQ39" s="162">
        <f t="shared" si="71"/>
        <v>1</v>
      </c>
      <c r="AR39" s="162">
        <f t="shared" si="71"/>
        <v>1</v>
      </c>
      <c r="AS39" s="162">
        <f t="shared" si="71"/>
        <v>1</v>
      </c>
      <c r="AT39" s="162">
        <f t="shared" si="71"/>
        <v>1</v>
      </c>
      <c r="AU39" s="162">
        <f t="shared" si="71"/>
        <v>1</v>
      </c>
      <c r="AV39" s="162">
        <f t="shared" si="71"/>
        <v>1</v>
      </c>
      <c r="AW39" s="162">
        <f t="shared" si="71"/>
        <v>1</v>
      </c>
      <c r="AX39" s="162">
        <f t="shared" si="71"/>
        <v>1</v>
      </c>
      <c r="AY39" s="162">
        <f t="shared" si="65"/>
        <v>1</v>
      </c>
      <c r="AZ39" s="162">
        <f t="shared" si="65"/>
        <v>1</v>
      </c>
      <c r="BA39" s="162">
        <f t="shared" si="65"/>
        <v>1</v>
      </c>
      <c r="BB39" s="162">
        <f t="shared" si="65"/>
        <v>1</v>
      </c>
      <c r="BC39" s="162">
        <f t="shared" si="65"/>
        <v>1</v>
      </c>
      <c r="BD39" s="162">
        <f t="shared" si="65"/>
        <v>1</v>
      </c>
      <c r="BE39" s="162">
        <f t="shared" si="65"/>
        <v>1</v>
      </c>
      <c r="BG39" s="118" t="s">
        <v>98</v>
      </c>
      <c r="BH39" s="118" t="str">
        <f t="shared" si="66"/>
        <v>Filled 2022</v>
      </c>
      <c r="BJ39" s="118">
        <f t="shared" si="35"/>
        <v>10</v>
      </c>
      <c r="BK39" s="118">
        <f t="shared" si="36"/>
        <v>12</v>
      </c>
      <c r="BL39" s="118" t="s">
        <v>112</v>
      </c>
      <c r="BM39" s="124">
        <f t="shared" si="53"/>
        <v>0</v>
      </c>
      <c r="BN39" s="124">
        <f t="shared" si="53"/>
        <v>0</v>
      </c>
      <c r="BO39" s="124">
        <f t="shared" si="53"/>
        <v>5135.6304985337247</v>
      </c>
      <c r="BP39" s="124">
        <f t="shared" si="53"/>
        <v>5135.6304985337247</v>
      </c>
      <c r="BQ39" s="124">
        <f t="shared" si="53"/>
        <v>5135.6304985337247</v>
      </c>
      <c r="BR39" s="124">
        <f t="shared" si="53"/>
        <v>5135.6304985337247</v>
      </c>
      <c r="BS39" s="124">
        <f t="shared" si="53"/>
        <v>5135.6304985337247</v>
      </c>
      <c r="BT39" s="124">
        <f t="shared" si="53"/>
        <v>5135.6304985337247</v>
      </c>
      <c r="BU39" s="124">
        <f t="shared" si="53"/>
        <v>5135.6304985337247</v>
      </c>
      <c r="BV39" s="124">
        <f t="shared" si="53"/>
        <v>5135.6304985337247</v>
      </c>
      <c r="BW39" s="124">
        <f t="shared" si="53"/>
        <v>5135.6304985337247</v>
      </c>
      <c r="BX39" s="124">
        <f t="shared" si="53"/>
        <v>5135.6304985337247</v>
      </c>
      <c r="BY39" s="124">
        <f t="shared" si="54"/>
        <v>5905.9750733137816</v>
      </c>
      <c r="BZ39" s="124">
        <f t="shared" si="54"/>
        <v>5905.9750733137816</v>
      </c>
      <c r="CA39" s="124">
        <f t="shared" si="54"/>
        <v>5905.9750733137816</v>
      </c>
      <c r="CB39" s="124">
        <f t="shared" si="54"/>
        <v>5905.9750733137816</v>
      </c>
      <c r="CC39" s="124">
        <f t="shared" si="54"/>
        <v>5905.9750733137816</v>
      </c>
      <c r="CD39" s="124">
        <f t="shared" si="54"/>
        <v>5905.9750733137816</v>
      </c>
      <c r="CE39" s="124">
        <f t="shared" si="54"/>
        <v>5905.9750733137816</v>
      </c>
      <c r="CF39" s="124">
        <f t="shared" si="54"/>
        <v>5905.9750733137816</v>
      </c>
      <c r="CG39" s="124">
        <f t="shared" si="54"/>
        <v>5905.9750733137816</v>
      </c>
      <c r="CH39" s="124">
        <f t="shared" si="54"/>
        <v>5905.9750733137816</v>
      </c>
      <c r="CI39" s="124">
        <f t="shared" si="54"/>
        <v>5905.9750733137816</v>
      </c>
      <c r="CJ39" s="124">
        <f t="shared" si="54"/>
        <v>5905.9750733137816</v>
      </c>
      <c r="CK39" s="125">
        <f t="shared" si="37"/>
        <v>51356.304985337258</v>
      </c>
      <c r="CL39" s="125">
        <f t="shared" si="38"/>
        <v>70871.700879765398</v>
      </c>
      <c r="CM39" s="125">
        <f t="shared" si="55"/>
        <v>0</v>
      </c>
      <c r="CN39" s="125">
        <f t="shared" si="55"/>
        <v>0</v>
      </c>
      <c r="CO39" s="124">
        <f t="shared" si="56"/>
        <v>0</v>
      </c>
      <c r="CP39" s="124">
        <f t="shared" si="56"/>
        <v>0</v>
      </c>
      <c r="CQ39" s="124">
        <f t="shared" si="56"/>
        <v>0</v>
      </c>
      <c r="CR39" s="124">
        <f t="shared" si="56"/>
        <v>0</v>
      </c>
      <c r="CS39" s="124">
        <f t="shared" si="56"/>
        <v>0</v>
      </c>
      <c r="CT39" s="124">
        <f t="shared" si="56"/>
        <v>0</v>
      </c>
      <c r="CU39" s="124">
        <f t="shared" si="56"/>
        <v>0</v>
      </c>
      <c r="CV39" s="124">
        <f t="shared" si="56"/>
        <v>0</v>
      </c>
      <c r="CW39" s="124">
        <f t="shared" si="56"/>
        <v>0</v>
      </c>
      <c r="CX39" s="124">
        <f t="shared" si="56"/>
        <v>0</v>
      </c>
      <c r="CY39" s="124">
        <f t="shared" si="56"/>
        <v>0</v>
      </c>
      <c r="CZ39" s="124">
        <f t="shared" si="56"/>
        <v>0</v>
      </c>
      <c r="DA39" s="124">
        <f t="shared" si="57"/>
        <v>0</v>
      </c>
      <c r="DB39" s="124">
        <f t="shared" si="57"/>
        <v>0</v>
      </c>
      <c r="DC39" s="124">
        <f t="shared" si="57"/>
        <v>0</v>
      </c>
      <c r="DD39" s="124">
        <f t="shared" si="57"/>
        <v>0</v>
      </c>
      <c r="DE39" s="124">
        <f t="shared" si="57"/>
        <v>0</v>
      </c>
      <c r="DF39" s="124">
        <f t="shared" si="57"/>
        <v>0</v>
      </c>
      <c r="DG39" s="124">
        <f t="shared" si="57"/>
        <v>0</v>
      </c>
      <c r="DH39" s="124">
        <f t="shared" si="57"/>
        <v>0</v>
      </c>
      <c r="DI39" s="124">
        <f t="shared" si="57"/>
        <v>0</v>
      </c>
      <c r="DJ39" s="124">
        <f t="shared" si="57"/>
        <v>0</v>
      </c>
      <c r="DK39" s="124">
        <f t="shared" si="57"/>
        <v>0</v>
      </c>
      <c r="DL39" s="124">
        <f t="shared" si="57"/>
        <v>0</v>
      </c>
      <c r="DM39" s="125">
        <f t="shared" si="39"/>
        <v>0</v>
      </c>
      <c r="DN39" s="125">
        <f t="shared" si="40"/>
        <v>0</v>
      </c>
      <c r="DO39" s="125">
        <f t="shared" si="58"/>
        <v>0</v>
      </c>
      <c r="DP39" s="125">
        <f t="shared" si="58"/>
        <v>0</v>
      </c>
      <c r="DQ39" s="118">
        <f t="shared" si="72"/>
        <v>0</v>
      </c>
      <c r="DR39" s="118">
        <f t="shared" si="59"/>
        <v>0</v>
      </c>
      <c r="DS39" s="118">
        <f t="shared" si="59"/>
        <v>0</v>
      </c>
      <c r="DT39" s="118">
        <f t="shared" si="59"/>
        <v>1</v>
      </c>
      <c r="DU39" s="118">
        <f t="shared" si="59"/>
        <v>1</v>
      </c>
      <c r="DV39" s="118">
        <f t="shared" si="59"/>
        <v>1</v>
      </c>
      <c r="DW39" s="118">
        <f t="shared" si="59"/>
        <v>1</v>
      </c>
      <c r="DX39" s="118">
        <f t="shared" si="59"/>
        <v>1</v>
      </c>
      <c r="DY39" s="118">
        <f t="shared" si="59"/>
        <v>1</v>
      </c>
      <c r="DZ39" s="118">
        <f t="shared" si="59"/>
        <v>1</v>
      </c>
      <c r="EA39" s="118">
        <f t="shared" si="59"/>
        <v>1</v>
      </c>
      <c r="EB39" s="118">
        <f t="shared" si="59"/>
        <v>1</v>
      </c>
      <c r="EC39" s="118">
        <f t="shared" si="59"/>
        <v>1</v>
      </c>
      <c r="ED39" s="118">
        <f t="shared" si="59"/>
        <v>1</v>
      </c>
      <c r="EE39" s="118">
        <f t="shared" si="59"/>
        <v>1</v>
      </c>
      <c r="EF39" s="118">
        <f t="shared" si="59"/>
        <v>1</v>
      </c>
      <c r="EG39" s="118">
        <f t="shared" si="60"/>
        <v>1</v>
      </c>
      <c r="EH39" s="118">
        <f t="shared" si="60"/>
        <v>1</v>
      </c>
      <c r="EI39" s="118">
        <f t="shared" si="60"/>
        <v>1</v>
      </c>
      <c r="EJ39" s="118">
        <f t="shared" si="60"/>
        <v>1</v>
      </c>
      <c r="EK39" s="118">
        <f t="shared" si="60"/>
        <v>1</v>
      </c>
      <c r="EL39" s="118">
        <f t="shared" si="60"/>
        <v>1</v>
      </c>
      <c r="EM39" s="118">
        <f t="shared" si="60"/>
        <v>1</v>
      </c>
      <c r="EN39" s="118">
        <f t="shared" si="60"/>
        <v>1</v>
      </c>
      <c r="EO39" s="118">
        <f t="shared" si="60"/>
        <v>1</v>
      </c>
    </row>
    <row r="40" spans="1:145" s="118" customFormat="1" ht="23.1" customHeight="1" x14ac:dyDescent="0.2">
      <c r="A40" s="111">
        <v>920</v>
      </c>
      <c r="B40" s="114" t="s">
        <v>230</v>
      </c>
      <c r="C40" s="113">
        <v>34237.536656891491</v>
      </c>
      <c r="D40" s="113">
        <v>70871.700879765383</v>
      </c>
      <c r="E40" s="127" t="s">
        <v>233</v>
      </c>
      <c r="F40" s="115" t="s">
        <v>162</v>
      </c>
      <c r="G40" s="116">
        <v>1</v>
      </c>
      <c r="H40" s="113">
        <v>34237.536656891491</v>
      </c>
      <c r="I40" s="113">
        <v>70871.700879765383</v>
      </c>
      <c r="J40" s="118" t="s">
        <v>109</v>
      </c>
      <c r="K40" s="118" t="s">
        <v>177</v>
      </c>
      <c r="L40" s="119">
        <f t="shared" si="19"/>
        <v>920</v>
      </c>
      <c r="M40" s="119">
        <v>1</v>
      </c>
      <c r="N40" s="112"/>
      <c r="O40" s="121"/>
      <c r="P40" s="122"/>
      <c r="Q40" s="123"/>
      <c r="R40" s="123"/>
      <c r="S40" s="124">
        <f t="shared" si="64"/>
        <v>34237.536656891491</v>
      </c>
      <c r="T40" s="124">
        <f t="shared" si="64"/>
        <v>70871.700879765383</v>
      </c>
      <c r="U40" s="124">
        <f t="shared" si="69"/>
        <v>34237.536656891491</v>
      </c>
      <c r="V40" s="124">
        <f t="shared" si="69"/>
        <v>70871.700879765383</v>
      </c>
      <c r="W40" s="125">
        <f t="shared" si="70"/>
        <v>0</v>
      </c>
      <c r="X40" s="125">
        <f t="shared" si="70"/>
        <v>0</v>
      </c>
      <c r="Y40" s="176" t="s">
        <v>127</v>
      </c>
      <c r="Z40" s="118" t="s">
        <v>181</v>
      </c>
      <c r="AA40" s="116">
        <v>0</v>
      </c>
      <c r="AB40" s="116">
        <f t="shared" si="67"/>
        <v>0</v>
      </c>
      <c r="AC40" s="123">
        <f t="shared" si="68"/>
        <v>0</v>
      </c>
      <c r="AD40" s="123">
        <f t="shared" si="68"/>
        <v>0</v>
      </c>
      <c r="AE40" s="128" t="s">
        <v>229</v>
      </c>
      <c r="AF40" s="126">
        <v>44743</v>
      </c>
      <c r="AN40" s="118">
        <f>IF($AI$14="yes",$M40*$G40,$M40)</f>
        <v>1</v>
      </c>
      <c r="AO40" s="118">
        <f>AN40</f>
        <v>1</v>
      </c>
      <c r="AP40" s="118">
        <f t="shared" si="71"/>
        <v>1</v>
      </c>
      <c r="AQ40" s="118">
        <f t="shared" si="71"/>
        <v>1</v>
      </c>
      <c r="AR40" s="118">
        <f t="shared" si="71"/>
        <v>1</v>
      </c>
      <c r="AS40" s="118">
        <f t="shared" si="71"/>
        <v>1</v>
      </c>
      <c r="AT40" s="118">
        <f t="shared" si="71"/>
        <v>1</v>
      </c>
      <c r="AU40" s="118">
        <f t="shared" si="71"/>
        <v>1</v>
      </c>
      <c r="AV40" s="118">
        <f t="shared" si="71"/>
        <v>1</v>
      </c>
      <c r="AW40" s="118">
        <f t="shared" si="71"/>
        <v>1</v>
      </c>
      <c r="AX40" s="118">
        <f t="shared" si="71"/>
        <v>1</v>
      </c>
      <c r="AY40" s="118">
        <f t="shared" si="65"/>
        <v>1</v>
      </c>
      <c r="AZ40" s="118">
        <f t="shared" si="65"/>
        <v>1</v>
      </c>
      <c r="BA40" s="118">
        <f t="shared" si="65"/>
        <v>1</v>
      </c>
      <c r="BB40" s="118">
        <f t="shared" si="65"/>
        <v>1</v>
      </c>
      <c r="BC40" s="118">
        <f t="shared" si="65"/>
        <v>1</v>
      </c>
      <c r="BD40" s="118">
        <f t="shared" si="65"/>
        <v>1</v>
      </c>
      <c r="BE40" s="118">
        <f t="shared" si="65"/>
        <v>1</v>
      </c>
      <c r="BG40" s="118" t="str">
        <f>BH40</f>
        <v>Vacant July 2022</v>
      </c>
      <c r="BH40" s="118" t="str">
        <f t="shared" si="66"/>
        <v>Vacant July 2022</v>
      </c>
      <c r="BJ40" s="118">
        <f t="shared" si="35"/>
        <v>6</v>
      </c>
      <c r="BK40" s="118">
        <f t="shared" si="36"/>
        <v>12</v>
      </c>
      <c r="BL40" s="118" t="s">
        <v>112</v>
      </c>
      <c r="BM40" s="124">
        <f t="shared" si="53"/>
        <v>0</v>
      </c>
      <c r="BN40" s="124">
        <f t="shared" si="53"/>
        <v>0</v>
      </c>
      <c r="BO40" s="124">
        <f t="shared" si="53"/>
        <v>0</v>
      </c>
      <c r="BP40" s="124">
        <f t="shared" si="53"/>
        <v>0</v>
      </c>
      <c r="BQ40" s="124">
        <f t="shared" si="53"/>
        <v>0</v>
      </c>
      <c r="BR40" s="124">
        <f t="shared" si="53"/>
        <v>0</v>
      </c>
      <c r="BS40" s="124">
        <f t="shared" si="53"/>
        <v>5706.2561094819148</v>
      </c>
      <c r="BT40" s="124">
        <f t="shared" si="53"/>
        <v>5706.2561094819148</v>
      </c>
      <c r="BU40" s="124">
        <f t="shared" si="53"/>
        <v>5706.2561094819148</v>
      </c>
      <c r="BV40" s="124">
        <f t="shared" si="53"/>
        <v>5706.2561094819148</v>
      </c>
      <c r="BW40" s="124">
        <f t="shared" si="53"/>
        <v>5706.2561094819148</v>
      </c>
      <c r="BX40" s="124">
        <f t="shared" si="53"/>
        <v>5706.2561094819148</v>
      </c>
      <c r="BY40" s="124">
        <f t="shared" si="54"/>
        <v>5905.9750733137816</v>
      </c>
      <c r="BZ40" s="124">
        <f t="shared" si="54"/>
        <v>5905.9750733137816</v>
      </c>
      <c r="CA40" s="124">
        <f t="shared" si="54"/>
        <v>5905.9750733137816</v>
      </c>
      <c r="CB40" s="124">
        <f t="shared" si="54"/>
        <v>5905.9750733137816</v>
      </c>
      <c r="CC40" s="124">
        <f t="shared" si="54"/>
        <v>5905.9750733137816</v>
      </c>
      <c r="CD40" s="124">
        <f t="shared" si="54"/>
        <v>5905.9750733137816</v>
      </c>
      <c r="CE40" s="124">
        <f t="shared" si="54"/>
        <v>5905.9750733137816</v>
      </c>
      <c r="CF40" s="124">
        <f t="shared" si="54"/>
        <v>5905.9750733137816</v>
      </c>
      <c r="CG40" s="124">
        <f t="shared" si="54"/>
        <v>5905.9750733137816</v>
      </c>
      <c r="CH40" s="124">
        <f t="shared" si="54"/>
        <v>5905.9750733137816</v>
      </c>
      <c r="CI40" s="124">
        <f t="shared" si="54"/>
        <v>5905.9750733137816</v>
      </c>
      <c r="CJ40" s="124">
        <f t="shared" si="54"/>
        <v>5905.9750733137816</v>
      </c>
      <c r="CK40" s="125">
        <f t="shared" si="37"/>
        <v>34237.536656891491</v>
      </c>
      <c r="CL40" s="125">
        <f t="shared" si="38"/>
        <v>70871.700879765398</v>
      </c>
      <c r="CM40" s="125">
        <f t="shared" si="55"/>
        <v>0</v>
      </c>
      <c r="CN40" s="125">
        <f t="shared" si="55"/>
        <v>0</v>
      </c>
      <c r="CO40" s="124">
        <f t="shared" si="56"/>
        <v>0</v>
      </c>
      <c r="CP40" s="124">
        <f t="shared" si="56"/>
        <v>0</v>
      </c>
      <c r="CQ40" s="124">
        <f t="shared" si="56"/>
        <v>0</v>
      </c>
      <c r="CR40" s="124">
        <f t="shared" si="56"/>
        <v>0</v>
      </c>
      <c r="CS40" s="124">
        <f t="shared" si="56"/>
        <v>0</v>
      </c>
      <c r="CT40" s="124">
        <f t="shared" si="56"/>
        <v>0</v>
      </c>
      <c r="CU40" s="124">
        <f t="shared" si="56"/>
        <v>0</v>
      </c>
      <c r="CV40" s="124">
        <f t="shared" si="56"/>
        <v>0</v>
      </c>
      <c r="CW40" s="124">
        <f t="shared" si="56"/>
        <v>0</v>
      </c>
      <c r="CX40" s="124">
        <f t="shared" si="56"/>
        <v>0</v>
      </c>
      <c r="CY40" s="124">
        <f t="shared" si="56"/>
        <v>0</v>
      </c>
      <c r="CZ40" s="124">
        <f t="shared" si="56"/>
        <v>0</v>
      </c>
      <c r="DA40" s="124">
        <f t="shared" si="57"/>
        <v>0</v>
      </c>
      <c r="DB40" s="124">
        <f t="shared" si="57"/>
        <v>0</v>
      </c>
      <c r="DC40" s="124">
        <f t="shared" si="57"/>
        <v>0</v>
      </c>
      <c r="DD40" s="124">
        <f t="shared" si="57"/>
        <v>0</v>
      </c>
      <c r="DE40" s="124">
        <f t="shared" si="57"/>
        <v>0</v>
      </c>
      <c r="DF40" s="124">
        <f t="shared" si="57"/>
        <v>0</v>
      </c>
      <c r="DG40" s="124">
        <f t="shared" si="57"/>
        <v>0</v>
      </c>
      <c r="DH40" s="124">
        <f t="shared" si="57"/>
        <v>0</v>
      </c>
      <c r="DI40" s="124">
        <f t="shared" si="57"/>
        <v>0</v>
      </c>
      <c r="DJ40" s="124">
        <f t="shared" si="57"/>
        <v>0</v>
      </c>
      <c r="DK40" s="124">
        <f t="shared" si="57"/>
        <v>0</v>
      </c>
      <c r="DL40" s="124">
        <f t="shared" si="57"/>
        <v>0</v>
      </c>
      <c r="DM40" s="125">
        <f t="shared" si="39"/>
        <v>0</v>
      </c>
      <c r="DN40" s="125">
        <f t="shared" si="40"/>
        <v>0</v>
      </c>
      <c r="DO40" s="125">
        <f t="shared" si="58"/>
        <v>0</v>
      </c>
      <c r="DP40" s="125">
        <f t="shared" si="58"/>
        <v>0</v>
      </c>
      <c r="DQ40" s="118">
        <f t="shared" si="72"/>
        <v>0</v>
      </c>
      <c r="DR40" s="118">
        <f t="shared" si="59"/>
        <v>0</v>
      </c>
      <c r="DS40" s="118">
        <f t="shared" si="59"/>
        <v>0</v>
      </c>
      <c r="DT40" s="118">
        <f t="shared" si="59"/>
        <v>0</v>
      </c>
      <c r="DU40" s="118">
        <f t="shared" si="59"/>
        <v>0</v>
      </c>
      <c r="DV40" s="118">
        <f t="shared" si="59"/>
        <v>0</v>
      </c>
      <c r="DW40" s="118">
        <f t="shared" si="59"/>
        <v>0</v>
      </c>
      <c r="DX40" s="118">
        <f t="shared" si="59"/>
        <v>1</v>
      </c>
      <c r="DY40" s="118">
        <f t="shared" si="59"/>
        <v>1</v>
      </c>
      <c r="DZ40" s="118">
        <f t="shared" si="59"/>
        <v>1</v>
      </c>
      <c r="EA40" s="118">
        <f t="shared" si="59"/>
        <v>1</v>
      </c>
      <c r="EB40" s="118">
        <f t="shared" si="59"/>
        <v>1</v>
      </c>
      <c r="EC40" s="118">
        <f t="shared" si="59"/>
        <v>1</v>
      </c>
      <c r="ED40" s="118">
        <f t="shared" si="59"/>
        <v>1</v>
      </c>
      <c r="EE40" s="118">
        <f t="shared" si="59"/>
        <v>1</v>
      </c>
      <c r="EF40" s="118">
        <f t="shared" si="59"/>
        <v>1</v>
      </c>
      <c r="EG40" s="118">
        <f t="shared" si="60"/>
        <v>1</v>
      </c>
      <c r="EH40" s="118">
        <f t="shared" si="60"/>
        <v>1</v>
      </c>
      <c r="EI40" s="118">
        <f t="shared" si="60"/>
        <v>1</v>
      </c>
      <c r="EJ40" s="118">
        <f t="shared" si="60"/>
        <v>1</v>
      </c>
      <c r="EK40" s="118">
        <f t="shared" si="60"/>
        <v>1</v>
      </c>
      <c r="EL40" s="118">
        <f t="shared" si="60"/>
        <v>1</v>
      </c>
      <c r="EM40" s="118">
        <f t="shared" si="60"/>
        <v>1</v>
      </c>
      <c r="EN40" s="118">
        <f t="shared" si="60"/>
        <v>1</v>
      </c>
      <c r="EO40" s="118">
        <f t="shared" si="60"/>
        <v>1</v>
      </c>
    </row>
    <row r="41" spans="1:145" s="162" customFormat="1" ht="23.1" customHeight="1" x14ac:dyDescent="0.2">
      <c r="A41" s="111">
        <v>920</v>
      </c>
      <c r="B41" s="112" t="s">
        <v>234</v>
      </c>
      <c r="C41" s="113">
        <v>22910.163596858496</v>
      </c>
      <c r="D41" s="113">
        <v>70794.392523364484</v>
      </c>
      <c r="E41" s="114" t="s">
        <v>235</v>
      </c>
      <c r="F41" s="115" t="s">
        <v>162</v>
      </c>
      <c r="G41" s="165">
        <v>0.32100000000000001</v>
      </c>
      <c r="H41" s="113">
        <v>7354.1625145915777</v>
      </c>
      <c r="I41" s="113">
        <v>22725</v>
      </c>
      <c r="J41" s="118" t="s">
        <v>109</v>
      </c>
      <c r="K41" s="118" t="s">
        <v>236</v>
      </c>
      <c r="L41" s="119">
        <f t="shared" si="19"/>
        <v>920</v>
      </c>
      <c r="M41" s="119">
        <v>1</v>
      </c>
      <c r="N41" s="112"/>
      <c r="O41" s="121"/>
      <c r="P41" s="122"/>
      <c r="Q41" s="123"/>
      <c r="R41" s="123"/>
      <c r="S41" s="124">
        <f t="shared" si="64"/>
        <v>7354.1625145915777</v>
      </c>
      <c r="T41" s="124">
        <f t="shared" si="64"/>
        <v>22725</v>
      </c>
      <c r="U41" s="124">
        <f t="shared" si="69"/>
        <v>7354.1625145915777</v>
      </c>
      <c r="V41" s="124">
        <f t="shared" si="69"/>
        <v>22725</v>
      </c>
      <c r="W41" s="125">
        <f t="shared" si="70"/>
        <v>0</v>
      </c>
      <c r="X41" s="125">
        <f t="shared" si="70"/>
        <v>0</v>
      </c>
      <c r="Y41" s="162" t="s">
        <v>127</v>
      </c>
      <c r="Z41" s="118" t="s">
        <v>181</v>
      </c>
      <c r="AA41" s="116">
        <v>0</v>
      </c>
      <c r="AB41" s="116">
        <f t="shared" si="67"/>
        <v>0</v>
      </c>
      <c r="AC41" s="123">
        <f t="shared" si="68"/>
        <v>0</v>
      </c>
      <c r="AD41" s="123">
        <f t="shared" si="68"/>
        <v>0</v>
      </c>
      <c r="AE41" s="162" t="s">
        <v>237</v>
      </c>
      <c r="AF41" s="126">
        <v>44774</v>
      </c>
      <c r="AO41" s="118">
        <f>IF($AI$14="yes",$M41*$G41,$M41)</f>
        <v>1</v>
      </c>
      <c r="AP41" s="118">
        <f>AO41</f>
        <v>1</v>
      </c>
      <c r="AQ41" s="118">
        <f t="shared" si="71"/>
        <v>1</v>
      </c>
      <c r="AR41" s="118">
        <f t="shared" si="71"/>
        <v>1</v>
      </c>
      <c r="AS41" s="118">
        <f t="shared" si="71"/>
        <v>1</v>
      </c>
      <c r="AT41" s="118">
        <f t="shared" si="71"/>
        <v>1</v>
      </c>
      <c r="AU41" s="118">
        <f t="shared" si="71"/>
        <v>1</v>
      </c>
      <c r="AV41" s="118">
        <f t="shared" si="71"/>
        <v>1</v>
      </c>
      <c r="AW41" s="118">
        <f t="shared" si="71"/>
        <v>1</v>
      </c>
      <c r="AX41" s="118">
        <f t="shared" si="71"/>
        <v>1</v>
      </c>
      <c r="AY41" s="118">
        <f t="shared" si="65"/>
        <v>1</v>
      </c>
      <c r="AZ41" s="118">
        <f t="shared" si="65"/>
        <v>1</v>
      </c>
      <c r="BA41" s="118">
        <f t="shared" si="65"/>
        <v>1</v>
      </c>
      <c r="BB41" s="118">
        <f t="shared" si="65"/>
        <v>1</v>
      </c>
      <c r="BC41" s="118">
        <f t="shared" si="65"/>
        <v>1</v>
      </c>
      <c r="BD41" s="118">
        <f t="shared" si="65"/>
        <v>1</v>
      </c>
      <c r="BE41" s="118">
        <f t="shared" si="65"/>
        <v>1</v>
      </c>
      <c r="BG41" s="118" t="str">
        <f>BH41</f>
        <v>Vacant Aug 2022</v>
      </c>
      <c r="BH41" s="118" t="str">
        <f t="shared" si="66"/>
        <v>Vacant Aug 2022</v>
      </c>
      <c r="BJ41" s="118">
        <f t="shared" si="35"/>
        <v>5</v>
      </c>
      <c r="BK41" s="118">
        <f t="shared" si="36"/>
        <v>12</v>
      </c>
      <c r="BL41" s="118" t="s">
        <v>112</v>
      </c>
      <c r="BM41" s="124">
        <f t="shared" si="53"/>
        <v>0</v>
      </c>
      <c r="BN41" s="124">
        <f t="shared" si="53"/>
        <v>0</v>
      </c>
      <c r="BO41" s="124">
        <f t="shared" si="53"/>
        <v>0</v>
      </c>
      <c r="BP41" s="124">
        <f t="shared" si="53"/>
        <v>0</v>
      </c>
      <c r="BQ41" s="124">
        <f t="shared" si="53"/>
        <v>0</v>
      </c>
      <c r="BR41" s="124">
        <f t="shared" si="53"/>
        <v>0</v>
      </c>
      <c r="BS41" s="124">
        <f t="shared" si="53"/>
        <v>0</v>
      </c>
      <c r="BT41" s="124">
        <f t="shared" si="53"/>
        <v>1470.8325029183156</v>
      </c>
      <c r="BU41" s="124">
        <f t="shared" si="53"/>
        <v>1470.8325029183156</v>
      </c>
      <c r="BV41" s="124">
        <f t="shared" si="53"/>
        <v>1470.8325029183156</v>
      </c>
      <c r="BW41" s="124">
        <f t="shared" si="53"/>
        <v>1470.8325029183156</v>
      </c>
      <c r="BX41" s="124">
        <f t="shared" si="53"/>
        <v>1470.8325029183156</v>
      </c>
      <c r="BY41" s="124">
        <f t="shared" si="54"/>
        <v>1893.75</v>
      </c>
      <c r="BZ41" s="124">
        <f t="shared" si="54"/>
        <v>1893.75</v>
      </c>
      <c r="CA41" s="124">
        <f t="shared" si="54"/>
        <v>1893.75</v>
      </c>
      <c r="CB41" s="124">
        <f t="shared" si="54"/>
        <v>1893.75</v>
      </c>
      <c r="CC41" s="124">
        <f t="shared" si="54"/>
        <v>1893.75</v>
      </c>
      <c r="CD41" s="124">
        <f t="shared" si="54"/>
        <v>1893.75</v>
      </c>
      <c r="CE41" s="124">
        <f t="shared" si="54"/>
        <v>1893.75</v>
      </c>
      <c r="CF41" s="124">
        <f t="shared" si="54"/>
        <v>1893.75</v>
      </c>
      <c r="CG41" s="124">
        <f t="shared" si="54"/>
        <v>1893.75</v>
      </c>
      <c r="CH41" s="124">
        <f t="shared" si="54"/>
        <v>1893.75</v>
      </c>
      <c r="CI41" s="124">
        <f t="shared" si="54"/>
        <v>1893.75</v>
      </c>
      <c r="CJ41" s="124">
        <f t="shared" si="54"/>
        <v>1893.75</v>
      </c>
      <c r="CK41" s="125">
        <f t="shared" si="37"/>
        <v>7354.1625145915787</v>
      </c>
      <c r="CL41" s="125">
        <f t="shared" si="38"/>
        <v>22725</v>
      </c>
      <c r="CM41" s="125">
        <f t="shared" si="55"/>
        <v>0</v>
      </c>
      <c r="CN41" s="125">
        <f t="shared" si="55"/>
        <v>0</v>
      </c>
      <c r="CO41" s="124">
        <f t="shared" si="56"/>
        <v>0</v>
      </c>
      <c r="CP41" s="124">
        <f t="shared" si="56"/>
        <v>0</v>
      </c>
      <c r="CQ41" s="124">
        <f t="shared" si="56"/>
        <v>0</v>
      </c>
      <c r="CR41" s="124">
        <f t="shared" si="56"/>
        <v>0</v>
      </c>
      <c r="CS41" s="124">
        <f t="shared" si="56"/>
        <v>0</v>
      </c>
      <c r="CT41" s="124">
        <f t="shared" si="56"/>
        <v>0</v>
      </c>
      <c r="CU41" s="124">
        <f t="shared" si="56"/>
        <v>0</v>
      </c>
      <c r="CV41" s="124">
        <f t="shared" si="56"/>
        <v>0</v>
      </c>
      <c r="CW41" s="124">
        <f t="shared" si="56"/>
        <v>0</v>
      </c>
      <c r="CX41" s="124">
        <f t="shared" si="56"/>
        <v>0</v>
      </c>
      <c r="CY41" s="124">
        <f t="shared" si="56"/>
        <v>0</v>
      </c>
      <c r="CZ41" s="124">
        <f t="shared" si="56"/>
        <v>0</v>
      </c>
      <c r="DA41" s="124">
        <f t="shared" si="57"/>
        <v>0</v>
      </c>
      <c r="DB41" s="124">
        <f t="shared" si="57"/>
        <v>0</v>
      </c>
      <c r="DC41" s="124">
        <f t="shared" si="57"/>
        <v>0</v>
      </c>
      <c r="DD41" s="124">
        <f t="shared" si="57"/>
        <v>0</v>
      </c>
      <c r="DE41" s="124">
        <f t="shared" si="57"/>
        <v>0</v>
      </c>
      <c r="DF41" s="124">
        <f t="shared" si="57"/>
        <v>0</v>
      </c>
      <c r="DG41" s="124">
        <f t="shared" si="57"/>
        <v>0</v>
      </c>
      <c r="DH41" s="124">
        <f t="shared" si="57"/>
        <v>0</v>
      </c>
      <c r="DI41" s="124">
        <f t="shared" si="57"/>
        <v>0</v>
      </c>
      <c r="DJ41" s="124">
        <f t="shared" si="57"/>
        <v>0</v>
      </c>
      <c r="DK41" s="124">
        <f t="shared" si="57"/>
        <v>0</v>
      </c>
      <c r="DL41" s="124">
        <f t="shared" si="57"/>
        <v>0</v>
      </c>
      <c r="DM41" s="125">
        <f t="shared" si="39"/>
        <v>0</v>
      </c>
      <c r="DN41" s="125">
        <f t="shared" si="40"/>
        <v>0</v>
      </c>
      <c r="DO41" s="125">
        <f t="shared" si="58"/>
        <v>0</v>
      </c>
      <c r="DP41" s="125">
        <f t="shared" si="58"/>
        <v>0</v>
      </c>
      <c r="DQ41" s="118">
        <f>AG41*$G41</f>
        <v>0</v>
      </c>
      <c r="DR41" s="118">
        <f t="shared" si="59"/>
        <v>0</v>
      </c>
      <c r="DS41" s="118">
        <f t="shared" si="59"/>
        <v>0</v>
      </c>
      <c r="DT41" s="118">
        <f t="shared" si="59"/>
        <v>0</v>
      </c>
      <c r="DU41" s="118">
        <f t="shared" si="59"/>
        <v>0</v>
      </c>
      <c r="DV41" s="118">
        <f t="shared" si="59"/>
        <v>0</v>
      </c>
      <c r="DW41" s="118">
        <f t="shared" si="59"/>
        <v>0</v>
      </c>
      <c r="DX41" s="118">
        <f t="shared" si="59"/>
        <v>0</v>
      </c>
      <c r="DY41" s="118">
        <f t="shared" si="59"/>
        <v>0.32100000000000001</v>
      </c>
      <c r="DZ41" s="118">
        <f t="shared" si="59"/>
        <v>0.32100000000000001</v>
      </c>
      <c r="EA41" s="118">
        <f t="shared" si="59"/>
        <v>0.32100000000000001</v>
      </c>
      <c r="EB41" s="118">
        <f t="shared" si="59"/>
        <v>0.32100000000000001</v>
      </c>
      <c r="EC41" s="118">
        <f t="shared" si="59"/>
        <v>0.32100000000000001</v>
      </c>
      <c r="ED41" s="118">
        <f t="shared" si="59"/>
        <v>0.32100000000000001</v>
      </c>
      <c r="EE41" s="118">
        <f t="shared" si="59"/>
        <v>0.32100000000000001</v>
      </c>
      <c r="EF41" s="118">
        <f t="shared" si="59"/>
        <v>0.32100000000000001</v>
      </c>
      <c r="EG41" s="118">
        <f t="shared" si="60"/>
        <v>0.32100000000000001</v>
      </c>
      <c r="EH41" s="118">
        <f t="shared" si="60"/>
        <v>0.32100000000000001</v>
      </c>
      <c r="EI41" s="118">
        <f t="shared" si="60"/>
        <v>0.32100000000000001</v>
      </c>
      <c r="EJ41" s="118">
        <f t="shared" si="60"/>
        <v>0.32100000000000001</v>
      </c>
      <c r="EK41" s="118">
        <f t="shared" si="60"/>
        <v>0.32100000000000001</v>
      </c>
      <c r="EL41" s="118">
        <f t="shared" si="60"/>
        <v>0.32100000000000001</v>
      </c>
      <c r="EM41" s="118">
        <f t="shared" si="60"/>
        <v>0.32100000000000001</v>
      </c>
      <c r="EN41" s="118">
        <f t="shared" si="60"/>
        <v>0.32100000000000001</v>
      </c>
      <c r="EO41" s="118">
        <f t="shared" si="60"/>
        <v>0.32100000000000001</v>
      </c>
    </row>
    <row r="42" spans="1:145" s="162" customFormat="1" ht="23.1" customHeight="1" x14ac:dyDescent="0.2">
      <c r="A42" s="111">
        <v>920</v>
      </c>
      <c r="B42" s="114" t="s">
        <v>238</v>
      </c>
      <c r="C42" s="113">
        <v>95177.449889353622</v>
      </c>
      <c r="D42" s="113">
        <v>106938.40579710144</v>
      </c>
      <c r="E42" s="177" t="s">
        <v>239</v>
      </c>
      <c r="F42" s="115" t="s">
        <v>240</v>
      </c>
      <c r="G42" s="165">
        <v>0.27600000000000002</v>
      </c>
      <c r="H42" s="113">
        <v>26268.976169461603</v>
      </c>
      <c r="I42" s="113">
        <v>29515</v>
      </c>
      <c r="J42" s="118" t="s">
        <v>109</v>
      </c>
      <c r="K42" s="118" t="s">
        <v>241</v>
      </c>
      <c r="L42" s="119">
        <f t="shared" si="19"/>
        <v>920</v>
      </c>
      <c r="M42" s="119">
        <v>1</v>
      </c>
      <c r="N42" s="114" t="s">
        <v>120</v>
      </c>
      <c r="O42" s="121">
        <v>0.12</v>
      </c>
      <c r="P42" s="122" t="s">
        <v>72</v>
      </c>
      <c r="Q42" s="123">
        <f t="shared" ref="Q42:R44" si="73">H42*$O42</f>
        <v>3152.2771403353922</v>
      </c>
      <c r="R42" s="123">
        <f t="shared" si="73"/>
        <v>3541.7999999999997</v>
      </c>
      <c r="S42" s="124">
        <f t="shared" si="64"/>
        <v>23116.699029126212</v>
      </c>
      <c r="T42" s="124">
        <f t="shared" si="64"/>
        <v>25973.200000000001</v>
      </c>
      <c r="U42" s="124">
        <f t="shared" si="69"/>
        <v>26268.976169461603</v>
      </c>
      <c r="V42" s="124">
        <f t="shared" si="69"/>
        <v>29515</v>
      </c>
      <c r="W42" s="125">
        <f t="shared" si="70"/>
        <v>0</v>
      </c>
      <c r="X42" s="125">
        <f t="shared" si="70"/>
        <v>0</v>
      </c>
      <c r="Y42" s="162" t="s">
        <v>127</v>
      </c>
      <c r="Z42" s="162" t="s">
        <v>242</v>
      </c>
      <c r="AA42" s="116">
        <v>6.4000045776369169E-2</v>
      </c>
      <c r="AB42" s="116">
        <f t="shared" si="67"/>
        <v>6.4000045776369169E-2</v>
      </c>
      <c r="AC42" s="123">
        <f t="shared" si="68"/>
        <v>6091.3611497967149</v>
      </c>
      <c r="AD42" s="123">
        <f t="shared" si="68"/>
        <v>6844.062866266434</v>
      </c>
      <c r="AE42" s="162" t="s">
        <v>243</v>
      </c>
      <c r="AF42" s="126">
        <v>44562</v>
      </c>
      <c r="AH42" s="118">
        <f>IF($AI$14="yes",$M42*$G42,$M42)</f>
        <v>1</v>
      </c>
      <c r="AI42" s="118">
        <f>AH42</f>
        <v>1</v>
      </c>
      <c r="AJ42" s="118">
        <f t="shared" ref="AJ42:AY44" si="74">AI42</f>
        <v>1</v>
      </c>
      <c r="AK42" s="118">
        <f t="shared" si="74"/>
        <v>1</v>
      </c>
      <c r="AL42" s="118">
        <f t="shared" si="74"/>
        <v>1</v>
      </c>
      <c r="AM42" s="118">
        <f t="shared" si="74"/>
        <v>1</v>
      </c>
      <c r="AN42" s="118">
        <f t="shared" si="74"/>
        <v>1</v>
      </c>
      <c r="AO42" s="118">
        <f t="shared" si="74"/>
        <v>1</v>
      </c>
      <c r="AP42" s="118">
        <f t="shared" si="74"/>
        <v>1</v>
      </c>
      <c r="AQ42" s="118">
        <f t="shared" si="74"/>
        <v>1</v>
      </c>
      <c r="AR42" s="118">
        <f t="shared" si="74"/>
        <v>1</v>
      </c>
      <c r="AS42" s="118">
        <f t="shared" si="74"/>
        <v>1</v>
      </c>
      <c r="AT42" s="118">
        <f t="shared" si="74"/>
        <v>1</v>
      </c>
      <c r="AU42" s="118">
        <f t="shared" si="74"/>
        <v>1</v>
      </c>
      <c r="AV42" s="118">
        <f t="shared" si="74"/>
        <v>1</v>
      </c>
      <c r="AW42" s="118">
        <f t="shared" si="74"/>
        <v>1</v>
      </c>
      <c r="AX42" s="118">
        <f t="shared" si="74"/>
        <v>1</v>
      </c>
      <c r="AY42" s="118">
        <f t="shared" si="74"/>
        <v>1</v>
      </c>
      <c r="AZ42" s="118">
        <f t="shared" si="65"/>
        <v>1</v>
      </c>
      <c r="BA42" s="118">
        <f t="shared" si="65"/>
        <v>1</v>
      </c>
      <c r="BB42" s="118">
        <f t="shared" si="65"/>
        <v>1</v>
      </c>
      <c r="BC42" s="118">
        <f t="shared" si="65"/>
        <v>1</v>
      </c>
      <c r="BD42" s="118">
        <f t="shared" si="65"/>
        <v>1</v>
      </c>
      <c r="BE42" s="118">
        <f t="shared" si="65"/>
        <v>1</v>
      </c>
      <c r="BG42" s="118" t="s">
        <v>98</v>
      </c>
      <c r="BH42" s="118" t="str">
        <f t="shared" si="66"/>
        <v>Filled Jan 2022</v>
      </c>
      <c r="BJ42" s="118">
        <f t="shared" si="35"/>
        <v>12</v>
      </c>
      <c r="BK42" s="118">
        <f t="shared" si="36"/>
        <v>12</v>
      </c>
      <c r="BL42" s="118" t="s">
        <v>112</v>
      </c>
      <c r="BM42" s="124">
        <f t="shared" si="53"/>
        <v>2189.0813474551337</v>
      </c>
      <c r="BN42" s="124">
        <f t="shared" si="53"/>
        <v>2189.0813474551337</v>
      </c>
      <c r="BO42" s="124">
        <f t="shared" si="53"/>
        <v>2189.0813474551337</v>
      </c>
      <c r="BP42" s="124">
        <f t="shared" si="53"/>
        <v>2189.0813474551337</v>
      </c>
      <c r="BQ42" s="124">
        <f t="shared" si="53"/>
        <v>2189.0813474551337</v>
      </c>
      <c r="BR42" s="124">
        <f t="shared" si="53"/>
        <v>2189.0813474551337</v>
      </c>
      <c r="BS42" s="124">
        <f t="shared" si="53"/>
        <v>2189.0813474551337</v>
      </c>
      <c r="BT42" s="124">
        <f t="shared" si="53"/>
        <v>2189.0813474551337</v>
      </c>
      <c r="BU42" s="124">
        <f t="shared" si="53"/>
        <v>2189.0813474551337</v>
      </c>
      <c r="BV42" s="124">
        <f t="shared" si="53"/>
        <v>2189.0813474551337</v>
      </c>
      <c r="BW42" s="124">
        <f t="shared" si="53"/>
        <v>2189.0813474551337</v>
      </c>
      <c r="BX42" s="124">
        <f t="shared" si="53"/>
        <v>2189.0813474551337</v>
      </c>
      <c r="BY42" s="124">
        <f t="shared" si="54"/>
        <v>2459.5833333333335</v>
      </c>
      <c r="BZ42" s="124">
        <f t="shared" si="54"/>
        <v>2459.5833333333335</v>
      </c>
      <c r="CA42" s="124">
        <f t="shared" si="54"/>
        <v>2459.5833333333335</v>
      </c>
      <c r="CB42" s="124">
        <f t="shared" si="54"/>
        <v>2459.5833333333335</v>
      </c>
      <c r="CC42" s="124">
        <f t="shared" si="54"/>
        <v>2459.5833333333335</v>
      </c>
      <c r="CD42" s="124">
        <f t="shared" si="54"/>
        <v>2459.5833333333335</v>
      </c>
      <c r="CE42" s="124">
        <f t="shared" si="54"/>
        <v>2459.5833333333335</v>
      </c>
      <c r="CF42" s="124">
        <f t="shared" si="54"/>
        <v>2459.5833333333335</v>
      </c>
      <c r="CG42" s="124">
        <f t="shared" si="54"/>
        <v>2459.5833333333335</v>
      </c>
      <c r="CH42" s="124">
        <f t="shared" si="54"/>
        <v>2459.5833333333335</v>
      </c>
      <c r="CI42" s="124">
        <f t="shared" si="54"/>
        <v>2459.5833333333335</v>
      </c>
      <c r="CJ42" s="124">
        <f t="shared" si="54"/>
        <v>2459.5833333333335</v>
      </c>
      <c r="CK42" s="125">
        <f t="shared" si="37"/>
        <v>26268.976169461599</v>
      </c>
      <c r="CL42" s="125">
        <f t="shared" si="38"/>
        <v>29514.999999999996</v>
      </c>
      <c r="CM42" s="125">
        <f t="shared" si="55"/>
        <v>0</v>
      </c>
      <c r="CN42" s="125">
        <f t="shared" si="55"/>
        <v>0</v>
      </c>
      <c r="CO42" s="124">
        <f t="shared" si="56"/>
        <v>507.61342914972624</v>
      </c>
      <c r="CP42" s="124">
        <f t="shared" si="56"/>
        <v>507.61342914972624</v>
      </c>
      <c r="CQ42" s="124">
        <f t="shared" si="56"/>
        <v>507.61342914972624</v>
      </c>
      <c r="CR42" s="124">
        <f t="shared" si="56"/>
        <v>507.61342914972624</v>
      </c>
      <c r="CS42" s="124">
        <f t="shared" si="56"/>
        <v>507.61342914972624</v>
      </c>
      <c r="CT42" s="124">
        <f t="shared" si="56"/>
        <v>507.61342914972624</v>
      </c>
      <c r="CU42" s="124">
        <f t="shared" si="56"/>
        <v>507.61342914972624</v>
      </c>
      <c r="CV42" s="124">
        <f t="shared" si="56"/>
        <v>507.61342914972624</v>
      </c>
      <c r="CW42" s="124">
        <f t="shared" si="56"/>
        <v>507.61342914972624</v>
      </c>
      <c r="CX42" s="124">
        <f t="shared" si="56"/>
        <v>507.61342914972624</v>
      </c>
      <c r="CY42" s="124">
        <f t="shared" si="56"/>
        <v>507.61342914972624</v>
      </c>
      <c r="CZ42" s="124">
        <f t="shared" si="56"/>
        <v>507.61342914972624</v>
      </c>
      <c r="DA42" s="124">
        <f t="shared" si="57"/>
        <v>570.33857218886953</v>
      </c>
      <c r="DB42" s="124">
        <f t="shared" si="57"/>
        <v>570.33857218886953</v>
      </c>
      <c r="DC42" s="124">
        <f t="shared" si="57"/>
        <v>570.33857218886953</v>
      </c>
      <c r="DD42" s="124">
        <f t="shared" si="57"/>
        <v>570.33857218886953</v>
      </c>
      <c r="DE42" s="124">
        <f t="shared" si="57"/>
        <v>570.33857218886953</v>
      </c>
      <c r="DF42" s="124">
        <f t="shared" si="57"/>
        <v>570.33857218886953</v>
      </c>
      <c r="DG42" s="124">
        <f t="shared" si="57"/>
        <v>570.33857218886953</v>
      </c>
      <c r="DH42" s="124">
        <f t="shared" si="57"/>
        <v>570.33857218886953</v>
      </c>
      <c r="DI42" s="124">
        <f t="shared" si="57"/>
        <v>570.33857218886953</v>
      </c>
      <c r="DJ42" s="124">
        <f t="shared" si="57"/>
        <v>570.33857218886953</v>
      </c>
      <c r="DK42" s="124">
        <f t="shared" si="57"/>
        <v>570.33857218886953</v>
      </c>
      <c r="DL42" s="124">
        <f t="shared" si="57"/>
        <v>570.33857218886953</v>
      </c>
      <c r="DM42" s="125">
        <f t="shared" si="39"/>
        <v>6091.3611497967167</v>
      </c>
      <c r="DN42" s="125">
        <f t="shared" si="40"/>
        <v>6844.0628662664358</v>
      </c>
      <c r="DO42" s="125">
        <f t="shared" si="58"/>
        <v>0</v>
      </c>
      <c r="DP42" s="125">
        <f t="shared" si="58"/>
        <v>0</v>
      </c>
      <c r="DQ42" s="118">
        <f t="shared" ref="DQ42:EF57" si="75">AG42*$G42</f>
        <v>0</v>
      </c>
      <c r="DR42" s="118">
        <f t="shared" si="59"/>
        <v>0.27600000000000002</v>
      </c>
      <c r="DS42" s="118">
        <f t="shared" si="59"/>
        <v>0.27600000000000002</v>
      </c>
      <c r="DT42" s="118">
        <f t="shared" si="59"/>
        <v>0.27600000000000002</v>
      </c>
      <c r="DU42" s="118">
        <f t="shared" si="59"/>
        <v>0.27600000000000002</v>
      </c>
      <c r="DV42" s="118">
        <f t="shared" si="59"/>
        <v>0.27600000000000002</v>
      </c>
      <c r="DW42" s="118">
        <f t="shared" si="59"/>
        <v>0.27600000000000002</v>
      </c>
      <c r="DX42" s="118">
        <f t="shared" si="59"/>
        <v>0.27600000000000002</v>
      </c>
      <c r="DY42" s="118">
        <f t="shared" si="59"/>
        <v>0.27600000000000002</v>
      </c>
      <c r="DZ42" s="118">
        <f t="shared" si="59"/>
        <v>0.27600000000000002</v>
      </c>
      <c r="EA42" s="118">
        <f t="shared" si="59"/>
        <v>0.27600000000000002</v>
      </c>
      <c r="EB42" s="118">
        <f t="shared" si="59"/>
        <v>0.27600000000000002</v>
      </c>
      <c r="EC42" s="118">
        <f t="shared" si="59"/>
        <v>0.27600000000000002</v>
      </c>
      <c r="ED42" s="118">
        <f t="shared" si="59"/>
        <v>0.27600000000000002</v>
      </c>
      <c r="EE42" s="118">
        <f t="shared" si="59"/>
        <v>0.27600000000000002</v>
      </c>
      <c r="EF42" s="118">
        <f t="shared" si="59"/>
        <v>0.27600000000000002</v>
      </c>
      <c r="EG42" s="118">
        <f t="shared" si="60"/>
        <v>0.27600000000000002</v>
      </c>
      <c r="EH42" s="118">
        <f t="shared" si="60"/>
        <v>0.27600000000000002</v>
      </c>
      <c r="EI42" s="118">
        <f t="shared" si="60"/>
        <v>0.27600000000000002</v>
      </c>
      <c r="EJ42" s="118">
        <f t="shared" si="60"/>
        <v>0.27600000000000002</v>
      </c>
      <c r="EK42" s="118">
        <f t="shared" si="60"/>
        <v>0.27600000000000002</v>
      </c>
      <c r="EL42" s="118">
        <f t="shared" si="60"/>
        <v>0.27600000000000002</v>
      </c>
      <c r="EM42" s="118">
        <f t="shared" si="60"/>
        <v>0.27600000000000002</v>
      </c>
      <c r="EN42" s="118">
        <f t="shared" si="60"/>
        <v>0.27600000000000002</v>
      </c>
      <c r="EO42" s="118">
        <f t="shared" si="60"/>
        <v>0.27600000000000002</v>
      </c>
    </row>
    <row r="43" spans="1:145" s="118" customFormat="1" ht="23.1" customHeight="1" x14ac:dyDescent="0.2">
      <c r="A43" s="111">
        <v>920</v>
      </c>
      <c r="B43" s="112" t="s">
        <v>244</v>
      </c>
      <c r="C43" s="113">
        <v>70389.484821610007</v>
      </c>
      <c r="D43" s="113">
        <v>79090.342679127716</v>
      </c>
      <c r="E43" s="177" t="s">
        <v>239</v>
      </c>
      <c r="F43" s="115" t="s">
        <v>240</v>
      </c>
      <c r="G43" s="165">
        <v>0.32100000000000001</v>
      </c>
      <c r="H43" s="113">
        <v>22595.024627736813</v>
      </c>
      <c r="I43" s="113">
        <v>25387.999999999996</v>
      </c>
      <c r="J43" s="118" t="s">
        <v>109</v>
      </c>
      <c r="K43" s="118" t="s">
        <v>241</v>
      </c>
      <c r="L43" s="119">
        <f t="shared" si="19"/>
        <v>920</v>
      </c>
      <c r="M43" s="119">
        <v>1</v>
      </c>
      <c r="N43" s="114" t="s">
        <v>120</v>
      </c>
      <c r="O43" s="121">
        <v>0.12</v>
      </c>
      <c r="P43" s="122" t="s">
        <v>72</v>
      </c>
      <c r="Q43" s="178">
        <f t="shared" si="73"/>
        <v>2711.4029553284176</v>
      </c>
      <c r="R43" s="178">
        <f t="shared" si="73"/>
        <v>3046.5599999999995</v>
      </c>
      <c r="S43" s="179">
        <f t="shared" si="64"/>
        <v>19883.621672408397</v>
      </c>
      <c r="T43" s="179">
        <f t="shared" si="64"/>
        <v>22341.439999999995</v>
      </c>
      <c r="U43" s="124">
        <f t="shared" si="69"/>
        <v>22595.024627736813</v>
      </c>
      <c r="V43" s="124">
        <f t="shared" si="69"/>
        <v>25387.999999999993</v>
      </c>
      <c r="W43" s="125">
        <f t="shared" si="70"/>
        <v>0</v>
      </c>
      <c r="X43" s="125">
        <f t="shared" si="70"/>
        <v>0</v>
      </c>
      <c r="Y43" s="118" t="s">
        <v>127</v>
      </c>
      <c r="Z43" s="118" t="s">
        <v>245</v>
      </c>
      <c r="AA43" s="116">
        <v>0</v>
      </c>
      <c r="AB43" s="116">
        <f t="shared" si="67"/>
        <v>0</v>
      </c>
      <c r="AC43" s="123">
        <f t="shared" si="68"/>
        <v>0</v>
      </c>
      <c r="AD43" s="123">
        <f t="shared" si="68"/>
        <v>0</v>
      </c>
      <c r="AE43" s="118" t="s">
        <v>246</v>
      </c>
      <c r="AF43" s="126">
        <v>44562</v>
      </c>
      <c r="AG43" s="162"/>
      <c r="AH43" s="118">
        <f>IF($AI$14="yes",$M43*$G43,$M43)</f>
        <v>1</v>
      </c>
      <c r="AI43" s="118">
        <f>AH43</f>
        <v>1</v>
      </c>
      <c r="AJ43" s="118">
        <f t="shared" si="74"/>
        <v>1</v>
      </c>
      <c r="AK43" s="118">
        <f t="shared" si="74"/>
        <v>1</v>
      </c>
      <c r="AL43" s="118">
        <f t="shared" si="74"/>
        <v>1</v>
      </c>
      <c r="AM43" s="118">
        <f t="shared" si="74"/>
        <v>1</v>
      </c>
      <c r="AN43" s="118">
        <f t="shared" si="74"/>
        <v>1</v>
      </c>
      <c r="AO43" s="118">
        <f t="shared" si="74"/>
        <v>1</v>
      </c>
      <c r="AP43" s="118">
        <f t="shared" si="74"/>
        <v>1</v>
      </c>
      <c r="AQ43" s="118">
        <f t="shared" si="74"/>
        <v>1</v>
      </c>
      <c r="AR43" s="118">
        <f t="shared" si="74"/>
        <v>1</v>
      </c>
      <c r="AS43" s="118">
        <f t="shared" si="74"/>
        <v>1</v>
      </c>
      <c r="AT43" s="118">
        <f t="shared" si="74"/>
        <v>1</v>
      </c>
      <c r="AU43" s="118">
        <f t="shared" si="74"/>
        <v>1</v>
      </c>
      <c r="AV43" s="118">
        <f t="shared" si="74"/>
        <v>1</v>
      </c>
      <c r="AW43" s="118">
        <f t="shared" si="74"/>
        <v>1</v>
      </c>
      <c r="AX43" s="118">
        <f t="shared" si="74"/>
        <v>1</v>
      </c>
      <c r="AY43" s="118">
        <f t="shared" si="74"/>
        <v>1</v>
      </c>
      <c r="AZ43" s="118">
        <f t="shared" si="65"/>
        <v>1</v>
      </c>
      <c r="BA43" s="118">
        <f t="shared" si="65"/>
        <v>1</v>
      </c>
      <c r="BB43" s="118">
        <f t="shared" si="65"/>
        <v>1</v>
      </c>
      <c r="BC43" s="118">
        <f t="shared" si="65"/>
        <v>1</v>
      </c>
      <c r="BD43" s="118">
        <f t="shared" si="65"/>
        <v>1</v>
      </c>
      <c r="BE43" s="118">
        <f t="shared" si="65"/>
        <v>1</v>
      </c>
      <c r="BG43" s="118" t="s">
        <v>98</v>
      </c>
      <c r="BH43" s="118" t="str">
        <f t="shared" si="66"/>
        <v>Filled Jan 2022</v>
      </c>
      <c r="BJ43" s="118">
        <f t="shared" si="35"/>
        <v>12</v>
      </c>
      <c r="BK43" s="118">
        <f t="shared" si="36"/>
        <v>12</v>
      </c>
      <c r="BL43" s="118" t="s">
        <v>112</v>
      </c>
      <c r="BM43" s="124">
        <f t="shared" si="53"/>
        <v>1882.9187189780678</v>
      </c>
      <c r="BN43" s="124">
        <f t="shared" si="53"/>
        <v>1882.9187189780678</v>
      </c>
      <c r="BO43" s="124">
        <f t="shared" si="53"/>
        <v>1882.9187189780678</v>
      </c>
      <c r="BP43" s="124">
        <f t="shared" si="53"/>
        <v>1882.9187189780678</v>
      </c>
      <c r="BQ43" s="124">
        <f t="shared" si="53"/>
        <v>1882.9187189780678</v>
      </c>
      <c r="BR43" s="124">
        <f t="shared" si="53"/>
        <v>1882.9187189780678</v>
      </c>
      <c r="BS43" s="124">
        <f t="shared" si="53"/>
        <v>1882.9187189780678</v>
      </c>
      <c r="BT43" s="124">
        <f t="shared" si="53"/>
        <v>1882.9187189780678</v>
      </c>
      <c r="BU43" s="124">
        <f t="shared" si="53"/>
        <v>1882.9187189780678</v>
      </c>
      <c r="BV43" s="124">
        <f t="shared" si="53"/>
        <v>1882.9187189780678</v>
      </c>
      <c r="BW43" s="124">
        <f t="shared" si="53"/>
        <v>1882.9187189780678</v>
      </c>
      <c r="BX43" s="124">
        <f t="shared" si="53"/>
        <v>1882.9187189780678</v>
      </c>
      <c r="BY43" s="124">
        <f t="shared" si="54"/>
        <v>2115.6666666666665</v>
      </c>
      <c r="BZ43" s="124">
        <f t="shared" si="54"/>
        <v>2115.6666666666665</v>
      </c>
      <c r="CA43" s="124">
        <f t="shared" si="54"/>
        <v>2115.6666666666665</v>
      </c>
      <c r="CB43" s="124">
        <f t="shared" si="54"/>
        <v>2115.6666666666665</v>
      </c>
      <c r="CC43" s="124">
        <f t="shared" si="54"/>
        <v>2115.6666666666665</v>
      </c>
      <c r="CD43" s="124">
        <f t="shared" si="54"/>
        <v>2115.6666666666665</v>
      </c>
      <c r="CE43" s="124">
        <f t="shared" si="54"/>
        <v>2115.6666666666665</v>
      </c>
      <c r="CF43" s="124">
        <f t="shared" si="54"/>
        <v>2115.6666666666665</v>
      </c>
      <c r="CG43" s="124">
        <f t="shared" si="54"/>
        <v>2115.6666666666665</v>
      </c>
      <c r="CH43" s="124">
        <f t="shared" si="54"/>
        <v>2115.6666666666665</v>
      </c>
      <c r="CI43" s="124">
        <f t="shared" si="54"/>
        <v>2115.6666666666665</v>
      </c>
      <c r="CJ43" s="124">
        <f t="shared" si="54"/>
        <v>2115.6666666666665</v>
      </c>
      <c r="CK43" s="125">
        <f t="shared" si="37"/>
        <v>22595.024627736813</v>
      </c>
      <c r="CL43" s="125">
        <f t="shared" si="38"/>
        <v>25388.000000000004</v>
      </c>
      <c r="CM43" s="125">
        <f t="shared" si="55"/>
        <v>0</v>
      </c>
      <c r="CN43" s="125">
        <f t="shared" si="55"/>
        <v>0</v>
      </c>
      <c r="CO43" s="124">
        <f t="shared" si="56"/>
        <v>0</v>
      </c>
      <c r="CP43" s="124">
        <f t="shared" si="56"/>
        <v>0</v>
      </c>
      <c r="CQ43" s="124">
        <f t="shared" si="56"/>
        <v>0</v>
      </c>
      <c r="CR43" s="124">
        <f t="shared" si="56"/>
        <v>0</v>
      </c>
      <c r="CS43" s="124">
        <f t="shared" si="56"/>
        <v>0</v>
      </c>
      <c r="CT43" s="124">
        <f t="shared" si="56"/>
        <v>0</v>
      </c>
      <c r="CU43" s="124">
        <f t="shared" si="56"/>
        <v>0</v>
      </c>
      <c r="CV43" s="124">
        <f t="shared" si="56"/>
        <v>0</v>
      </c>
      <c r="CW43" s="124">
        <f t="shared" si="56"/>
        <v>0</v>
      </c>
      <c r="CX43" s="124">
        <f t="shared" si="56"/>
        <v>0</v>
      </c>
      <c r="CY43" s="124">
        <f t="shared" si="56"/>
        <v>0</v>
      </c>
      <c r="CZ43" s="124">
        <f t="shared" si="56"/>
        <v>0</v>
      </c>
      <c r="DA43" s="124">
        <f t="shared" si="57"/>
        <v>0</v>
      </c>
      <c r="DB43" s="124">
        <f t="shared" si="57"/>
        <v>0</v>
      </c>
      <c r="DC43" s="124">
        <f t="shared" si="57"/>
        <v>0</v>
      </c>
      <c r="DD43" s="124">
        <f t="shared" si="57"/>
        <v>0</v>
      </c>
      <c r="DE43" s="124">
        <f t="shared" si="57"/>
        <v>0</v>
      </c>
      <c r="DF43" s="124">
        <f t="shared" si="57"/>
        <v>0</v>
      </c>
      <c r="DG43" s="124">
        <f t="shared" si="57"/>
        <v>0</v>
      </c>
      <c r="DH43" s="124">
        <f t="shared" si="57"/>
        <v>0</v>
      </c>
      <c r="DI43" s="124">
        <f t="shared" si="57"/>
        <v>0</v>
      </c>
      <c r="DJ43" s="124">
        <f t="shared" si="57"/>
        <v>0</v>
      </c>
      <c r="DK43" s="124">
        <f t="shared" si="57"/>
        <v>0</v>
      </c>
      <c r="DL43" s="124">
        <f t="shared" si="57"/>
        <v>0</v>
      </c>
      <c r="DM43" s="125">
        <f t="shared" si="39"/>
        <v>0</v>
      </c>
      <c r="DN43" s="125">
        <f t="shared" si="40"/>
        <v>0</v>
      </c>
      <c r="DO43" s="125">
        <f t="shared" si="58"/>
        <v>0</v>
      </c>
      <c r="DP43" s="125">
        <f t="shared" si="58"/>
        <v>0</v>
      </c>
      <c r="DQ43" s="118">
        <f t="shared" si="75"/>
        <v>0</v>
      </c>
      <c r="DR43" s="118">
        <f t="shared" si="59"/>
        <v>0.32100000000000001</v>
      </c>
      <c r="DS43" s="118">
        <f t="shared" si="59"/>
        <v>0.32100000000000001</v>
      </c>
      <c r="DT43" s="118">
        <f t="shared" si="59"/>
        <v>0.32100000000000001</v>
      </c>
      <c r="DU43" s="118">
        <f t="shared" si="59"/>
        <v>0.32100000000000001</v>
      </c>
      <c r="DV43" s="118">
        <f t="shared" si="59"/>
        <v>0.32100000000000001</v>
      </c>
      <c r="DW43" s="118">
        <f t="shared" si="59"/>
        <v>0.32100000000000001</v>
      </c>
      <c r="DX43" s="118">
        <f t="shared" si="59"/>
        <v>0.32100000000000001</v>
      </c>
      <c r="DY43" s="118">
        <f t="shared" si="59"/>
        <v>0.32100000000000001</v>
      </c>
      <c r="DZ43" s="118">
        <f t="shared" si="59"/>
        <v>0.32100000000000001</v>
      </c>
      <c r="EA43" s="118">
        <f t="shared" si="59"/>
        <v>0.32100000000000001</v>
      </c>
      <c r="EB43" s="118">
        <f t="shared" si="59"/>
        <v>0.32100000000000001</v>
      </c>
      <c r="EC43" s="118">
        <f t="shared" si="59"/>
        <v>0.32100000000000001</v>
      </c>
      <c r="ED43" s="118">
        <f t="shared" si="59"/>
        <v>0.32100000000000001</v>
      </c>
      <c r="EE43" s="118">
        <f t="shared" si="59"/>
        <v>0.32100000000000001</v>
      </c>
      <c r="EF43" s="118">
        <f t="shared" si="59"/>
        <v>0.32100000000000001</v>
      </c>
      <c r="EG43" s="118">
        <f t="shared" si="60"/>
        <v>0.32100000000000001</v>
      </c>
      <c r="EH43" s="118">
        <f t="shared" si="60"/>
        <v>0.32100000000000001</v>
      </c>
      <c r="EI43" s="118">
        <f t="shared" si="60"/>
        <v>0.32100000000000001</v>
      </c>
      <c r="EJ43" s="118">
        <f t="shared" si="60"/>
        <v>0.32100000000000001</v>
      </c>
      <c r="EK43" s="118">
        <f t="shared" si="60"/>
        <v>0.32100000000000001</v>
      </c>
      <c r="EL43" s="118">
        <f t="shared" si="60"/>
        <v>0.32100000000000001</v>
      </c>
      <c r="EM43" s="118">
        <f t="shared" si="60"/>
        <v>0.32100000000000001</v>
      </c>
      <c r="EN43" s="118">
        <f t="shared" si="60"/>
        <v>0.32100000000000001</v>
      </c>
      <c r="EO43" s="118">
        <f t="shared" si="60"/>
        <v>0.32100000000000001</v>
      </c>
    </row>
    <row r="44" spans="1:145" s="118" customFormat="1" ht="23.1" customHeight="1" x14ac:dyDescent="0.2">
      <c r="A44" s="111">
        <v>920</v>
      </c>
      <c r="B44" s="112" t="s">
        <v>247</v>
      </c>
      <c r="C44" s="113">
        <v>48247.728964600858</v>
      </c>
      <c r="D44" s="113">
        <v>54211.83800623053</v>
      </c>
      <c r="E44" s="177" t="s">
        <v>239</v>
      </c>
      <c r="F44" s="115" t="s">
        <v>240</v>
      </c>
      <c r="G44" s="165">
        <v>0.32100000000000001</v>
      </c>
      <c r="H44" s="113">
        <v>15487.520997636875</v>
      </c>
      <c r="I44" s="113">
        <v>17402</v>
      </c>
      <c r="J44" s="118" t="s">
        <v>109</v>
      </c>
      <c r="K44" s="118" t="s">
        <v>241</v>
      </c>
      <c r="L44" s="119">
        <f t="shared" si="19"/>
        <v>920</v>
      </c>
      <c r="M44" s="119">
        <v>1</v>
      </c>
      <c r="N44" s="112" t="s">
        <v>248</v>
      </c>
      <c r="O44" s="121">
        <v>0.08</v>
      </c>
      <c r="P44" s="122" t="s">
        <v>72</v>
      </c>
      <c r="Q44" s="178">
        <f t="shared" si="73"/>
        <v>1239.00167981095</v>
      </c>
      <c r="R44" s="178">
        <f t="shared" si="73"/>
        <v>1392.16</v>
      </c>
      <c r="S44" s="179">
        <f t="shared" si="64"/>
        <v>14248.519317825925</v>
      </c>
      <c r="T44" s="179">
        <f t="shared" si="64"/>
        <v>16009.84</v>
      </c>
      <c r="U44" s="124">
        <f t="shared" si="69"/>
        <v>15487.520997636875</v>
      </c>
      <c r="V44" s="124">
        <f t="shared" si="69"/>
        <v>17402</v>
      </c>
      <c r="W44" s="125">
        <f t="shared" si="70"/>
        <v>0</v>
      </c>
      <c r="X44" s="125">
        <f t="shared" si="70"/>
        <v>0</v>
      </c>
      <c r="Y44" s="118" t="s">
        <v>127</v>
      </c>
      <c r="AA44" s="116">
        <v>6.4000045776369169E-2</v>
      </c>
      <c r="AB44" s="116">
        <f t="shared" si="67"/>
        <v>6.4000045776369169E-2</v>
      </c>
      <c r="AC44" s="123">
        <f t="shared" si="68"/>
        <v>3087.8568623403075</v>
      </c>
      <c r="AD44" s="123">
        <f t="shared" si="68"/>
        <v>3469.5601140198637</v>
      </c>
      <c r="AE44" s="118" t="s">
        <v>243</v>
      </c>
      <c r="AF44" s="126">
        <v>44562</v>
      </c>
      <c r="AG44" s="162"/>
      <c r="AH44" s="118">
        <f>IF($AI$14="yes",$M44*$G44,$M44)</f>
        <v>1</v>
      </c>
      <c r="AI44" s="118">
        <f>AH44</f>
        <v>1</v>
      </c>
      <c r="AJ44" s="118">
        <f t="shared" si="74"/>
        <v>1</v>
      </c>
      <c r="AK44" s="118">
        <f t="shared" si="74"/>
        <v>1</v>
      </c>
      <c r="AL44" s="118">
        <f t="shared" si="74"/>
        <v>1</v>
      </c>
      <c r="AM44" s="118">
        <f t="shared" si="74"/>
        <v>1</v>
      </c>
      <c r="AN44" s="118">
        <f t="shared" si="74"/>
        <v>1</v>
      </c>
      <c r="AO44" s="118">
        <f t="shared" si="74"/>
        <v>1</v>
      </c>
      <c r="AP44" s="118">
        <f t="shared" si="74"/>
        <v>1</v>
      </c>
      <c r="AQ44" s="118">
        <f t="shared" si="74"/>
        <v>1</v>
      </c>
      <c r="AR44" s="118">
        <f t="shared" si="74"/>
        <v>1</v>
      </c>
      <c r="AS44" s="118">
        <f t="shared" si="74"/>
        <v>1</v>
      </c>
      <c r="AT44" s="118">
        <f t="shared" si="74"/>
        <v>1</v>
      </c>
      <c r="AU44" s="118">
        <f t="shared" si="74"/>
        <v>1</v>
      </c>
      <c r="AV44" s="118">
        <f t="shared" si="74"/>
        <v>1</v>
      </c>
      <c r="AW44" s="118">
        <f t="shared" si="74"/>
        <v>1</v>
      </c>
      <c r="AX44" s="118">
        <f t="shared" si="74"/>
        <v>1</v>
      </c>
      <c r="AY44" s="118">
        <f t="shared" si="74"/>
        <v>1</v>
      </c>
      <c r="AZ44" s="118">
        <f t="shared" si="65"/>
        <v>1</v>
      </c>
      <c r="BA44" s="118">
        <f t="shared" si="65"/>
        <v>1</v>
      </c>
      <c r="BB44" s="118">
        <f t="shared" si="65"/>
        <v>1</v>
      </c>
      <c r="BC44" s="118">
        <f t="shared" si="65"/>
        <v>1</v>
      </c>
      <c r="BD44" s="118">
        <f t="shared" si="65"/>
        <v>1</v>
      </c>
      <c r="BE44" s="118">
        <f t="shared" si="65"/>
        <v>1</v>
      </c>
      <c r="BG44" s="118" t="str">
        <f>BH44</f>
        <v>Filled Jan 2022</v>
      </c>
      <c r="BH44" s="118" t="str">
        <f t="shared" si="66"/>
        <v>Filled Jan 2022</v>
      </c>
      <c r="BJ44" s="118">
        <f t="shared" si="35"/>
        <v>12</v>
      </c>
      <c r="BK44" s="118">
        <f t="shared" si="36"/>
        <v>12</v>
      </c>
      <c r="BL44" s="118" t="s">
        <v>112</v>
      </c>
      <c r="BM44" s="124">
        <f t="shared" si="53"/>
        <v>1290.6267498030729</v>
      </c>
      <c r="BN44" s="124">
        <f t="shared" si="53"/>
        <v>1290.6267498030729</v>
      </c>
      <c r="BO44" s="124">
        <f t="shared" si="53"/>
        <v>1290.6267498030729</v>
      </c>
      <c r="BP44" s="124">
        <f t="shared" si="53"/>
        <v>1290.6267498030729</v>
      </c>
      <c r="BQ44" s="124">
        <f t="shared" si="53"/>
        <v>1290.6267498030729</v>
      </c>
      <c r="BR44" s="124">
        <f t="shared" si="53"/>
        <v>1290.6267498030729</v>
      </c>
      <c r="BS44" s="124">
        <f t="shared" si="53"/>
        <v>1290.6267498030729</v>
      </c>
      <c r="BT44" s="124">
        <f t="shared" si="53"/>
        <v>1290.6267498030729</v>
      </c>
      <c r="BU44" s="124">
        <f t="shared" si="53"/>
        <v>1290.6267498030729</v>
      </c>
      <c r="BV44" s="124">
        <f t="shared" si="53"/>
        <v>1290.6267498030729</v>
      </c>
      <c r="BW44" s="124">
        <f t="shared" si="53"/>
        <v>1290.6267498030729</v>
      </c>
      <c r="BX44" s="124">
        <f t="shared" si="53"/>
        <v>1290.6267498030729</v>
      </c>
      <c r="BY44" s="124">
        <f t="shared" si="54"/>
        <v>1450.1666666666667</v>
      </c>
      <c r="BZ44" s="124">
        <f t="shared" si="54"/>
        <v>1450.1666666666667</v>
      </c>
      <c r="CA44" s="124">
        <f t="shared" si="54"/>
        <v>1450.1666666666667</v>
      </c>
      <c r="CB44" s="124">
        <f t="shared" si="54"/>
        <v>1450.1666666666667</v>
      </c>
      <c r="CC44" s="124">
        <f t="shared" si="54"/>
        <v>1450.1666666666667</v>
      </c>
      <c r="CD44" s="124">
        <f t="shared" si="54"/>
        <v>1450.1666666666667</v>
      </c>
      <c r="CE44" s="124">
        <f t="shared" si="54"/>
        <v>1450.1666666666667</v>
      </c>
      <c r="CF44" s="124">
        <f t="shared" si="54"/>
        <v>1450.1666666666667</v>
      </c>
      <c r="CG44" s="124">
        <f t="shared" si="54"/>
        <v>1450.1666666666667</v>
      </c>
      <c r="CH44" s="124">
        <f t="shared" si="54"/>
        <v>1450.1666666666667</v>
      </c>
      <c r="CI44" s="124">
        <f t="shared" si="54"/>
        <v>1450.1666666666667</v>
      </c>
      <c r="CJ44" s="124">
        <f t="shared" si="54"/>
        <v>1450.1666666666667</v>
      </c>
      <c r="CK44" s="125">
        <f t="shared" si="37"/>
        <v>15487.520997636871</v>
      </c>
      <c r="CL44" s="125">
        <f t="shared" si="38"/>
        <v>17401.999999999996</v>
      </c>
      <c r="CM44" s="125">
        <f t="shared" si="55"/>
        <v>0</v>
      </c>
      <c r="CN44" s="125">
        <f t="shared" si="55"/>
        <v>0</v>
      </c>
      <c r="CO44" s="124">
        <f t="shared" si="56"/>
        <v>257.32140519502565</v>
      </c>
      <c r="CP44" s="124">
        <f t="shared" si="56"/>
        <v>257.32140519502565</v>
      </c>
      <c r="CQ44" s="124">
        <f t="shared" si="56"/>
        <v>257.32140519502565</v>
      </c>
      <c r="CR44" s="124">
        <f t="shared" si="56"/>
        <v>257.32140519502565</v>
      </c>
      <c r="CS44" s="124">
        <f t="shared" si="56"/>
        <v>257.32140519502565</v>
      </c>
      <c r="CT44" s="124">
        <f t="shared" si="56"/>
        <v>257.32140519502565</v>
      </c>
      <c r="CU44" s="124">
        <f t="shared" si="56"/>
        <v>257.32140519502565</v>
      </c>
      <c r="CV44" s="124">
        <f t="shared" si="56"/>
        <v>257.32140519502565</v>
      </c>
      <c r="CW44" s="124">
        <f t="shared" si="56"/>
        <v>257.32140519502565</v>
      </c>
      <c r="CX44" s="124">
        <f t="shared" si="56"/>
        <v>257.32140519502565</v>
      </c>
      <c r="CY44" s="124">
        <f t="shared" si="56"/>
        <v>257.32140519502565</v>
      </c>
      <c r="CZ44" s="124">
        <f t="shared" si="56"/>
        <v>257.32140519502565</v>
      </c>
      <c r="DA44" s="124">
        <f t="shared" si="57"/>
        <v>289.13000950165531</v>
      </c>
      <c r="DB44" s="124">
        <f t="shared" si="57"/>
        <v>289.13000950165531</v>
      </c>
      <c r="DC44" s="124">
        <f t="shared" si="57"/>
        <v>289.13000950165531</v>
      </c>
      <c r="DD44" s="124">
        <f t="shared" si="57"/>
        <v>289.13000950165531</v>
      </c>
      <c r="DE44" s="124">
        <f t="shared" si="57"/>
        <v>289.13000950165531</v>
      </c>
      <c r="DF44" s="124">
        <f t="shared" si="57"/>
        <v>289.13000950165531</v>
      </c>
      <c r="DG44" s="124">
        <f t="shared" si="57"/>
        <v>289.13000950165531</v>
      </c>
      <c r="DH44" s="124">
        <f t="shared" si="57"/>
        <v>289.13000950165531</v>
      </c>
      <c r="DI44" s="124">
        <f t="shared" si="57"/>
        <v>289.13000950165531</v>
      </c>
      <c r="DJ44" s="124">
        <f t="shared" si="57"/>
        <v>289.13000950165531</v>
      </c>
      <c r="DK44" s="124">
        <f t="shared" si="57"/>
        <v>289.13000950165531</v>
      </c>
      <c r="DL44" s="124">
        <f t="shared" si="57"/>
        <v>289.13000950165531</v>
      </c>
      <c r="DM44" s="125">
        <f t="shared" si="39"/>
        <v>3087.8568623403085</v>
      </c>
      <c r="DN44" s="125">
        <f t="shared" si="40"/>
        <v>3469.5601140198646</v>
      </c>
      <c r="DO44" s="125">
        <f t="shared" si="58"/>
        <v>0</v>
      </c>
      <c r="DP44" s="125">
        <f t="shared" si="58"/>
        <v>0</v>
      </c>
      <c r="DQ44" s="118">
        <f t="shared" si="75"/>
        <v>0</v>
      </c>
      <c r="DR44" s="118">
        <f t="shared" si="59"/>
        <v>0.32100000000000001</v>
      </c>
      <c r="DS44" s="118">
        <f t="shared" si="59"/>
        <v>0.32100000000000001</v>
      </c>
      <c r="DT44" s="118">
        <f t="shared" si="59"/>
        <v>0.32100000000000001</v>
      </c>
      <c r="DU44" s="118">
        <f t="shared" si="59"/>
        <v>0.32100000000000001</v>
      </c>
      <c r="DV44" s="118">
        <f t="shared" si="59"/>
        <v>0.32100000000000001</v>
      </c>
      <c r="DW44" s="118">
        <f t="shared" si="59"/>
        <v>0.32100000000000001</v>
      </c>
      <c r="DX44" s="118">
        <f t="shared" si="59"/>
        <v>0.32100000000000001</v>
      </c>
      <c r="DY44" s="118">
        <f t="shared" si="59"/>
        <v>0.32100000000000001</v>
      </c>
      <c r="DZ44" s="118">
        <f t="shared" si="59"/>
        <v>0.32100000000000001</v>
      </c>
      <c r="EA44" s="118">
        <f t="shared" si="59"/>
        <v>0.32100000000000001</v>
      </c>
      <c r="EB44" s="118">
        <f t="shared" si="59"/>
        <v>0.32100000000000001</v>
      </c>
      <c r="EC44" s="118">
        <f t="shared" si="59"/>
        <v>0.32100000000000001</v>
      </c>
      <c r="ED44" s="118">
        <f t="shared" si="59"/>
        <v>0.32100000000000001</v>
      </c>
      <c r="EE44" s="118">
        <f t="shared" si="59"/>
        <v>0.32100000000000001</v>
      </c>
      <c r="EF44" s="118">
        <f t="shared" si="59"/>
        <v>0.32100000000000001</v>
      </c>
      <c r="EG44" s="118">
        <f t="shared" si="60"/>
        <v>0.32100000000000001</v>
      </c>
      <c r="EH44" s="118">
        <f t="shared" si="60"/>
        <v>0.32100000000000001</v>
      </c>
      <c r="EI44" s="118">
        <f t="shared" si="60"/>
        <v>0.32100000000000001</v>
      </c>
      <c r="EJ44" s="118">
        <f t="shared" si="60"/>
        <v>0.32100000000000001</v>
      </c>
      <c r="EK44" s="118">
        <f t="shared" si="60"/>
        <v>0.32100000000000001</v>
      </c>
      <c r="EL44" s="118">
        <f t="shared" si="60"/>
        <v>0.32100000000000001</v>
      </c>
      <c r="EM44" s="118">
        <f t="shared" si="60"/>
        <v>0.32100000000000001</v>
      </c>
      <c r="EN44" s="118">
        <f t="shared" si="60"/>
        <v>0.32100000000000001</v>
      </c>
      <c r="EO44" s="118">
        <f t="shared" si="60"/>
        <v>0.32100000000000001</v>
      </c>
    </row>
    <row r="45" spans="1:145" s="118" customFormat="1" ht="23.1" customHeight="1" x14ac:dyDescent="0.2">
      <c r="A45" s="111">
        <v>920</v>
      </c>
      <c r="B45" s="112" t="s">
        <v>249</v>
      </c>
      <c r="C45" s="113">
        <f>(504670+(504670*36.4%))-279293</f>
        <v>409076.88</v>
      </c>
      <c r="D45" s="113">
        <f>519811+(519811*36.4%)</f>
        <v>709022.20400000003</v>
      </c>
      <c r="E45" s="177"/>
      <c r="F45" s="115" t="s">
        <v>250</v>
      </c>
      <c r="G45" s="165">
        <v>0.216</v>
      </c>
      <c r="H45" s="113">
        <f>(109009+(109009*36.4%))-60327</f>
        <v>88361.276000000013</v>
      </c>
      <c r="I45" s="113">
        <f>112279+(112279*36.4%)</f>
        <v>153148.55599999998</v>
      </c>
      <c r="J45" s="180"/>
      <c r="L45" s="119"/>
      <c r="M45" s="119"/>
      <c r="N45" s="112" t="s">
        <v>251</v>
      </c>
      <c r="O45" s="121"/>
      <c r="P45" s="122"/>
      <c r="Q45" s="178"/>
      <c r="R45" s="178"/>
      <c r="S45" s="179"/>
      <c r="T45" s="179"/>
      <c r="U45" s="124"/>
      <c r="V45" s="124"/>
      <c r="W45" s="125"/>
      <c r="X45" s="125"/>
      <c r="AA45" s="165"/>
      <c r="AB45" s="165"/>
      <c r="AC45" s="113"/>
      <c r="AD45" s="113"/>
      <c r="AF45" s="126"/>
      <c r="AG45" s="162"/>
      <c r="BJ45" s="118">
        <f t="shared" si="35"/>
        <v>0</v>
      </c>
      <c r="BK45" s="118">
        <f t="shared" si="36"/>
        <v>0</v>
      </c>
      <c r="BL45" s="118" t="s">
        <v>112</v>
      </c>
      <c r="BM45" s="124">
        <f t="shared" si="53"/>
        <v>0</v>
      </c>
      <c r="BN45" s="124">
        <f t="shared" si="53"/>
        <v>0</v>
      </c>
      <c r="BO45" s="124">
        <f t="shared" si="53"/>
        <v>0</v>
      </c>
      <c r="BP45" s="124">
        <f t="shared" si="53"/>
        <v>0</v>
      </c>
      <c r="BQ45" s="124">
        <f t="shared" si="53"/>
        <v>0</v>
      </c>
      <c r="BR45" s="124">
        <f t="shared" si="53"/>
        <v>0</v>
      </c>
      <c r="BS45" s="124">
        <f t="shared" si="53"/>
        <v>0</v>
      </c>
      <c r="BT45" s="124">
        <f t="shared" si="53"/>
        <v>0</v>
      </c>
      <c r="BU45" s="124">
        <f t="shared" si="53"/>
        <v>0</v>
      </c>
      <c r="BV45" s="124">
        <f t="shared" si="53"/>
        <v>0</v>
      </c>
      <c r="BW45" s="124">
        <f t="shared" si="53"/>
        <v>0</v>
      </c>
      <c r="BX45" s="124">
        <f t="shared" si="53"/>
        <v>0</v>
      </c>
      <c r="BY45" s="124">
        <f t="shared" si="54"/>
        <v>0</v>
      </c>
      <c r="BZ45" s="124">
        <f t="shared" si="54"/>
        <v>0</v>
      </c>
      <c r="CA45" s="124">
        <f t="shared" si="54"/>
        <v>0</v>
      </c>
      <c r="CB45" s="124">
        <f t="shared" si="54"/>
        <v>0</v>
      </c>
      <c r="CC45" s="124">
        <f t="shared" si="54"/>
        <v>0</v>
      </c>
      <c r="CD45" s="124">
        <f t="shared" si="54"/>
        <v>0</v>
      </c>
      <c r="CE45" s="124">
        <f t="shared" si="54"/>
        <v>0</v>
      </c>
      <c r="CF45" s="124">
        <f t="shared" si="54"/>
        <v>0</v>
      </c>
      <c r="CG45" s="124">
        <f t="shared" si="54"/>
        <v>0</v>
      </c>
      <c r="CH45" s="124">
        <f t="shared" si="54"/>
        <v>0</v>
      </c>
      <c r="CI45" s="124">
        <f t="shared" si="54"/>
        <v>0</v>
      </c>
      <c r="CJ45" s="124">
        <f t="shared" si="54"/>
        <v>0</v>
      </c>
      <c r="CK45" s="125">
        <f t="shared" si="37"/>
        <v>0</v>
      </c>
      <c r="CL45" s="125">
        <f t="shared" si="38"/>
        <v>0</v>
      </c>
      <c r="CM45" s="181"/>
      <c r="CN45" s="181"/>
      <c r="CO45" s="124">
        <f t="shared" si="56"/>
        <v>0</v>
      </c>
      <c r="CP45" s="124">
        <f t="shared" si="56"/>
        <v>0</v>
      </c>
      <c r="CQ45" s="124">
        <f t="shared" si="56"/>
        <v>0</v>
      </c>
      <c r="CR45" s="124">
        <f t="shared" si="56"/>
        <v>0</v>
      </c>
      <c r="CS45" s="124">
        <f t="shared" si="56"/>
        <v>0</v>
      </c>
      <c r="CT45" s="124">
        <f t="shared" si="56"/>
        <v>0</v>
      </c>
      <c r="CU45" s="124">
        <f t="shared" si="56"/>
        <v>0</v>
      </c>
      <c r="CV45" s="124">
        <f t="shared" si="56"/>
        <v>0</v>
      </c>
      <c r="CW45" s="124">
        <f t="shared" si="56"/>
        <v>0</v>
      </c>
      <c r="CX45" s="124">
        <f t="shared" si="56"/>
        <v>0</v>
      </c>
      <c r="CY45" s="124">
        <f t="shared" si="56"/>
        <v>0</v>
      </c>
      <c r="CZ45" s="124">
        <f t="shared" si="56"/>
        <v>0</v>
      </c>
      <c r="DA45" s="124">
        <f t="shared" si="57"/>
        <v>0</v>
      </c>
      <c r="DB45" s="124">
        <f t="shared" si="57"/>
        <v>0</v>
      </c>
      <c r="DC45" s="124">
        <f t="shared" si="57"/>
        <v>0</v>
      </c>
      <c r="DD45" s="124">
        <f t="shared" si="57"/>
        <v>0</v>
      </c>
      <c r="DE45" s="124">
        <f t="shared" si="57"/>
        <v>0</v>
      </c>
      <c r="DF45" s="124">
        <f t="shared" si="57"/>
        <v>0</v>
      </c>
      <c r="DG45" s="124">
        <f t="shared" si="57"/>
        <v>0</v>
      </c>
      <c r="DH45" s="124">
        <f t="shared" si="57"/>
        <v>0</v>
      </c>
      <c r="DI45" s="124">
        <f t="shared" si="57"/>
        <v>0</v>
      </c>
      <c r="DJ45" s="124">
        <f t="shared" si="57"/>
        <v>0</v>
      </c>
      <c r="DK45" s="124">
        <f t="shared" si="57"/>
        <v>0</v>
      </c>
      <c r="DL45" s="124">
        <f t="shared" si="57"/>
        <v>0</v>
      </c>
      <c r="DM45" s="125">
        <f t="shared" si="39"/>
        <v>0</v>
      </c>
      <c r="DN45" s="125">
        <f t="shared" si="40"/>
        <v>0</v>
      </c>
      <c r="DO45" s="125">
        <f t="shared" si="58"/>
        <v>0</v>
      </c>
      <c r="DP45" s="125">
        <f t="shared" si="58"/>
        <v>0</v>
      </c>
      <c r="DQ45" s="159"/>
      <c r="DR45" s="159"/>
      <c r="DS45" s="159"/>
      <c r="DT45" s="159"/>
      <c r="DU45" s="159"/>
      <c r="DV45" s="159"/>
      <c r="DW45" s="159"/>
      <c r="DX45" s="159"/>
      <c r="DY45" s="159"/>
      <c r="DZ45" s="159"/>
      <c r="EA45" s="159"/>
      <c r="EB45" s="159"/>
      <c r="EC45" s="159"/>
      <c r="ED45" s="159"/>
      <c r="EE45" s="159"/>
      <c r="EF45" s="159"/>
      <c r="EG45" s="159"/>
      <c r="EH45" s="159"/>
      <c r="EI45" s="159"/>
      <c r="EJ45" s="159"/>
      <c r="EK45" s="159"/>
      <c r="EL45" s="159"/>
      <c r="EM45" s="159"/>
      <c r="EN45" s="159"/>
      <c r="EO45" s="159"/>
    </row>
    <row r="46" spans="1:145" s="118" customFormat="1" ht="23.1" customHeight="1" x14ac:dyDescent="0.2">
      <c r="A46" s="111">
        <v>920</v>
      </c>
      <c r="B46" s="182" t="s">
        <v>252</v>
      </c>
      <c r="C46" s="164"/>
      <c r="D46" s="164"/>
      <c r="E46" s="183" t="s">
        <v>253</v>
      </c>
      <c r="F46" s="115"/>
      <c r="G46" s="165">
        <v>0.216</v>
      </c>
      <c r="H46" s="164">
        <v>12405.678260869567</v>
      </c>
      <c r="I46" s="164">
        <v>18020.88</v>
      </c>
      <c r="J46" s="118" t="s">
        <v>109</v>
      </c>
      <c r="K46" s="118" t="s">
        <v>169</v>
      </c>
      <c r="L46" s="119">
        <f>$A$45</f>
        <v>920</v>
      </c>
      <c r="M46" s="119">
        <v>1</v>
      </c>
      <c r="N46" s="112" t="s">
        <v>254</v>
      </c>
      <c r="O46" s="121"/>
      <c r="P46" s="122" t="s">
        <v>72</v>
      </c>
      <c r="Q46" s="178">
        <v>918.93913043478256</v>
      </c>
      <c r="R46" s="178">
        <v>1334.8799999999999</v>
      </c>
      <c r="S46" s="179">
        <v>11486.739130434784</v>
      </c>
      <c r="T46" s="179">
        <v>16686</v>
      </c>
      <c r="U46" s="124">
        <f t="shared" ref="U46:V49" si="76">Q46+S46</f>
        <v>12405.678260869567</v>
      </c>
      <c r="V46" s="124">
        <f t="shared" si="76"/>
        <v>18020.88</v>
      </c>
      <c r="W46" s="125"/>
      <c r="X46" s="125"/>
      <c r="Y46" s="118" t="s">
        <v>127</v>
      </c>
      <c r="Z46" s="118" t="s">
        <v>255</v>
      </c>
      <c r="AA46" s="116">
        <v>0</v>
      </c>
      <c r="AB46" s="116">
        <f t="shared" si="67"/>
        <v>0</v>
      </c>
      <c r="AC46" s="123">
        <f t="shared" ref="AC46:AD49" si="77">AA46*C46</f>
        <v>0</v>
      </c>
      <c r="AD46" s="123">
        <f t="shared" si="77"/>
        <v>0</v>
      </c>
      <c r="AE46" s="118" t="s">
        <v>256</v>
      </c>
      <c r="AF46" s="126">
        <v>44621</v>
      </c>
      <c r="AG46" s="162"/>
      <c r="AJ46" s="118">
        <f>IF($AI$14="yes",$M46*$G$45,$M46)</f>
        <v>1</v>
      </c>
      <c r="AK46" s="118">
        <f t="shared" ref="AK46:AZ49" si="78">AJ46</f>
        <v>1</v>
      </c>
      <c r="AL46" s="118">
        <f t="shared" si="78"/>
        <v>1</v>
      </c>
      <c r="AM46" s="118">
        <f t="shared" si="78"/>
        <v>1</v>
      </c>
      <c r="AN46" s="118">
        <f t="shared" si="78"/>
        <v>1</v>
      </c>
      <c r="AO46" s="118">
        <f t="shared" si="78"/>
        <v>1</v>
      </c>
      <c r="AP46" s="118">
        <f t="shared" si="78"/>
        <v>1</v>
      </c>
      <c r="AQ46" s="118">
        <f t="shared" si="78"/>
        <v>1</v>
      </c>
      <c r="AR46" s="118">
        <f t="shared" si="78"/>
        <v>1</v>
      </c>
      <c r="AS46" s="118">
        <f t="shared" si="78"/>
        <v>1</v>
      </c>
      <c r="AT46" s="118">
        <f t="shared" si="78"/>
        <v>1</v>
      </c>
      <c r="AU46" s="118">
        <f t="shared" si="78"/>
        <v>1</v>
      </c>
      <c r="AV46" s="118">
        <f t="shared" si="78"/>
        <v>1</v>
      </c>
      <c r="AW46" s="118">
        <f t="shared" si="78"/>
        <v>1</v>
      </c>
      <c r="AX46" s="118">
        <f t="shared" si="78"/>
        <v>1</v>
      </c>
      <c r="AY46" s="118">
        <f t="shared" si="78"/>
        <v>1</v>
      </c>
      <c r="AZ46" s="118">
        <f t="shared" si="78"/>
        <v>1</v>
      </c>
      <c r="BA46" s="118">
        <f t="shared" ref="BA46:BE49" si="79">AZ46</f>
        <v>1</v>
      </c>
      <c r="BB46" s="118">
        <f t="shared" si="79"/>
        <v>1</v>
      </c>
      <c r="BC46" s="118">
        <f t="shared" si="79"/>
        <v>1</v>
      </c>
      <c r="BD46" s="118">
        <f t="shared" si="79"/>
        <v>1</v>
      </c>
      <c r="BE46" s="118">
        <f t="shared" si="79"/>
        <v>1</v>
      </c>
      <c r="BG46" s="118" t="s">
        <v>98</v>
      </c>
      <c r="BH46" s="118" t="str">
        <f t="shared" ref="BH46:BH49" si="80">K46</f>
        <v>Filled 2022</v>
      </c>
      <c r="BJ46" s="118">
        <f t="shared" si="35"/>
        <v>10</v>
      </c>
      <c r="BK46" s="118">
        <f t="shared" si="36"/>
        <v>12</v>
      </c>
      <c r="BL46" s="118" t="s">
        <v>112</v>
      </c>
      <c r="BM46" s="124">
        <f t="shared" si="53"/>
        <v>0</v>
      </c>
      <c r="BN46" s="124">
        <f t="shared" si="53"/>
        <v>0</v>
      </c>
      <c r="BO46" s="124">
        <f t="shared" si="53"/>
        <v>1240.5678260869568</v>
      </c>
      <c r="BP46" s="124">
        <f t="shared" si="53"/>
        <v>1240.5678260869568</v>
      </c>
      <c r="BQ46" s="124">
        <f t="shared" si="53"/>
        <v>1240.5678260869568</v>
      </c>
      <c r="BR46" s="124">
        <f t="shared" si="53"/>
        <v>1240.5678260869568</v>
      </c>
      <c r="BS46" s="124">
        <f t="shared" si="53"/>
        <v>1240.5678260869568</v>
      </c>
      <c r="BT46" s="124">
        <f t="shared" si="53"/>
        <v>1240.5678260869568</v>
      </c>
      <c r="BU46" s="124">
        <f t="shared" si="53"/>
        <v>1240.5678260869568</v>
      </c>
      <c r="BV46" s="124">
        <f t="shared" si="53"/>
        <v>1240.5678260869568</v>
      </c>
      <c r="BW46" s="124">
        <f t="shared" si="53"/>
        <v>1240.5678260869568</v>
      </c>
      <c r="BX46" s="124">
        <f t="shared" si="53"/>
        <v>1240.5678260869568</v>
      </c>
      <c r="BY46" s="124">
        <f t="shared" si="54"/>
        <v>1501.74</v>
      </c>
      <c r="BZ46" s="124">
        <f t="shared" si="54"/>
        <v>1501.74</v>
      </c>
      <c r="CA46" s="124">
        <f t="shared" si="54"/>
        <v>1501.74</v>
      </c>
      <c r="CB46" s="124">
        <f t="shared" si="54"/>
        <v>1501.74</v>
      </c>
      <c r="CC46" s="124">
        <f t="shared" si="54"/>
        <v>1501.74</v>
      </c>
      <c r="CD46" s="124">
        <f t="shared" si="54"/>
        <v>1501.74</v>
      </c>
      <c r="CE46" s="124">
        <f t="shared" si="54"/>
        <v>1501.74</v>
      </c>
      <c r="CF46" s="124">
        <f t="shared" si="54"/>
        <v>1501.74</v>
      </c>
      <c r="CG46" s="124">
        <f t="shared" si="54"/>
        <v>1501.74</v>
      </c>
      <c r="CH46" s="124">
        <f t="shared" si="54"/>
        <v>1501.74</v>
      </c>
      <c r="CI46" s="124">
        <f t="shared" si="54"/>
        <v>1501.74</v>
      </c>
      <c r="CJ46" s="124">
        <f t="shared" si="54"/>
        <v>1501.74</v>
      </c>
      <c r="CK46" s="125">
        <f t="shared" si="37"/>
        <v>12405.67826086957</v>
      </c>
      <c r="CL46" s="125">
        <f t="shared" si="38"/>
        <v>18020.88</v>
      </c>
      <c r="CM46" s="125">
        <f t="shared" ref="CM46:CN64" si="81">CK46-H46</f>
        <v>0</v>
      </c>
      <c r="CN46" s="125">
        <f t="shared" si="81"/>
        <v>0</v>
      </c>
      <c r="CO46" s="124">
        <f t="shared" si="56"/>
        <v>0</v>
      </c>
      <c r="CP46" s="124">
        <f t="shared" si="56"/>
        <v>0</v>
      </c>
      <c r="CQ46" s="124">
        <f t="shared" si="56"/>
        <v>0</v>
      </c>
      <c r="CR46" s="124">
        <f t="shared" si="56"/>
        <v>0</v>
      </c>
      <c r="CS46" s="124">
        <f t="shared" si="56"/>
        <v>0</v>
      </c>
      <c r="CT46" s="124">
        <f t="shared" si="56"/>
        <v>0</v>
      </c>
      <c r="CU46" s="124">
        <f t="shared" si="56"/>
        <v>0</v>
      </c>
      <c r="CV46" s="124">
        <f t="shared" si="56"/>
        <v>0</v>
      </c>
      <c r="CW46" s="124">
        <f t="shared" si="56"/>
        <v>0</v>
      </c>
      <c r="CX46" s="124">
        <f t="shared" si="56"/>
        <v>0</v>
      </c>
      <c r="CY46" s="124">
        <f t="shared" si="56"/>
        <v>0</v>
      </c>
      <c r="CZ46" s="124">
        <f t="shared" si="56"/>
        <v>0</v>
      </c>
      <c r="DA46" s="124">
        <f t="shared" si="57"/>
        <v>0</v>
      </c>
      <c r="DB46" s="124">
        <f t="shared" si="57"/>
        <v>0</v>
      </c>
      <c r="DC46" s="124">
        <f t="shared" si="57"/>
        <v>0</v>
      </c>
      <c r="DD46" s="124">
        <f t="shared" si="57"/>
        <v>0</v>
      </c>
      <c r="DE46" s="124">
        <f t="shared" si="57"/>
        <v>0</v>
      </c>
      <c r="DF46" s="124">
        <f t="shared" si="57"/>
        <v>0</v>
      </c>
      <c r="DG46" s="124">
        <f t="shared" si="57"/>
        <v>0</v>
      </c>
      <c r="DH46" s="124">
        <f t="shared" si="57"/>
        <v>0</v>
      </c>
      <c r="DI46" s="124">
        <f t="shared" si="57"/>
        <v>0</v>
      </c>
      <c r="DJ46" s="124">
        <f t="shared" si="57"/>
        <v>0</v>
      </c>
      <c r="DK46" s="124">
        <f t="shared" si="57"/>
        <v>0</v>
      </c>
      <c r="DL46" s="124">
        <f t="shared" si="57"/>
        <v>0</v>
      </c>
      <c r="DM46" s="125">
        <f t="shared" si="39"/>
        <v>0</v>
      </c>
      <c r="DN46" s="125">
        <f t="shared" si="40"/>
        <v>0</v>
      </c>
      <c r="DO46" s="125">
        <f t="shared" si="58"/>
        <v>0</v>
      </c>
      <c r="DP46" s="125">
        <f t="shared" si="58"/>
        <v>0</v>
      </c>
      <c r="DQ46" s="118">
        <f t="shared" si="75"/>
        <v>0</v>
      </c>
      <c r="DR46" s="118">
        <f t="shared" si="75"/>
        <v>0</v>
      </c>
      <c r="DS46" s="118">
        <f t="shared" si="75"/>
        <v>0</v>
      </c>
      <c r="DT46" s="118">
        <f t="shared" si="75"/>
        <v>0.216</v>
      </c>
      <c r="DU46" s="118">
        <f t="shared" si="75"/>
        <v>0.216</v>
      </c>
      <c r="DV46" s="118">
        <f t="shared" si="75"/>
        <v>0.216</v>
      </c>
      <c r="DW46" s="118">
        <f t="shared" si="75"/>
        <v>0.216</v>
      </c>
      <c r="DX46" s="118">
        <f t="shared" si="75"/>
        <v>0.216</v>
      </c>
      <c r="DY46" s="118">
        <f t="shared" si="75"/>
        <v>0.216</v>
      </c>
      <c r="DZ46" s="118">
        <f t="shared" si="75"/>
        <v>0.216</v>
      </c>
      <c r="EA46" s="118">
        <f t="shared" si="75"/>
        <v>0.216</v>
      </c>
      <c r="EB46" s="118">
        <f t="shared" si="75"/>
        <v>0.216</v>
      </c>
      <c r="EC46" s="118">
        <f t="shared" si="75"/>
        <v>0.216</v>
      </c>
      <c r="ED46" s="118">
        <f t="shared" si="75"/>
        <v>0.216</v>
      </c>
      <c r="EE46" s="118">
        <f t="shared" si="75"/>
        <v>0.216</v>
      </c>
      <c r="EF46" s="118">
        <f t="shared" si="75"/>
        <v>0.216</v>
      </c>
      <c r="EG46" s="118">
        <f t="shared" si="60"/>
        <v>0.216</v>
      </c>
      <c r="EH46" s="118">
        <f t="shared" si="60"/>
        <v>0.216</v>
      </c>
      <c r="EI46" s="118">
        <f t="shared" si="60"/>
        <v>0.216</v>
      </c>
      <c r="EJ46" s="118">
        <f t="shared" si="60"/>
        <v>0.216</v>
      </c>
      <c r="EK46" s="118">
        <f t="shared" si="60"/>
        <v>0.216</v>
      </c>
      <c r="EL46" s="118">
        <f t="shared" si="60"/>
        <v>0.216</v>
      </c>
      <c r="EM46" s="118">
        <f t="shared" si="60"/>
        <v>0.216</v>
      </c>
      <c r="EN46" s="118">
        <f t="shared" si="60"/>
        <v>0.216</v>
      </c>
      <c r="EO46" s="118">
        <f t="shared" si="60"/>
        <v>0.216</v>
      </c>
    </row>
    <row r="47" spans="1:145" s="118" customFormat="1" ht="23.1" customHeight="1" x14ac:dyDescent="0.2">
      <c r="A47" s="111">
        <v>920</v>
      </c>
      <c r="B47" s="182" t="s">
        <v>257</v>
      </c>
      <c r="C47" s="164"/>
      <c r="D47" s="164"/>
      <c r="E47" s="183" t="s">
        <v>258</v>
      </c>
      <c r="F47" s="115"/>
      <c r="G47" s="165">
        <v>0.216</v>
      </c>
      <c r="H47" s="164">
        <v>15480.720869565217</v>
      </c>
      <c r="I47" s="164">
        <v>23249.16</v>
      </c>
      <c r="J47" s="118" t="s">
        <v>109</v>
      </c>
      <c r="K47" s="118" t="s">
        <v>169</v>
      </c>
      <c r="L47" s="119">
        <f t="shared" ref="L47:L63" si="82">$A$45</f>
        <v>920</v>
      </c>
      <c r="M47" s="119">
        <v>1</v>
      </c>
      <c r="N47" s="112" t="s">
        <v>259</v>
      </c>
      <c r="O47" s="121"/>
      <c r="P47" s="122" t="s">
        <v>72</v>
      </c>
      <c r="Q47" s="178">
        <v>1407.3382608695654</v>
      </c>
      <c r="R47" s="178">
        <v>2113.56</v>
      </c>
      <c r="S47" s="179">
        <v>14073.382608695652</v>
      </c>
      <c r="T47" s="179">
        <v>21135.599999999999</v>
      </c>
      <c r="U47" s="124">
        <f t="shared" si="76"/>
        <v>15480.720869565217</v>
      </c>
      <c r="V47" s="124">
        <f t="shared" si="76"/>
        <v>23249.16</v>
      </c>
      <c r="W47" s="125"/>
      <c r="X47" s="125"/>
      <c r="Y47" s="118" t="s">
        <v>127</v>
      </c>
      <c r="Z47" s="118" t="s">
        <v>260</v>
      </c>
      <c r="AA47" s="116">
        <v>0</v>
      </c>
      <c r="AB47" s="116">
        <f t="shared" si="67"/>
        <v>0</v>
      </c>
      <c r="AC47" s="123">
        <f t="shared" si="77"/>
        <v>0</v>
      </c>
      <c r="AD47" s="123">
        <f t="shared" si="77"/>
        <v>0</v>
      </c>
      <c r="AE47" s="118" t="s">
        <v>256</v>
      </c>
      <c r="AF47" s="126">
        <v>44652</v>
      </c>
      <c r="AG47" s="162"/>
      <c r="AK47" s="118">
        <f>IF($AI$14="yes",$M47*$G$45,$M47)</f>
        <v>1</v>
      </c>
      <c r="AL47" s="118">
        <f t="shared" si="78"/>
        <v>1</v>
      </c>
      <c r="AM47" s="118">
        <f t="shared" si="78"/>
        <v>1</v>
      </c>
      <c r="AN47" s="118">
        <f t="shared" si="78"/>
        <v>1</v>
      </c>
      <c r="AO47" s="118">
        <f t="shared" si="78"/>
        <v>1</v>
      </c>
      <c r="AP47" s="118">
        <f t="shared" si="78"/>
        <v>1</v>
      </c>
      <c r="AQ47" s="118">
        <f t="shared" si="78"/>
        <v>1</v>
      </c>
      <c r="AR47" s="118">
        <f t="shared" si="78"/>
        <v>1</v>
      </c>
      <c r="AS47" s="118">
        <f t="shared" si="78"/>
        <v>1</v>
      </c>
      <c r="AT47" s="118">
        <f t="shared" si="78"/>
        <v>1</v>
      </c>
      <c r="AU47" s="118">
        <f t="shared" si="78"/>
        <v>1</v>
      </c>
      <c r="AV47" s="118">
        <f t="shared" si="78"/>
        <v>1</v>
      </c>
      <c r="AW47" s="118">
        <f t="shared" si="78"/>
        <v>1</v>
      </c>
      <c r="AX47" s="118">
        <f t="shared" si="78"/>
        <v>1</v>
      </c>
      <c r="AY47" s="118">
        <f t="shared" si="78"/>
        <v>1</v>
      </c>
      <c r="AZ47" s="118">
        <f t="shared" si="78"/>
        <v>1</v>
      </c>
      <c r="BA47" s="118">
        <f t="shared" si="79"/>
        <v>1</v>
      </c>
      <c r="BB47" s="118">
        <f t="shared" si="79"/>
        <v>1</v>
      </c>
      <c r="BC47" s="118">
        <f t="shared" si="79"/>
        <v>1</v>
      </c>
      <c r="BD47" s="118">
        <f t="shared" si="79"/>
        <v>1</v>
      </c>
      <c r="BE47" s="118">
        <f t="shared" si="79"/>
        <v>1</v>
      </c>
      <c r="BG47" s="118" t="s">
        <v>98</v>
      </c>
      <c r="BH47" s="118" t="str">
        <f t="shared" si="80"/>
        <v>Filled 2022</v>
      </c>
      <c r="BJ47" s="118">
        <f t="shared" si="35"/>
        <v>9</v>
      </c>
      <c r="BK47" s="118">
        <f t="shared" si="36"/>
        <v>12</v>
      </c>
      <c r="BL47" s="118" t="s">
        <v>112</v>
      </c>
      <c r="BM47" s="124">
        <f t="shared" si="53"/>
        <v>0</v>
      </c>
      <c r="BN47" s="124">
        <f t="shared" si="53"/>
        <v>0</v>
      </c>
      <c r="BO47" s="124">
        <f t="shared" si="53"/>
        <v>0</v>
      </c>
      <c r="BP47" s="124">
        <f t="shared" si="53"/>
        <v>1720.0800966183574</v>
      </c>
      <c r="BQ47" s="124">
        <f t="shared" si="53"/>
        <v>1720.0800966183574</v>
      </c>
      <c r="BR47" s="124">
        <f t="shared" si="53"/>
        <v>1720.0800966183574</v>
      </c>
      <c r="BS47" s="124">
        <f t="shared" si="53"/>
        <v>1720.0800966183574</v>
      </c>
      <c r="BT47" s="124">
        <f t="shared" si="53"/>
        <v>1720.0800966183574</v>
      </c>
      <c r="BU47" s="124">
        <f t="shared" si="53"/>
        <v>1720.0800966183574</v>
      </c>
      <c r="BV47" s="124">
        <f t="shared" si="53"/>
        <v>1720.0800966183574</v>
      </c>
      <c r="BW47" s="124">
        <f t="shared" si="53"/>
        <v>1720.0800966183574</v>
      </c>
      <c r="BX47" s="124">
        <f t="shared" si="53"/>
        <v>1720.0800966183574</v>
      </c>
      <c r="BY47" s="124">
        <f t="shared" si="54"/>
        <v>1937.43</v>
      </c>
      <c r="BZ47" s="124">
        <f t="shared" si="54"/>
        <v>1937.43</v>
      </c>
      <c r="CA47" s="124">
        <f t="shared" si="54"/>
        <v>1937.43</v>
      </c>
      <c r="CB47" s="124">
        <f t="shared" si="54"/>
        <v>1937.43</v>
      </c>
      <c r="CC47" s="124">
        <f t="shared" si="54"/>
        <v>1937.43</v>
      </c>
      <c r="CD47" s="124">
        <f t="shared" si="54"/>
        <v>1937.43</v>
      </c>
      <c r="CE47" s="124">
        <f t="shared" si="54"/>
        <v>1937.43</v>
      </c>
      <c r="CF47" s="124">
        <f t="shared" si="54"/>
        <v>1937.43</v>
      </c>
      <c r="CG47" s="124">
        <f t="shared" si="54"/>
        <v>1937.43</v>
      </c>
      <c r="CH47" s="124">
        <f t="shared" si="54"/>
        <v>1937.43</v>
      </c>
      <c r="CI47" s="124">
        <f t="shared" si="54"/>
        <v>1937.43</v>
      </c>
      <c r="CJ47" s="124">
        <f t="shared" si="54"/>
        <v>1937.43</v>
      </c>
      <c r="CK47" s="125">
        <f t="shared" si="37"/>
        <v>15480.720869565219</v>
      </c>
      <c r="CL47" s="125">
        <f t="shared" si="38"/>
        <v>23249.16</v>
      </c>
      <c r="CM47" s="125">
        <f t="shared" si="81"/>
        <v>0</v>
      </c>
      <c r="CN47" s="125">
        <f t="shared" si="81"/>
        <v>0</v>
      </c>
      <c r="CO47" s="124">
        <f t="shared" si="56"/>
        <v>0</v>
      </c>
      <c r="CP47" s="124">
        <f t="shared" si="56"/>
        <v>0</v>
      </c>
      <c r="CQ47" s="124">
        <f t="shared" si="56"/>
        <v>0</v>
      </c>
      <c r="CR47" s="124">
        <f t="shared" si="56"/>
        <v>0</v>
      </c>
      <c r="CS47" s="124">
        <f t="shared" si="56"/>
        <v>0</v>
      </c>
      <c r="CT47" s="124">
        <f t="shared" si="56"/>
        <v>0</v>
      </c>
      <c r="CU47" s="124">
        <f t="shared" si="56"/>
        <v>0</v>
      </c>
      <c r="CV47" s="124">
        <f t="shared" si="56"/>
        <v>0</v>
      </c>
      <c r="CW47" s="124">
        <f t="shared" si="56"/>
        <v>0</v>
      </c>
      <c r="CX47" s="124">
        <f t="shared" si="56"/>
        <v>0</v>
      </c>
      <c r="CY47" s="124">
        <f t="shared" si="56"/>
        <v>0</v>
      </c>
      <c r="CZ47" s="124">
        <f t="shared" si="56"/>
        <v>0</v>
      </c>
      <c r="DA47" s="124">
        <f t="shared" si="57"/>
        <v>0</v>
      </c>
      <c r="DB47" s="124">
        <f t="shared" si="57"/>
        <v>0</v>
      </c>
      <c r="DC47" s="124">
        <f t="shared" si="57"/>
        <v>0</v>
      </c>
      <c r="DD47" s="124">
        <f t="shared" si="57"/>
        <v>0</v>
      </c>
      <c r="DE47" s="124">
        <f t="shared" si="57"/>
        <v>0</v>
      </c>
      <c r="DF47" s="124">
        <f t="shared" si="57"/>
        <v>0</v>
      </c>
      <c r="DG47" s="124">
        <f t="shared" si="57"/>
        <v>0</v>
      </c>
      <c r="DH47" s="124">
        <f t="shared" si="57"/>
        <v>0</v>
      </c>
      <c r="DI47" s="124">
        <f t="shared" si="57"/>
        <v>0</v>
      </c>
      <c r="DJ47" s="124">
        <f t="shared" si="57"/>
        <v>0</v>
      </c>
      <c r="DK47" s="124">
        <f t="shared" si="57"/>
        <v>0</v>
      </c>
      <c r="DL47" s="124">
        <f t="shared" si="57"/>
        <v>0</v>
      </c>
      <c r="DM47" s="125">
        <f t="shared" si="39"/>
        <v>0</v>
      </c>
      <c r="DN47" s="125">
        <f t="shared" si="40"/>
        <v>0</v>
      </c>
      <c r="DO47" s="125">
        <f t="shared" si="58"/>
        <v>0</v>
      </c>
      <c r="DP47" s="125">
        <f t="shared" si="58"/>
        <v>0</v>
      </c>
      <c r="DQ47" s="118">
        <f t="shared" si="75"/>
        <v>0</v>
      </c>
      <c r="DR47" s="118">
        <f t="shared" si="75"/>
        <v>0</v>
      </c>
      <c r="DS47" s="118">
        <f t="shared" si="75"/>
        <v>0</v>
      </c>
      <c r="DT47" s="118">
        <f t="shared" si="75"/>
        <v>0</v>
      </c>
      <c r="DU47" s="118">
        <f t="shared" si="75"/>
        <v>0.216</v>
      </c>
      <c r="DV47" s="118">
        <f t="shared" si="75"/>
        <v>0.216</v>
      </c>
      <c r="DW47" s="118">
        <f t="shared" si="75"/>
        <v>0.216</v>
      </c>
      <c r="DX47" s="118">
        <f t="shared" si="75"/>
        <v>0.216</v>
      </c>
      <c r="DY47" s="118">
        <f t="shared" si="75"/>
        <v>0.216</v>
      </c>
      <c r="DZ47" s="118">
        <f t="shared" si="75"/>
        <v>0.216</v>
      </c>
      <c r="EA47" s="118">
        <f t="shared" si="75"/>
        <v>0.216</v>
      </c>
      <c r="EB47" s="118">
        <f t="shared" si="75"/>
        <v>0.216</v>
      </c>
      <c r="EC47" s="118">
        <f t="shared" si="75"/>
        <v>0.216</v>
      </c>
      <c r="ED47" s="118">
        <f t="shared" si="75"/>
        <v>0.216</v>
      </c>
      <c r="EE47" s="118">
        <f t="shared" si="75"/>
        <v>0.216</v>
      </c>
      <c r="EF47" s="118">
        <f t="shared" si="75"/>
        <v>0.216</v>
      </c>
      <c r="EG47" s="118">
        <f t="shared" si="60"/>
        <v>0.216</v>
      </c>
      <c r="EH47" s="118">
        <f t="shared" si="60"/>
        <v>0.216</v>
      </c>
      <c r="EI47" s="118">
        <f t="shared" si="60"/>
        <v>0.216</v>
      </c>
      <c r="EJ47" s="118">
        <f t="shared" si="60"/>
        <v>0.216</v>
      </c>
      <c r="EK47" s="118">
        <f t="shared" si="60"/>
        <v>0.216</v>
      </c>
      <c r="EL47" s="118">
        <f t="shared" si="60"/>
        <v>0.216</v>
      </c>
      <c r="EM47" s="118">
        <f t="shared" si="60"/>
        <v>0.216</v>
      </c>
      <c r="EN47" s="118">
        <f t="shared" si="60"/>
        <v>0.216</v>
      </c>
      <c r="EO47" s="118">
        <f t="shared" si="60"/>
        <v>0.216</v>
      </c>
    </row>
    <row r="48" spans="1:145" s="118" customFormat="1" ht="23.1" customHeight="1" x14ac:dyDescent="0.2">
      <c r="A48" s="111">
        <v>920</v>
      </c>
      <c r="B48" s="182" t="s">
        <v>261</v>
      </c>
      <c r="C48" s="164"/>
      <c r="D48" s="164"/>
      <c r="E48" s="183" t="s">
        <v>262</v>
      </c>
      <c r="F48" s="115"/>
      <c r="G48" s="165">
        <v>0.216</v>
      </c>
      <c r="H48" s="164">
        <v>7690.0695652173908</v>
      </c>
      <c r="I48" s="164">
        <v>10612.296</v>
      </c>
      <c r="J48" s="118" t="s">
        <v>109</v>
      </c>
      <c r="K48" s="118" t="s">
        <v>169</v>
      </c>
      <c r="L48" s="119">
        <f t="shared" si="82"/>
        <v>920</v>
      </c>
      <c r="M48" s="119">
        <v>1</v>
      </c>
      <c r="N48" s="112" t="s">
        <v>263</v>
      </c>
      <c r="O48" s="121"/>
      <c r="P48" s="122" t="s">
        <v>72</v>
      </c>
      <c r="Q48" s="178">
        <v>435.28695652173917</v>
      </c>
      <c r="R48" s="178">
        <v>600.69600000000003</v>
      </c>
      <c r="S48" s="179">
        <v>7254.782608695652</v>
      </c>
      <c r="T48" s="179">
        <v>10011.6</v>
      </c>
      <c r="U48" s="124">
        <f t="shared" si="76"/>
        <v>7690.0695652173908</v>
      </c>
      <c r="V48" s="124">
        <f t="shared" si="76"/>
        <v>10612.296</v>
      </c>
      <c r="W48" s="125"/>
      <c r="X48" s="125"/>
      <c r="Y48" s="118" t="s">
        <v>127</v>
      </c>
      <c r="Z48" s="118" t="s">
        <v>264</v>
      </c>
      <c r="AA48" s="116">
        <v>0</v>
      </c>
      <c r="AB48" s="116">
        <f t="shared" si="67"/>
        <v>0</v>
      </c>
      <c r="AC48" s="123">
        <f t="shared" si="77"/>
        <v>0</v>
      </c>
      <c r="AD48" s="123">
        <f t="shared" si="77"/>
        <v>0</v>
      </c>
      <c r="AE48" s="118" t="s">
        <v>256</v>
      </c>
      <c r="AF48" s="126">
        <v>44621</v>
      </c>
      <c r="AG48" s="162"/>
      <c r="AJ48" s="118">
        <f>IF($AI$14="yes",$M48*$G$45,$M48)</f>
        <v>1</v>
      </c>
      <c r="AK48" s="118">
        <f t="shared" si="78"/>
        <v>1</v>
      </c>
      <c r="AL48" s="118">
        <f t="shared" si="78"/>
        <v>1</v>
      </c>
      <c r="AM48" s="118">
        <f t="shared" si="78"/>
        <v>1</v>
      </c>
      <c r="AN48" s="118">
        <f t="shared" si="78"/>
        <v>1</v>
      </c>
      <c r="AO48" s="118">
        <f t="shared" si="78"/>
        <v>1</v>
      </c>
      <c r="AP48" s="118">
        <f t="shared" si="78"/>
        <v>1</v>
      </c>
      <c r="AQ48" s="118">
        <f t="shared" si="78"/>
        <v>1</v>
      </c>
      <c r="AR48" s="118">
        <f t="shared" si="78"/>
        <v>1</v>
      </c>
      <c r="AS48" s="118">
        <f t="shared" si="78"/>
        <v>1</v>
      </c>
      <c r="AT48" s="118">
        <f t="shared" si="78"/>
        <v>1</v>
      </c>
      <c r="AU48" s="118">
        <f t="shared" si="78"/>
        <v>1</v>
      </c>
      <c r="AV48" s="118">
        <f t="shared" si="78"/>
        <v>1</v>
      </c>
      <c r="AW48" s="118">
        <f t="shared" si="78"/>
        <v>1</v>
      </c>
      <c r="AX48" s="118">
        <f t="shared" si="78"/>
        <v>1</v>
      </c>
      <c r="AY48" s="118">
        <f t="shared" si="78"/>
        <v>1</v>
      </c>
      <c r="AZ48" s="118">
        <f t="shared" si="78"/>
        <v>1</v>
      </c>
      <c r="BA48" s="118">
        <f t="shared" si="79"/>
        <v>1</v>
      </c>
      <c r="BB48" s="118">
        <f t="shared" si="79"/>
        <v>1</v>
      </c>
      <c r="BC48" s="118">
        <f t="shared" si="79"/>
        <v>1</v>
      </c>
      <c r="BD48" s="118">
        <f t="shared" si="79"/>
        <v>1</v>
      </c>
      <c r="BE48" s="118">
        <f t="shared" si="79"/>
        <v>1</v>
      </c>
      <c r="BG48" s="118" t="s">
        <v>98</v>
      </c>
      <c r="BH48" s="118" t="str">
        <f t="shared" si="80"/>
        <v>Filled 2022</v>
      </c>
      <c r="BJ48" s="118">
        <f t="shared" si="35"/>
        <v>10</v>
      </c>
      <c r="BK48" s="118">
        <f t="shared" si="36"/>
        <v>12</v>
      </c>
      <c r="BL48" s="118" t="s">
        <v>112</v>
      </c>
      <c r="BM48" s="124">
        <f t="shared" si="53"/>
        <v>0</v>
      </c>
      <c r="BN48" s="124">
        <f t="shared" si="53"/>
        <v>0</v>
      </c>
      <c r="BO48" s="124">
        <f t="shared" si="53"/>
        <v>769.00695652173908</v>
      </c>
      <c r="BP48" s="124">
        <f t="shared" si="53"/>
        <v>769.00695652173908</v>
      </c>
      <c r="BQ48" s="124">
        <f t="shared" si="53"/>
        <v>769.00695652173908</v>
      </c>
      <c r="BR48" s="124">
        <f t="shared" si="53"/>
        <v>769.00695652173908</v>
      </c>
      <c r="BS48" s="124">
        <f t="shared" si="53"/>
        <v>769.00695652173908</v>
      </c>
      <c r="BT48" s="124">
        <f t="shared" si="53"/>
        <v>769.00695652173908</v>
      </c>
      <c r="BU48" s="124">
        <f t="shared" si="53"/>
        <v>769.00695652173908</v>
      </c>
      <c r="BV48" s="124">
        <f t="shared" si="53"/>
        <v>769.00695652173908</v>
      </c>
      <c r="BW48" s="124">
        <f t="shared" si="53"/>
        <v>769.00695652173908</v>
      </c>
      <c r="BX48" s="124">
        <f t="shared" si="53"/>
        <v>769.00695652173908</v>
      </c>
      <c r="BY48" s="124">
        <f t="shared" si="54"/>
        <v>884.35800000000006</v>
      </c>
      <c r="BZ48" s="124">
        <f t="shared" si="54"/>
        <v>884.35800000000006</v>
      </c>
      <c r="CA48" s="124">
        <f t="shared" si="54"/>
        <v>884.35800000000006</v>
      </c>
      <c r="CB48" s="124">
        <f t="shared" si="54"/>
        <v>884.35800000000006</v>
      </c>
      <c r="CC48" s="124">
        <f t="shared" si="54"/>
        <v>884.35800000000006</v>
      </c>
      <c r="CD48" s="124">
        <f t="shared" si="54"/>
        <v>884.35800000000006</v>
      </c>
      <c r="CE48" s="124">
        <f t="shared" si="54"/>
        <v>884.35800000000006</v>
      </c>
      <c r="CF48" s="124">
        <f t="shared" si="54"/>
        <v>884.35800000000006</v>
      </c>
      <c r="CG48" s="124">
        <f t="shared" si="54"/>
        <v>884.35800000000006</v>
      </c>
      <c r="CH48" s="124">
        <f t="shared" si="54"/>
        <v>884.35800000000006</v>
      </c>
      <c r="CI48" s="124">
        <f t="shared" si="54"/>
        <v>884.35800000000006</v>
      </c>
      <c r="CJ48" s="124">
        <f t="shared" si="54"/>
        <v>884.35800000000006</v>
      </c>
      <c r="CK48" s="125">
        <f t="shared" si="37"/>
        <v>7690.0695652173908</v>
      </c>
      <c r="CL48" s="125">
        <f t="shared" si="38"/>
        <v>10612.296</v>
      </c>
      <c r="CM48" s="125">
        <f t="shared" si="81"/>
        <v>0</v>
      </c>
      <c r="CN48" s="125">
        <f t="shared" si="81"/>
        <v>0</v>
      </c>
      <c r="CO48" s="124">
        <f t="shared" si="56"/>
        <v>0</v>
      </c>
      <c r="CP48" s="124">
        <f t="shared" si="56"/>
        <v>0</v>
      </c>
      <c r="CQ48" s="124">
        <f t="shared" si="56"/>
        <v>0</v>
      </c>
      <c r="CR48" s="124">
        <f t="shared" si="56"/>
        <v>0</v>
      </c>
      <c r="CS48" s="124">
        <f t="shared" si="56"/>
        <v>0</v>
      </c>
      <c r="CT48" s="124">
        <f t="shared" si="56"/>
        <v>0</v>
      </c>
      <c r="CU48" s="124">
        <f t="shared" si="56"/>
        <v>0</v>
      </c>
      <c r="CV48" s="124">
        <f t="shared" si="56"/>
        <v>0</v>
      </c>
      <c r="CW48" s="124">
        <f t="shared" si="56"/>
        <v>0</v>
      </c>
      <c r="CX48" s="124">
        <f t="shared" si="56"/>
        <v>0</v>
      </c>
      <c r="CY48" s="124">
        <f t="shared" si="56"/>
        <v>0</v>
      </c>
      <c r="CZ48" s="124">
        <f t="shared" si="56"/>
        <v>0</v>
      </c>
      <c r="DA48" s="124">
        <f t="shared" si="57"/>
        <v>0</v>
      </c>
      <c r="DB48" s="124">
        <f t="shared" si="57"/>
        <v>0</v>
      </c>
      <c r="DC48" s="124">
        <f t="shared" si="57"/>
        <v>0</v>
      </c>
      <c r="DD48" s="124">
        <f t="shared" si="57"/>
        <v>0</v>
      </c>
      <c r="DE48" s="124">
        <f t="shared" si="57"/>
        <v>0</v>
      </c>
      <c r="DF48" s="124">
        <f t="shared" si="57"/>
        <v>0</v>
      </c>
      <c r="DG48" s="124">
        <f t="shared" si="57"/>
        <v>0</v>
      </c>
      <c r="DH48" s="124">
        <f t="shared" si="57"/>
        <v>0</v>
      </c>
      <c r="DI48" s="124">
        <f t="shared" si="57"/>
        <v>0</v>
      </c>
      <c r="DJ48" s="124">
        <f t="shared" si="57"/>
        <v>0</v>
      </c>
      <c r="DK48" s="124">
        <f t="shared" si="57"/>
        <v>0</v>
      </c>
      <c r="DL48" s="124">
        <f t="shared" si="57"/>
        <v>0</v>
      </c>
      <c r="DM48" s="125">
        <f t="shared" si="39"/>
        <v>0</v>
      </c>
      <c r="DN48" s="125">
        <f t="shared" si="40"/>
        <v>0</v>
      </c>
      <c r="DO48" s="125">
        <f t="shared" si="58"/>
        <v>0</v>
      </c>
      <c r="DP48" s="125">
        <f t="shared" si="58"/>
        <v>0</v>
      </c>
      <c r="DQ48" s="118">
        <f t="shared" si="75"/>
        <v>0</v>
      </c>
      <c r="DR48" s="118">
        <f t="shared" si="75"/>
        <v>0</v>
      </c>
      <c r="DS48" s="118">
        <f t="shared" si="75"/>
        <v>0</v>
      </c>
      <c r="DT48" s="118">
        <f t="shared" si="75"/>
        <v>0.216</v>
      </c>
      <c r="DU48" s="118">
        <f t="shared" si="75"/>
        <v>0.216</v>
      </c>
      <c r="DV48" s="118">
        <f t="shared" si="75"/>
        <v>0.216</v>
      </c>
      <c r="DW48" s="118">
        <f t="shared" si="75"/>
        <v>0.216</v>
      </c>
      <c r="DX48" s="118">
        <f t="shared" si="75"/>
        <v>0.216</v>
      </c>
      <c r="DY48" s="118">
        <f t="shared" si="75"/>
        <v>0.216</v>
      </c>
      <c r="DZ48" s="118">
        <f t="shared" si="75"/>
        <v>0.216</v>
      </c>
      <c r="EA48" s="118">
        <f t="shared" si="75"/>
        <v>0.216</v>
      </c>
      <c r="EB48" s="118">
        <f t="shared" si="75"/>
        <v>0.216</v>
      </c>
      <c r="EC48" s="118">
        <f t="shared" si="75"/>
        <v>0.216</v>
      </c>
      <c r="ED48" s="118">
        <f t="shared" si="75"/>
        <v>0.216</v>
      </c>
      <c r="EE48" s="118">
        <f t="shared" si="75"/>
        <v>0.216</v>
      </c>
      <c r="EF48" s="118">
        <f t="shared" si="75"/>
        <v>0.216</v>
      </c>
      <c r="EG48" s="118">
        <f t="shared" si="60"/>
        <v>0.216</v>
      </c>
      <c r="EH48" s="118">
        <f t="shared" si="60"/>
        <v>0.216</v>
      </c>
      <c r="EI48" s="118">
        <f t="shared" si="60"/>
        <v>0.216</v>
      </c>
      <c r="EJ48" s="118">
        <f t="shared" si="60"/>
        <v>0.216</v>
      </c>
      <c r="EK48" s="118">
        <f t="shared" si="60"/>
        <v>0.216</v>
      </c>
      <c r="EL48" s="118">
        <f t="shared" si="60"/>
        <v>0.216</v>
      </c>
      <c r="EM48" s="118">
        <f t="shared" si="60"/>
        <v>0.216</v>
      </c>
      <c r="EN48" s="118">
        <f t="shared" si="60"/>
        <v>0.216</v>
      </c>
      <c r="EO48" s="118">
        <f t="shared" si="60"/>
        <v>0.216</v>
      </c>
    </row>
    <row r="49" spans="1:145" s="118" customFormat="1" ht="23.1" customHeight="1" x14ac:dyDescent="0.2">
      <c r="A49" s="111">
        <v>920</v>
      </c>
      <c r="B49" s="182" t="s">
        <v>265</v>
      </c>
      <c r="C49" s="164"/>
      <c r="D49" s="164"/>
      <c r="E49" s="183" t="s">
        <v>266</v>
      </c>
      <c r="F49" s="115"/>
      <c r="G49" s="165">
        <v>0.216</v>
      </c>
      <c r="H49" s="164">
        <v>29177.217391304348</v>
      </c>
      <c r="I49" s="164">
        <v>60396.84</v>
      </c>
      <c r="J49" s="118" t="s">
        <v>109</v>
      </c>
      <c r="K49" s="118" t="s">
        <v>221</v>
      </c>
      <c r="L49" s="119">
        <f t="shared" si="82"/>
        <v>920</v>
      </c>
      <c r="M49" s="119">
        <v>1</v>
      </c>
      <c r="N49" s="112" t="s">
        <v>267</v>
      </c>
      <c r="O49" s="121"/>
      <c r="P49" s="122" t="s">
        <v>74</v>
      </c>
      <c r="Q49" s="113">
        <v>4119.130434782609</v>
      </c>
      <c r="R49" s="178">
        <v>8526.6</v>
      </c>
      <c r="S49" s="179">
        <v>18271.304347826088</v>
      </c>
      <c r="T49" s="179">
        <v>37821.599999999999</v>
      </c>
      <c r="U49" s="124">
        <f t="shared" si="76"/>
        <v>22390.434782608696</v>
      </c>
      <c r="V49" s="124">
        <f t="shared" si="76"/>
        <v>46348.2</v>
      </c>
      <c r="W49" s="125"/>
      <c r="X49" s="125"/>
      <c r="Y49" s="118" t="s">
        <v>127</v>
      </c>
      <c r="Z49" s="118" t="s">
        <v>268</v>
      </c>
      <c r="AA49" s="116">
        <v>0</v>
      </c>
      <c r="AB49" s="116">
        <f t="shared" si="67"/>
        <v>0</v>
      </c>
      <c r="AC49" s="123">
        <f t="shared" si="77"/>
        <v>0</v>
      </c>
      <c r="AD49" s="123">
        <f t="shared" si="77"/>
        <v>0</v>
      </c>
      <c r="AE49" s="118" t="s">
        <v>269</v>
      </c>
      <c r="AF49" s="126">
        <v>44713</v>
      </c>
      <c r="AG49" s="162"/>
      <c r="AM49" s="118">
        <f>IF($AI$14="yes",$M49*$G$45,$M49)</f>
        <v>1</v>
      </c>
      <c r="AN49" s="118">
        <f t="shared" si="78"/>
        <v>1</v>
      </c>
      <c r="AO49" s="118">
        <f t="shared" si="78"/>
        <v>1</v>
      </c>
      <c r="AP49" s="118">
        <f t="shared" si="78"/>
        <v>1</v>
      </c>
      <c r="AQ49" s="118">
        <f t="shared" si="78"/>
        <v>1</v>
      </c>
      <c r="AR49" s="118">
        <f t="shared" si="78"/>
        <v>1</v>
      </c>
      <c r="AS49" s="118">
        <f t="shared" si="78"/>
        <v>1</v>
      </c>
      <c r="AT49" s="118">
        <f t="shared" si="78"/>
        <v>1</v>
      </c>
      <c r="AU49" s="118">
        <f t="shared" si="78"/>
        <v>1</v>
      </c>
      <c r="AV49" s="118">
        <f t="shared" si="78"/>
        <v>1</v>
      </c>
      <c r="AW49" s="118">
        <f t="shared" si="78"/>
        <v>1</v>
      </c>
      <c r="AX49" s="118">
        <f t="shared" si="78"/>
        <v>1</v>
      </c>
      <c r="AY49" s="118">
        <f t="shared" si="78"/>
        <v>1</v>
      </c>
      <c r="AZ49" s="118">
        <f t="shared" si="78"/>
        <v>1</v>
      </c>
      <c r="BA49" s="118">
        <f t="shared" si="79"/>
        <v>1</v>
      </c>
      <c r="BB49" s="118">
        <f t="shared" si="79"/>
        <v>1</v>
      </c>
      <c r="BC49" s="118">
        <f t="shared" si="79"/>
        <v>1</v>
      </c>
      <c r="BD49" s="118">
        <f t="shared" si="79"/>
        <v>1</v>
      </c>
      <c r="BE49" s="118">
        <f t="shared" si="79"/>
        <v>1</v>
      </c>
      <c r="BG49" s="118" t="s">
        <v>98</v>
      </c>
      <c r="BH49" s="118" t="str">
        <f t="shared" si="80"/>
        <v>Vacant June 2022</v>
      </c>
      <c r="BI49" s="118" t="s">
        <v>98</v>
      </c>
      <c r="BJ49" s="118">
        <f t="shared" si="35"/>
        <v>7</v>
      </c>
      <c r="BK49" s="118">
        <f t="shared" si="36"/>
        <v>12</v>
      </c>
      <c r="BL49" s="118" t="s">
        <v>112</v>
      </c>
      <c r="BM49" s="124">
        <f t="shared" si="53"/>
        <v>0</v>
      </c>
      <c r="BN49" s="124">
        <f t="shared" si="53"/>
        <v>0</v>
      </c>
      <c r="BO49" s="124">
        <f t="shared" si="53"/>
        <v>0</v>
      </c>
      <c r="BP49" s="124">
        <f t="shared" si="53"/>
        <v>0</v>
      </c>
      <c r="BQ49" s="124">
        <f t="shared" si="53"/>
        <v>0</v>
      </c>
      <c r="BR49" s="124">
        <f t="shared" si="53"/>
        <v>4168.173913043478</v>
      </c>
      <c r="BS49" s="124">
        <f t="shared" si="53"/>
        <v>4168.173913043478</v>
      </c>
      <c r="BT49" s="124">
        <f t="shared" si="53"/>
        <v>4168.173913043478</v>
      </c>
      <c r="BU49" s="124">
        <f t="shared" si="53"/>
        <v>4168.173913043478</v>
      </c>
      <c r="BV49" s="124">
        <f t="shared" si="53"/>
        <v>4168.173913043478</v>
      </c>
      <c r="BW49" s="124">
        <f t="shared" si="53"/>
        <v>4168.173913043478</v>
      </c>
      <c r="BX49" s="124">
        <f t="shared" si="53"/>
        <v>4168.173913043478</v>
      </c>
      <c r="BY49" s="124">
        <f t="shared" si="54"/>
        <v>5033.07</v>
      </c>
      <c r="BZ49" s="124">
        <f t="shared" si="54"/>
        <v>5033.07</v>
      </c>
      <c r="CA49" s="124">
        <f t="shared" si="54"/>
        <v>5033.07</v>
      </c>
      <c r="CB49" s="124">
        <f t="shared" si="54"/>
        <v>5033.07</v>
      </c>
      <c r="CC49" s="124">
        <f t="shared" si="54"/>
        <v>5033.07</v>
      </c>
      <c r="CD49" s="124">
        <f t="shared" si="54"/>
        <v>5033.07</v>
      </c>
      <c r="CE49" s="124">
        <f t="shared" si="54"/>
        <v>5033.07</v>
      </c>
      <c r="CF49" s="124">
        <f t="shared" si="54"/>
        <v>5033.07</v>
      </c>
      <c r="CG49" s="124">
        <f t="shared" si="54"/>
        <v>5033.07</v>
      </c>
      <c r="CH49" s="124">
        <f t="shared" si="54"/>
        <v>5033.07</v>
      </c>
      <c r="CI49" s="124">
        <f t="shared" si="54"/>
        <v>5033.07</v>
      </c>
      <c r="CJ49" s="124">
        <f t="shared" si="54"/>
        <v>5033.07</v>
      </c>
      <c r="CK49" s="125">
        <f t="shared" si="37"/>
        <v>29177.217391304352</v>
      </c>
      <c r="CL49" s="125">
        <f t="shared" si="38"/>
        <v>60396.84</v>
      </c>
      <c r="CM49" s="125">
        <f t="shared" si="81"/>
        <v>0</v>
      </c>
      <c r="CN49" s="125">
        <f t="shared" si="81"/>
        <v>0</v>
      </c>
      <c r="CO49" s="124">
        <f t="shared" si="56"/>
        <v>0</v>
      </c>
      <c r="CP49" s="124">
        <f t="shared" si="56"/>
        <v>0</v>
      </c>
      <c r="CQ49" s="124">
        <f t="shared" si="56"/>
        <v>0</v>
      </c>
      <c r="CR49" s="124">
        <f t="shared" si="56"/>
        <v>0</v>
      </c>
      <c r="CS49" s="124">
        <f t="shared" si="56"/>
        <v>0</v>
      </c>
      <c r="CT49" s="124">
        <f t="shared" si="56"/>
        <v>0</v>
      </c>
      <c r="CU49" s="124">
        <f t="shared" si="56"/>
        <v>0</v>
      </c>
      <c r="CV49" s="124">
        <f t="shared" si="56"/>
        <v>0</v>
      </c>
      <c r="CW49" s="124">
        <f t="shared" si="56"/>
        <v>0</v>
      </c>
      <c r="CX49" s="124">
        <f t="shared" si="56"/>
        <v>0</v>
      </c>
      <c r="CY49" s="124">
        <f t="shared" si="56"/>
        <v>0</v>
      </c>
      <c r="CZ49" s="124">
        <f t="shared" si="56"/>
        <v>0</v>
      </c>
      <c r="DA49" s="124">
        <f t="shared" si="57"/>
        <v>0</v>
      </c>
      <c r="DB49" s="124">
        <f t="shared" si="57"/>
        <v>0</v>
      </c>
      <c r="DC49" s="124">
        <f t="shared" si="57"/>
        <v>0</v>
      </c>
      <c r="DD49" s="124">
        <f t="shared" si="57"/>
        <v>0</v>
      </c>
      <c r="DE49" s="124">
        <f t="shared" si="57"/>
        <v>0</v>
      </c>
      <c r="DF49" s="124">
        <f t="shared" si="57"/>
        <v>0</v>
      </c>
      <c r="DG49" s="124">
        <f t="shared" si="57"/>
        <v>0</v>
      </c>
      <c r="DH49" s="124">
        <f t="shared" si="57"/>
        <v>0</v>
      </c>
      <c r="DI49" s="124">
        <f t="shared" si="57"/>
        <v>0</v>
      </c>
      <c r="DJ49" s="124">
        <f t="shared" si="57"/>
        <v>0</v>
      </c>
      <c r="DK49" s="124">
        <f t="shared" si="57"/>
        <v>0</v>
      </c>
      <c r="DL49" s="124">
        <f t="shared" si="57"/>
        <v>0</v>
      </c>
      <c r="DM49" s="125">
        <f t="shared" si="39"/>
        <v>0</v>
      </c>
      <c r="DN49" s="125">
        <f t="shared" si="40"/>
        <v>0</v>
      </c>
      <c r="DO49" s="125">
        <f t="shared" si="58"/>
        <v>0</v>
      </c>
      <c r="DP49" s="125">
        <f t="shared" si="58"/>
        <v>0</v>
      </c>
      <c r="DQ49" s="118">
        <f t="shared" si="75"/>
        <v>0</v>
      </c>
      <c r="DR49" s="118">
        <f t="shared" si="75"/>
        <v>0</v>
      </c>
      <c r="DS49" s="118">
        <f t="shared" si="75"/>
        <v>0</v>
      </c>
      <c r="DT49" s="118">
        <f t="shared" si="75"/>
        <v>0</v>
      </c>
      <c r="DU49" s="118">
        <f t="shared" si="75"/>
        <v>0</v>
      </c>
      <c r="DV49" s="118">
        <f t="shared" si="75"/>
        <v>0</v>
      </c>
      <c r="DW49" s="118">
        <f t="shared" si="75"/>
        <v>0.216</v>
      </c>
      <c r="DX49" s="118">
        <f t="shared" si="75"/>
        <v>0.216</v>
      </c>
      <c r="DY49" s="118">
        <f t="shared" si="75"/>
        <v>0.216</v>
      </c>
      <c r="DZ49" s="118">
        <f t="shared" si="75"/>
        <v>0.216</v>
      </c>
      <c r="EA49" s="118">
        <f t="shared" si="75"/>
        <v>0.216</v>
      </c>
      <c r="EB49" s="118">
        <f t="shared" si="75"/>
        <v>0.216</v>
      </c>
      <c r="EC49" s="118">
        <f t="shared" si="75"/>
        <v>0.216</v>
      </c>
      <c r="ED49" s="118">
        <f t="shared" si="75"/>
        <v>0.216</v>
      </c>
      <c r="EE49" s="118">
        <f t="shared" si="75"/>
        <v>0.216</v>
      </c>
      <c r="EF49" s="118">
        <f t="shared" si="75"/>
        <v>0.216</v>
      </c>
      <c r="EG49" s="118">
        <f t="shared" si="60"/>
        <v>0.216</v>
      </c>
      <c r="EH49" s="118">
        <f t="shared" si="60"/>
        <v>0.216</v>
      </c>
      <c r="EI49" s="118">
        <f t="shared" si="60"/>
        <v>0.216</v>
      </c>
      <c r="EJ49" s="118">
        <f t="shared" si="60"/>
        <v>0.216</v>
      </c>
      <c r="EK49" s="118">
        <f t="shared" si="60"/>
        <v>0.216</v>
      </c>
      <c r="EL49" s="118">
        <f t="shared" si="60"/>
        <v>0.216</v>
      </c>
      <c r="EM49" s="118">
        <f t="shared" si="60"/>
        <v>0.216</v>
      </c>
      <c r="EN49" s="118">
        <f t="shared" si="60"/>
        <v>0.216</v>
      </c>
      <c r="EO49" s="118">
        <f t="shared" si="60"/>
        <v>0.216</v>
      </c>
    </row>
    <row r="50" spans="1:145" s="118" customFormat="1" ht="23.1" customHeight="1" x14ac:dyDescent="0.2">
      <c r="A50" s="111">
        <v>920</v>
      </c>
      <c r="B50" s="182" t="s">
        <v>265</v>
      </c>
      <c r="C50" s="164"/>
      <c r="D50" s="164"/>
      <c r="E50" s="183" t="s">
        <v>270</v>
      </c>
      <c r="F50" s="115"/>
      <c r="G50" s="165">
        <v>0.216</v>
      </c>
      <c r="H50" s="164"/>
      <c r="I50" s="164"/>
      <c r="L50" s="119">
        <v>920</v>
      </c>
      <c r="M50" s="119"/>
      <c r="N50" s="112"/>
      <c r="O50" s="121"/>
      <c r="P50" s="122" t="s">
        <v>271</v>
      </c>
      <c r="Q50" s="178"/>
      <c r="R50" s="178"/>
      <c r="S50" s="179">
        <v>23607</v>
      </c>
      <c r="T50" s="179">
        <v>40869.620064000002</v>
      </c>
      <c r="U50" s="124"/>
      <c r="V50" s="124"/>
      <c r="W50" s="125">
        <f>Q46+Q47+Q48+Q49+Q63+S46+S47+S48+S49+S50</f>
        <v>88360.686086956528</v>
      </c>
      <c r="X50" s="125">
        <f>R46+R47+R48+R49+R63+T46+T47+T48+T49+T50</f>
        <v>153148.79606399999</v>
      </c>
      <c r="Y50" s="118">
        <f>H45-W50</f>
        <v>0.58991304348455742</v>
      </c>
      <c r="Z50" s="118">
        <f>I45-X50</f>
        <v>-0.24006400001235306</v>
      </c>
      <c r="AA50" s="165">
        <v>0</v>
      </c>
      <c r="AB50" s="165">
        <v>0</v>
      </c>
      <c r="AC50" s="113">
        <v>0</v>
      </c>
      <c r="AD50" s="113">
        <v>0</v>
      </c>
      <c r="AE50" s="118" t="s">
        <v>269</v>
      </c>
      <c r="AF50" s="126">
        <v>44713</v>
      </c>
      <c r="AG50" s="162"/>
      <c r="BJ50" s="118">
        <f t="shared" si="35"/>
        <v>0</v>
      </c>
      <c r="BK50" s="118">
        <f t="shared" si="36"/>
        <v>0</v>
      </c>
      <c r="BL50" s="118" t="s">
        <v>112</v>
      </c>
      <c r="BM50" s="124">
        <f t="shared" si="53"/>
        <v>0</v>
      </c>
      <c r="BN50" s="124">
        <f t="shared" si="53"/>
        <v>0</v>
      </c>
      <c r="BO50" s="124">
        <f t="shared" si="53"/>
        <v>0</v>
      </c>
      <c r="BP50" s="124">
        <f t="shared" si="53"/>
        <v>0</v>
      </c>
      <c r="BQ50" s="124">
        <f t="shared" si="53"/>
        <v>0</v>
      </c>
      <c r="BR50" s="124">
        <f t="shared" si="53"/>
        <v>0</v>
      </c>
      <c r="BS50" s="124">
        <f t="shared" si="53"/>
        <v>0</v>
      </c>
      <c r="BT50" s="124">
        <f t="shared" si="53"/>
        <v>0</v>
      </c>
      <c r="BU50" s="124">
        <f t="shared" si="53"/>
        <v>0</v>
      </c>
      <c r="BV50" s="124">
        <f t="shared" si="53"/>
        <v>0</v>
      </c>
      <c r="BW50" s="124">
        <f t="shared" si="53"/>
        <v>0</v>
      </c>
      <c r="BX50" s="124">
        <f t="shared" si="53"/>
        <v>0</v>
      </c>
      <c r="BY50" s="124">
        <f t="shared" si="54"/>
        <v>0</v>
      </c>
      <c r="BZ50" s="124">
        <f t="shared" si="54"/>
        <v>0</v>
      </c>
      <c r="CA50" s="124">
        <f t="shared" si="54"/>
        <v>0</v>
      </c>
      <c r="CB50" s="124">
        <f t="shared" si="54"/>
        <v>0</v>
      </c>
      <c r="CC50" s="124">
        <f t="shared" si="54"/>
        <v>0</v>
      </c>
      <c r="CD50" s="124">
        <f t="shared" si="54"/>
        <v>0</v>
      </c>
      <c r="CE50" s="124">
        <f t="shared" si="54"/>
        <v>0</v>
      </c>
      <c r="CF50" s="124">
        <f t="shared" si="54"/>
        <v>0</v>
      </c>
      <c r="CG50" s="124">
        <f t="shared" si="54"/>
        <v>0</v>
      </c>
      <c r="CH50" s="124">
        <f t="shared" si="54"/>
        <v>0</v>
      </c>
      <c r="CI50" s="124">
        <f t="shared" si="54"/>
        <v>0</v>
      </c>
      <c r="CJ50" s="124">
        <f t="shared" si="54"/>
        <v>0</v>
      </c>
      <c r="CK50" s="125">
        <f t="shared" si="37"/>
        <v>0</v>
      </c>
      <c r="CL50" s="125">
        <f t="shared" si="38"/>
        <v>0</v>
      </c>
      <c r="CM50" s="125">
        <f t="shared" si="81"/>
        <v>0</v>
      </c>
      <c r="CN50" s="125">
        <f t="shared" si="81"/>
        <v>0</v>
      </c>
      <c r="CO50" s="124">
        <f t="shared" si="56"/>
        <v>0</v>
      </c>
      <c r="CP50" s="124">
        <f t="shared" si="56"/>
        <v>0</v>
      </c>
      <c r="CQ50" s="124">
        <f t="shared" si="56"/>
        <v>0</v>
      </c>
      <c r="CR50" s="124">
        <f t="shared" si="56"/>
        <v>0</v>
      </c>
      <c r="CS50" s="124">
        <f t="shared" si="56"/>
        <v>0</v>
      </c>
      <c r="CT50" s="124">
        <f t="shared" si="56"/>
        <v>0</v>
      </c>
      <c r="CU50" s="124">
        <f t="shared" si="56"/>
        <v>0</v>
      </c>
      <c r="CV50" s="124">
        <f t="shared" si="56"/>
        <v>0</v>
      </c>
      <c r="CW50" s="124">
        <f t="shared" si="56"/>
        <v>0</v>
      </c>
      <c r="CX50" s="124">
        <f t="shared" si="56"/>
        <v>0</v>
      </c>
      <c r="CY50" s="124">
        <f t="shared" si="56"/>
        <v>0</v>
      </c>
      <c r="CZ50" s="124">
        <f t="shared" si="56"/>
        <v>0</v>
      </c>
      <c r="DA50" s="124">
        <f t="shared" si="57"/>
        <v>0</v>
      </c>
      <c r="DB50" s="124">
        <f t="shared" si="57"/>
        <v>0</v>
      </c>
      <c r="DC50" s="124">
        <f t="shared" si="57"/>
        <v>0</v>
      </c>
      <c r="DD50" s="124">
        <f t="shared" si="57"/>
        <v>0</v>
      </c>
      <c r="DE50" s="124">
        <f t="shared" si="57"/>
        <v>0</v>
      </c>
      <c r="DF50" s="124">
        <f t="shared" si="57"/>
        <v>0</v>
      </c>
      <c r="DG50" s="124">
        <f t="shared" si="57"/>
        <v>0</v>
      </c>
      <c r="DH50" s="124">
        <f t="shared" si="57"/>
        <v>0</v>
      </c>
      <c r="DI50" s="124">
        <f t="shared" si="57"/>
        <v>0</v>
      </c>
      <c r="DJ50" s="124">
        <f t="shared" si="57"/>
        <v>0</v>
      </c>
      <c r="DK50" s="124">
        <f t="shared" si="57"/>
        <v>0</v>
      </c>
      <c r="DL50" s="124">
        <f t="shared" si="57"/>
        <v>0</v>
      </c>
      <c r="DM50" s="125">
        <f t="shared" si="39"/>
        <v>0</v>
      </c>
      <c r="DN50" s="125">
        <f t="shared" si="40"/>
        <v>0</v>
      </c>
      <c r="DO50" s="125">
        <f t="shared" si="58"/>
        <v>0</v>
      </c>
      <c r="DP50" s="125">
        <f t="shared" si="58"/>
        <v>0</v>
      </c>
      <c r="DQ50" s="159"/>
      <c r="DR50" s="159"/>
      <c r="DS50" s="159"/>
      <c r="DT50" s="159"/>
      <c r="DU50" s="159"/>
      <c r="DV50" s="159"/>
      <c r="DW50" s="159"/>
      <c r="DX50" s="159"/>
      <c r="DY50" s="159"/>
      <c r="DZ50" s="159"/>
      <c r="EA50" s="159"/>
      <c r="EB50" s="159"/>
      <c r="EC50" s="159"/>
      <c r="ED50" s="159"/>
      <c r="EE50" s="159"/>
      <c r="EF50" s="159"/>
      <c r="EG50" s="159"/>
      <c r="EH50" s="159"/>
      <c r="EI50" s="159"/>
      <c r="EJ50" s="159"/>
      <c r="EK50" s="159"/>
      <c r="EL50" s="159"/>
      <c r="EM50" s="159"/>
      <c r="EN50" s="159"/>
      <c r="EO50" s="159"/>
    </row>
    <row r="51" spans="1:145" s="129" customFormat="1" ht="23.1" customHeight="1" x14ac:dyDescent="0.2">
      <c r="A51" s="111">
        <v>920</v>
      </c>
      <c r="B51" s="112" t="s">
        <v>272</v>
      </c>
      <c r="C51" s="113">
        <v>44181.36363636364</v>
      </c>
      <c r="D51" s="113">
        <v>136090</v>
      </c>
      <c r="E51" s="112" t="s">
        <v>273</v>
      </c>
      <c r="F51" s="115" t="s">
        <v>274</v>
      </c>
      <c r="G51" s="171">
        <v>0.19800000000000001</v>
      </c>
      <c r="H51" s="113">
        <v>8747.9100000000017</v>
      </c>
      <c r="I51" s="113">
        <v>26945.82</v>
      </c>
      <c r="J51" s="125" t="s">
        <v>109</v>
      </c>
      <c r="K51" s="118" t="s">
        <v>236</v>
      </c>
      <c r="L51" s="119">
        <f t="shared" ref="L51:L62" si="83">A51</f>
        <v>920</v>
      </c>
      <c r="M51" s="119">
        <v>1</v>
      </c>
      <c r="N51" s="114" t="s">
        <v>120</v>
      </c>
      <c r="O51" s="121">
        <v>0.12</v>
      </c>
      <c r="P51" s="122" t="s">
        <v>72</v>
      </c>
      <c r="Q51" s="178">
        <f>H51*$O51</f>
        <v>1049.7492000000002</v>
      </c>
      <c r="R51" s="178">
        <f>I51*$O51</f>
        <v>3233.4983999999999</v>
      </c>
      <c r="S51" s="179">
        <f t="shared" ref="S51:T62" si="84">H51-Q51</f>
        <v>7698.1608000000015</v>
      </c>
      <c r="T51" s="179">
        <f t="shared" si="84"/>
        <v>23712.321599999999</v>
      </c>
      <c r="U51" s="124">
        <f t="shared" ref="U51:V62" si="85">Q51+S51</f>
        <v>8747.9100000000017</v>
      </c>
      <c r="V51" s="124">
        <f t="shared" si="85"/>
        <v>26945.82</v>
      </c>
      <c r="W51" s="125">
        <f t="shared" ref="W51:X62" si="86">H51-U51</f>
        <v>0</v>
      </c>
      <c r="X51" s="125">
        <f t="shared" si="86"/>
        <v>0</v>
      </c>
      <c r="Y51" s="118" t="s">
        <v>127</v>
      </c>
      <c r="AA51" s="116">
        <v>1.0228604122958701E-2</v>
      </c>
      <c r="AB51" s="116">
        <f t="shared" ref="AB51:AB61" si="87">AA51</f>
        <v>1.0228604122958701E-2</v>
      </c>
      <c r="AC51" s="123">
        <f t="shared" ref="AC51:AD61" si="88">AA51*C51</f>
        <v>451.91367824884674</v>
      </c>
      <c r="AD51" s="123">
        <f t="shared" si="88"/>
        <v>1392.0107350934495</v>
      </c>
      <c r="AE51" s="162" t="s">
        <v>275</v>
      </c>
      <c r="AF51" s="172">
        <v>44774</v>
      </c>
      <c r="AO51" s="118">
        <f>IF($AI$14="yes",$M51*$G51,$M51)</f>
        <v>1</v>
      </c>
      <c r="AP51" s="118">
        <f>AO51</f>
        <v>1</v>
      </c>
      <c r="AQ51" s="118">
        <f t="shared" ref="AQ51:BE58" si="89">AP51</f>
        <v>1</v>
      </c>
      <c r="AR51" s="118">
        <f t="shared" si="89"/>
        <v>1</v>
      </c>
      <c r="AS51" s="118">
        <f t="shared" si="89"/>
        <v>1</v>
      </c>
      <c r="AT51" s="118">
        <f t="shared" si="89"/>
        <v>1</v>
      </c>
      <c r="AU51" s="118">
        <f t="shared" si="89"/>
        <v>1</v>
      </c>
      <c r="AV51" s="118">
        <f t="shared" si="89"/>
        <v>1</v>
      </c>
      <c r="AW51" s="118">
        <f t="shared" si="89"/>
        <v>1</v>
      </c>
      <c r="AX51" s="118">
        <f t="shared" si="89"/>
        <v>1</v>
      </c>
      <c r="AY51" s="118">
        <f t="shared" si="89"/>
        <v>1</v>
      </c>
      <c r="AZ51" s="118">
        <f t="shared" si="89"/>
        <v>1</v>
      </c>
      <c r="BA51" s="118">
        <f t="shared" si="89"/>
        <v>1</v>
      </c>
      <c r="BB51" s="118">
        <f t="shared" si="89"/>
        <v>1</v>
      </c>
      <c r="BC51" s="118">
        <f t="shared" si="89"/>
        <v>1</v>
      </c>
      <c r="BD51" s="118">
        <f t="shared" si="89"/>
        <v>1</v>
      </c>
      <c r="BE51" s="118">
        <f t="shared" si="89"/>
        <v>1</v>
      </c>
      <c r="BG51" s="118" t="str">
        <f>BH51</f>
        <v>Vacant Aug 2022</v>
      </c>
      <c r="BH51" s="118" t="str">
        <f t="shared" ref="BH51:BH61" si="90">K51</f>
        <v>Vacant Aug 2022</v>
      </c>
      <c r="BJ51" s="118">
        <f t="shared" si="35"/>
        <v>5</v>
      </c>
      <c r="BK51" s="118">
        <f t="shared" si="36"/>
        <v>12</v>
      </c>
      <c r="BL51" s="118" t="s">
        <v>112</v>
      </c>
      <c r="BM51" s="124">
        <f t="shared" si="53"/>
        <v>0</v>
      </c>
      <c r="BN51" s="124">
        <f t="shared" si="53"/>
        <v>0</v>
      </c>
      <c r="BO51" s="124">
        <f t="shared" si="53"/>
        <v>0</v>
      </c>
      <c r="BP51" s="124">
        <f t="shared" ref="BP51:BX64" si="91">IF(AK51=1,$H51/$BJ51,0)</f>
        <v>0</v>
      </c>
      <c r="BQ51" s="124">
        <f t="shared" si="91"/>
        <v>0</v>
      </c>
      <c r="BR51" s="124">
        <f t="shared" si="91"/>
        <v>0</v>
      </c>
      <c r="BS51" s="124">
        <f t="shared" si="91"/>
        <v>0</v>
      </c>
      <c r="BT51" s="124">
        <f t="shared" si="91"/>
        <v>1749.5820000000003</v>
      </c>
      <c r="BU51" s="124">
        <f t="shared" si="91"/>
        <v>1749.5820000000003</v>
      </c>
      <c r="BV51" s="124">
        <f t="shared" si="91"/>
        <v>1749.5820000000003</v>
      </c>
      <c r="BW51" s="124">
        <f t="shared" si="91"/>
        <v>1749.5820000000003</v>
      </c>
      <c r="BX51" s="124">
        <f t="shared" si="91"/>
        <v>1749.5820000000003</v>
      </c>
      <c r="BY51" s="124">
        <f t="shared" si="54"/>
        <v>2245.4850000000001</v>
      </c>
      <c r="BZ51" s="124">
        <f t="shared" si="54"/>
        <v>2245.4850000000001</v>
      </c>
      <c r="CA51" s="124">
        <f t="shared" si="54"/>
        <v>2245.4850000000001</v>
      </c>
      <c r="CB51" s="124">
        <f t="shared" ref="CB51:CJ64" si="92">IF(AW51=1,$I51/$BK51,0)</f>
        <v>2245.4850000000001</v>
      </c>
      <c r="CC51" s="124">
        <f t="shared" si="92"/>
        <v>2245.4850000000001</v>
      </c>
      <c r="CD51" s="124">
        <f t="shared" si="92"/>
        <v>2245.4850000000001</v>
      </c>
      <c r="CE51" s="124">
        <f t="shared" si="92"/>
        <v>2245.4850000000001</v>
      </c>
      <c r="CF51" s="124">
        <f t="shared" si="92"/>
        <v>2245.4850000000001</v>
      </c>
      <c r="CG51" s="124">
        <f t="shared" si="92"/>
        <v>2245.4850000000001</v>
      </c>
      <c r="CH51" s="124">
        <f t="shared" si="92"/>
        <v>2245.4850000000001</v>
      </c>
      <c r="CI51" s="124">
        <f t="shared" si="92"/>
        <v>2245.4850000000001</v>
      </c>
      <c r="CJ51" s="124">
        <f t="shared" si="92"/>
        <v>2245.4850000000001</v>
      </c>
      <c r="CK51" s="125">
        <f t="shared" si="37"/>
        <v>8747.9100000000017</v>
      </c>
      <c r="CL51" s="125">
        <f t="shared" si="38"/>
        <v>26945.820000000003</v>
      </c>
      <c r="CM51" s="125">
        <f t="shared" si="81"/>
        <v>0</v>
      </c>
      <c r="CN51" s="125">
        <f t="shared" si="81"/>
        <v>0</v>
      </c>
      <c r="CO51" s="124">
        <f t="shared" si="56"/>
        <v>0</v>
      </c>
      <c r="CP51" s="124">
        <f t="shared" si="56"/>
        <v>0</v>
      </c>
      <c r="CQ51" s="124">
        <f t="shared" si="56"/>
        <v>0</v>
      </c>
      <c r="CR51" s="124">
        <f t="shared" ref="CR51:CZ64" si="93">IF(AK51=1,$AC51/$BJ51,0)</f>
        <v>0</v>
      </c>
      <c r="CS51" s="124">
        <f t="shared" si="93"/>
        <v>0</v>
      </c>
      <c r="CT51" s="124">
        <f t="shared" si="93"/>
        <v>0</v>
      </c>
      <c r="CU51" s="124">
        <f t="shared" si="93"/>
        <v>0</v>
      </c>
      <c r="CV51" s="124">
        <f t="shared" si="93"/>
        <v>90.382735649769344</v>
      </c>
      <c r="CW51" s="124">
        <f t="shared" si="93"/>
        <v>90.382735649769344</v>
      </c>
      <c r="CX51" s="124">
        <f t="shared" si="93"/>
        <v>90.382735649769344</v>
      </c>
      <c r="CY51" s="124">
        <f t="shared" si="93"/>
        <v>90.382735649769344</v>
      </c>
      <c r="CZ51" s="124">
        <f t="shared" si="93"/>
        <v>90.382735649769344</v>
      </c>
      <c r="DA51" s="124">
        <f t="shared" si="57"/>
        <v>116.0008945911208</v>
      </c>
      <c r="DB51" s="124">
        <f t="shared" si="57"/>
        <v>116.0008945911208</v>
      </c>
      <c r="DC51" s="124">
        <f t="shared" si="57"/>
        <v>116.0008945911208</v>
      </c>
      <c r="DD51" s="124">
        <f t="shared" ref="DD51:DL64" si="94">IF(AW51=1,$AD51/$BK51,0)</f>
        <v>116.0008945911208</v>
      </c>
      <c r="DE51" s="124">
        <f t="shared" si="94"/>
        <v>116.0008945911208</v>
      </c>
      <c r="DF51" s="124">
        <f t="shared" si="94"/>
        <v>116.0008945911208</v>
      </c>
      <c r="DG51" s="124">
        <f t="shared" si="94"/>
        <v>116.0008945911208</v>
      </c>
      <c r="DH51" s="124">
        <f t="shared" si="94"/>
        <v>116.0008945911208</v>
      </c>
      <c r="DI51" s="124">
        <f t="shared" si="94"/>
        <v>116.0008945911208</v>
      </c>
      <c r="DJ51" s="124">
        <f t="shared" si="94"/>
        <v>116.0008945911208</v>
      </c>
      <c r="DK51" s="124">
        <f t="shared" si="94"/>
        <v>116.0008945911208</v>
      </c>
      <c r="DL51" s="124">
        <f t="shared" si="94"/>
        <v>116.0008945911208</v>
      </c>
      <c r="DM51" s="125">
        <f t="shared" si="39"/>
        <v>451.91367824884674</v>
      </c>
      <c r="DN51" s="125">
        <f t="shared" si="40"/>
        <v>1392.0107350934497</v>
      </c>
      <c r="DO51" s="125">
        <f t="shared" si="58"/>
        <v>0</v>
      </c>
      <c r="DP51" s="125">
        <f t="shared" si="58"/>
        <v>0</v>
      </c>
      <c r="DQ51" s="118">
        <f t="shared" si="75"/>
        <v>0</v>
      </c>
      <c r="DR51" s="118">
        <f t="shared" si="75"/>
        <v>0</v>
      </c>
      <c r="DS51" s="118">
        <f t="shared" si="75"/>
        <v>0</v>
      </c>
      <c r="DT51" s="118">
        <f t="shared" si="75"/>
        <v>0</v>
      </c>
      <c r="DU51" s="118">
        <f t="shared" si="75"/>
        <v>0</v>
      </c>
      <c r="DV51" s="118">
        <f t="shared" si="75"/>
        <v>0</v>
      </c>
      <c r="DW51" s="118">
        <f t="shared" si="75"/>
        <v>0</v>
      </c>
      <c r="DX51" s="118">
        <f t="shared" si="75"/>
        <v>0</v>
      </c>
      <c r="DY51" s="118">
        <f t="shared" si="75"/>
        <v>0.19800000000000001</v>
      </c>
      <c r="DZ51" s="118">
        <f t="shared" si="75"/>
        <v>0.19800000000000001</v>
      </c>
      <c r="EA51" s="118">
        <f t="shared" si="75"/>
        <v>0.19800000000000001</v>
      </c>
      <c r="EB51" s="118">
        <f t="shared" si="75"/>
        <v>0.19800000000000001</v>
      </c>
      <c r="EC51" s="118">
        <f t="shared" si="75"/>
        <v>0.19800000000000001</v>
      </c>
      <c r="ED51" s="118">
        <f t="shared" si="75"/>
        <v>0.19800000000000001</v>
      </c>
      <c r="EE51" s="118">
        <f t="shared" si="75"/>
        <v>0.19800000000000001</v>
      </c>
      <c r="EF51" s="118">
        <f t="shared" si="75"/>
        <v>0.19800000000000001</v>
      </c>
      <c r="EG51" s="118">
        <f t="shared" si="60"/>
        <v>0.19800000000000001</v>
      </c>
      <c r="EH51" s="118">
        <f t="shared" si="60"/>
        <v>0.19800000000000001</v>
      </c>
      <c r="EI51" s="118">
        <f t="shared" si="60"/>
        <v>0.19800000000000001</v>
      </c>
      <c r="EJ51" s="118">
        <f t="shared" si="60"/>
        <v>0.19800000000000001</v>
      </c>
      <c r="EK51" s="118">
        <f t="shared" si="60"/>
        <v>0.19800000000000001</v>
      </c>
      <c r="EL51" s="118">
        <f t="shared" si="60"/>
        <v>0.19800000000000001</v>
      </c>
      <c r="EM51" s="118">
        <f t="shared" si="60"/>
        <v>0.19800000000000001</v>
      </c>
      <c r="EN51" s="118">
        <f t="shared" si="60"/>
        <v>0.19800000000000001</v>
      </c>
      <c r="EO51" s="118">
        <f t="shared" si="60"/>
        <v>0.19800000000000001</v>
      </c>
    </row>
    <row r="52" spans="1:145" s="162" customFormat="1" ht="23.1" customHeight="1" x14ac:dyDescent="0.2">
      <c r="A52" s="111">
        <v>920</v>
      </c>
      <c r="B52" s="114" t="s">
        <v>276</v>
      </c>
      <c r="C52" s="113">
        <v>36983.092801263607</v>
      </c>
      <c r="D52" s="113">
        <v>114258.06451612903</v>
      </c>
      <c r="E52" s="184" t="s">
        <v>277</v>
      </c>
      <c r="F52" s="115" t="s">
        <v>274</v>
      </c>
      <c r="G52" s="165">
        <v>0.27900000000000003</v>
      </c>
      <c r="H52" s="113">
        <v>10318.282891552548</v>
      </c>
      <c r="I52" s="113">
        <v>31878.000000000004</v>
      </c>
      <c r="J52" s="125" t="s">
        <v>109</v>
      </c>
      <c r="K52" s="118" t="s">
        <v>236</v>
      </c>
      <c r="L52" s="119">
        <f t="shared" si="83"/>
        <v>920</v>
      </c>
      <c r="M52" s="119">
        <v>1</v>
      </c>
      <c r="N52" s="114" t="s">
        <v>120</v>
      </c>
      <c r="O52" s="121">
        <v>0.12</v>
      </c>
      <c r="P52" s="122" t="s">
        <v>72</v>
      </c>
      <c r="Q52" s="178">
        <f>H52*$O52</f>
        <v>1238.1939469863057</v>
      </c>
      <c r="R52" s="178">
        <f>I52*$O52</f>
        <v>3825.36</v>
      </c>
      <c r="S52" s="179">
        <f t="shared" si="84"/>
        <v>9080.0889445662415</v>
      </c>
      <c r="T52" s="179">
        <f t="shared" si="84"/>
        <v>28052.640000000003</v>
      </c>
      <c r="U52" s="124">
        <f t="shared" si="85"/>
        <v>10318.282891552548</v>
      </c>
      <c r="V52" s="124">
        <f t="shared" si="85"/>
        <v>31878.000000000004</v>
      </c>
      <c r="W52" s="125">
        <f t="shared" si="86"/>
        <v>0</v>
      </c>
      <c r="X52" s="125">
        <f t="shared" si="86"/>
        <v>0</v>
      </c>
      <c r="Y52" s="118" t="s">
        <v>127</v>
      </c>
      <c r="AA52" s="116">
        <v>1.0228604122958701E-2</v>
      </c>
      <c r="AB52" s="116">
        <f t="shared" si="87"/>
        <v>1.0228604122958701E-2</v>
      </c>
      <c r="AC52" s="123">
        <f t="shared" si="88"/>
        <v>378.2854155067692</v>
      </c>
      <c r="AD52" s="123">
        <f t="shared" si="88"/>
        <v>1168.7005097909587</v>
      </c>
      <c r="AE52" s="162" t="s">
        <v>275</v>
      </c>
      <c r="AF52" s="172">
        <v>44774</v>
      </c>
      <c r="AG52" s="129"/>
      <c r="AH52" s="129"/>
      <c r="AI52" s="129"/>
      <c r="AJ52" s="129"/>
      <c r="AK52" s="129"/>
      <c r="AL52" s="129"/>
      <c r="AM52" s="129"/>
      <c r="AN52" s="129"/>
      <c r="AO52" s="118">
        <f>IF($AI$14="yes",$M52*$G52,$M52)</f>
        <v>1</v>
      </c>
      <c r="AP52" s="118">
        <f>AO52</f>
        <v>1</v>
      </c>
      <c r="AQ52" s="118">
        <f t="shared" si="89"/>
        <v>1</v>
      </c>
      <c r="AR52" s="118">
        <f t="shared" si="89"/>
        <v>1</v>
      </c>
      <c r="AS52" s="118">
        <f t="shared" si="89"/>
        <v>1</v>
      </c>
      <c r="AT52" s="118">
        <f t="shared" si="89"/>
        <v>1</v>
      </c>
      <c r="AU52" s="118">
        <f t="shared" si="89"/>
        <v>1</v>
      </c>
      <c r="AV52" s="118">
        <f t="shared" si="89"/>
        <v>1</v>
      </c>
      <c r="AW52" s="118">
        <f t="shared" si="89"/>
        <v>1</v>
      </c>
      <c r="AX52" s="118">
        <f t="shared" si="89"/>
        <v>1</v>
      </c>
      <c r="AY52" s="118">
        <f t="shared" si="89"/>
        <v>1</v>
      </c>
      <c r="AZ52" s="118">
        <f t="shared" si="89"/>
        <v>1</v>
      </c>
      <c r="BA52" s="118">
        <f t="shared" si="89"/>
        <v>1</v>
      </c>
      <c r="BB52" s="118">
        <f t="shared" si="89"/>
        <v>1</v>
      </c>
      <c r="BC52" s="118">
        <f t="shared" si="89"/>
        <v>1</v>
      </c>
      <c r="BD52" s="118">
        <f t="shared" si="89"/>
        <v>1</v>
      </c>
      <c r="BE52" s="118">
        <f t="shared" si="89"/>
        <v>1</v>
      </c>
      <c r="BG52" s="118" t="str">
        <f>BH52</f>
        <v>Vacant Aug 2022</v>
      </c>
      <c r="BH52" s="118" t="str">
        <f t="shared" si="90"/>
        <v>Vacant Aug 2022</v>
      </c>
      <c r="BJ52" s="118">
        <f t="shared" si="35"/>
        <v>5</v>
      </c>
      <c r="BK52" s="118">
        <f t="shared" si="36"/>
        <v>12</v>
      </c>
      <c r="BL52" s="118" t="s">
        <v>112</v>
      </c>
      <c r="BM52" s="124">
        <f t="shared" ref="BM52:BO64" si="95">IF(AH52=1,$H52/$BJ52,0)</f>
        <v>0</v>
      </c>
      <c r="BN52" s="124">
        <f t="shared" si="95"/>
        <v>0</v>
      </c>
      <c r="BO52" s="124">
        <f t="shared" si="95"/>
        <v>0</v>
      </c>
      <c r="BP52" s="124">
        <f t="shared" si="91"/>
        <v>0</v>
      </c>
      <c r="BQ52" s="124">
        <f t="shared" si="91"/>
        <v>0</v>
      </c>
      <c r="BR52" s="124">
        <f t="shared" si="91"/>
        <v>0</v>
      </c>
      <c r="BS52" s="124">
        <f t="shared" si="91"/>
        <v>0</v>
      </c>
      <c r="BT52" s="124">
        <f t="shared" si="91"/>
        <v>2063.6565783105098</v>
      </c>
      <c r="BU52" s="124">
        <f t="shared" si="91"/>
        <v>2063.6565783105098</v>
      </c>
      <c r="BV52" s="124">
        <f t="shared" si="91"/>
        <v>2063.6565783105098</v>
      </c>
      <c r="BW52" s="124">
        <f t="shared" si="91"/>
        <v>2063.6565783105098</v>
      </c>
      <c r="BX52" s="124">
        <f t="shared" si="91"/>
        <v>2063.6565783105098</v>
      </c>
      <c r="BY52" s="124">
        <f t="shared" ref="BY52:CA64" si="96">IF(AT52=1,$I52/$BK52,0)</f>
        <v>2656.5000000000005</v>
      </c>
      <c r="BZ52" s="124">
        <f t="shared" si="96"/>
        <v>2656.5000000000005</v>
      </c>
      <c r="CA52" s="124">
        <f t="shared" si="96"/>
        <v>2656.5000000000005</v>
      </c>
      <c r="CB52" s="124">
        <f t="shared" si="92"/>
        <v>2656.5000000000005</v>
      </c>
      <c r="CC52" s="124">
        <f t="shared" si="92"/>
        <v>2656.5000000000005</v>
      </c>
      <c r="CD52" s="124">
        <f t="shared" si="92"/>
        <v>2656.5000000000005</v>
      </c>
      <c r="CE52" s="124">
        <f t="shared" si="92"/>
        <v>2656.5000000000005</v>
      </c>
      <c r="CF52" s="124">
        <f t="shared" si="92"/>
        <v>2656.5000000000005</v>
      </c>
      <c r="CG52" s="124">
        <f t="shared" si="92"/>
        <v>2656.5000000000005</v>
      </c>
      <c r="CH52" s="124">
        <f t="shared" si="92"/>
        <v>2656.5000000000005</v>
      </c>
      <c r="CI52" s="124">
        <f t="shared" si="92"/>
        <v>2656.5000000000005</v>
      </c>
      <c r="CJ52" s="124">
        <f t="shared" si="92"/>
        <v>2656.5000000000005</v>
      </c>
      <c r="CK52" s="125">
        <f t="shared" si="37"/>
        <v>10318.28289155255</v>
      </c>
      <c r="CL52" s="125">
        <f t="shared" si="38"/>
        <v>31878.000000000004</v>
      </c>
      <c r="CM52" s="125">
        <f t="shared" si="81"/>
        <v>0</v>
      </c>
      <c r="CN52" s="125">
        <f t="shared" si="81"/>
        <v>0</v>
      </c>
      <c r="CO52" s="124">
        <f t="shared" ref="CO52:CQ64" si="97">IF(AH52=1,$AC52/$BJ52,0)</f>
        <v>0</v>
      </c>
      <c r="CP52" s="124">
        <f t="shared" si="97"/>
        <v>0</v>
      </c>
      <c r="CQ52" s="124">
        <f t="shared" si="97"/>
        <v>0</v>
      </c>
      <c r="CR52" s="124">
        <f t="shared" si="93"/>
        <v>0</v>
      </c>
      <c r="CS52" s="124">
        <f t="shared" si="93"/>
        <v>0</v>
      </c>
      <c r="CT52" s="124">
        <f t="shared" si="93"/>
        <v>0</v>
      </c>
      <c r="CU52" s="124">
        <f t="shared" si="93"/>
        <v>0</v>
      </c>
      <c r="CV52" s="124">
        <f t="shared" si="93"/>
        <v>75.657083101353834</v>
      </c>
      <c r="CW52" s="124">
        <f t="shared" si="93"/>
        <v>75.657083101353834</v>
      </c>
      <c r="CX52" s="124">
        <f t="shared" si="93"/>
        <v>75.657083101353834</v>
      </c>
      <c r="CY52" s="124">
        <f t="shared" si="93"/>
        <v>75.657083101353834</v>
      </c>
      <c r="CZ52" s="124">
        <f t="shared" si="93"/>
        <v>75.657083101353834</v>
      </c>
      <c r="DA52" s="124">
        <f t="shared" ref="DA52:DC64" si="98">IF(AT52=1,$AD52/$BK52,0)</f>
        <v>97.391709149246552</v>
      </c>
      <c r="DB52" s="124">
        <f t="shared" si="98"/>
        <v>97.391709149246552</v>
      </c>
      <c r="DC52" s="124">
        <f t="shared" si="98"/>
        <v>97.391709149246552</v>
      </c>
      <c r="DD52" s="124">
        <f t="shared" si="94"/>
        <v>97.391709149246552</v>
      </c>
      <c r="DE52" s="124">
        <f t="shared" si="94"/>
        <v>97.391709149246552</v>
      </c>
      <c r="DF52" s="124">
        <f t="shared" si="94"/>
        <v>97.391709149246552</v>
      </c>
      <c r="DG52" s="124">
        <f t="shared" si="94"/>
        <v>97.391709149246552</v>
      </c>
      <c r="DH52" s="124">
        <f t="shared" si="94"/>
        <v>97.391709149246552</v>
      </c>
      <c r="DI52" s="124">
        <f t="shared" si="94"/>
        <v>97.391709149246552</v>
      </c>
      <c r="DJ52" s="124">
        <f t="shared" si="94"/>
        <v>97.391709149246552</v>
      </c>
      <c r="DK52" s="124">
        <f t="shared" si="94"/>
        <v>97.391709149246552</v>
      </c>
      <c r="DL52" s="124">
        <f t="shared" si="94"/>
        <v>97.391709149246552</v>
      </c>
      <c r="DM52" s="125">
        <f t="shared" si="39"/>
        <v>378.28541550676914</v>
      </c>
      <c r="DN52" s="125">
        <f t="shared" si="40"/>
        <v>1168.7005097909587</v>
      </c>
      <c r="DO52" s="125">
        <f t="shared" si="58"/>
        <v>0</v>
      </c>
      <c r="DP52" s="125">
        <f t="shared" si="58"/>
        <v>0</v>
      </c>
      <c r="DQ52" s="118">
        <f>AG52*$G52</f>
        <v>0</v>
      </c>
      <c r="DR52" s="118">
        <f t="shared" si="75"/>
        <v>0</v>
      </c>
      <c r="DS52" s="118">
        <f t="shared" si="75"/>
        <v>0</v>
      </c>
      <c r="DT52" s="118">
        <f t="shared" si="75"/>
        <v>0</v>
      </c>
      <c r="DU52" s="118">
        <f t="shared" si="75"/>
        <v>0</v>
      </c>
      <c r="DV52" s="118">
        <f t="shared" si="75"/>
        <v>0</v>
      </c>
      <c r="DW52" s="118">
        <f t="shared" si="75"/>
        <v>0</v>
      </c>
      <c r="DX52" s="118">
        <f t="shared" si="75"/>
        <v>0</v>
      </c>
      <c r="DY52" s="118">
        <f t="shared" si="75"/>
        <v>0.27900000000000003</v>
      </c>
      <c r="DZ52" s="118">
        <f t="shared" si="75"/>
        <v>0.27900000000000003</v>
      </c>
      <c r="EA52" s="118">
        <f t="shared" si="75"/>
        <v>0.27900000000000003</v>
      </c>
      <c r="EB52" s="118">
        <f t="shared" si="75"/>
        <v>0.27900000000000003</v>
      </c>
      <c r="EC52" s="118">
        <f t="shared" si="75"/>
        <v>0.27900000000000003</v>
      </c>
      <c r="ED52" s="118">
        <f t="shared" si="75"/>
        <v>0.27900000000000003</v>
      </c>
      <c r="EE52" s="118">
        <f t="shared" si="75"/>
        <v>0.27900000000000003</v>
      </c>
      <c r="EF52" s="118">
        <f t="shared" si="75"/>
        <v>0.27900000000000003</v>
      </c>
      <c r="EG52" s="118">
        <f t="shared" si="60"/>
        <v>0.27900000000000003</v>
      </c>
      <c r="EH52" s="118">
        <f t="shared" si="60"/>
        <v>0.27900000000000003</v>
      </c>
      <c r="EI52" s="118">
        <f t="shared" si="60"/>
        <v>0.27900000000000003</v>
      </c>
      <c r="EJ52" s="118">
        <f t="shared" si="60"/>
        <v>0.27900000000000003</v>
      </c>
      <c r="EK52" s="118">
        <f t="shared" si="60"/>
        <v>0.27900000000000003</v>
      </c>
      <c r="EL52" s="118">
        <f t="shared" si="60"/>
        <v>0.27900000000000003</v>
      </c>
      <c r="EM52" s="118">
        <f t="shared" si="60"/>
        <v>0.27900000000000003</v>
      </c>
      <c r="EN52" s="118">
        <f t="shared" si="60"/>
        <v>0.27900000000000003</v>
      </c>
      <c r="EO52" s="118">
        <f t="shared" si="60"/>
        <v>0.27900000000000003</v>
      </c>
    </row>
    <row r="53" spans="1:145" s="162" customFormat="1" ht="23.1" customHeight="1" x14ac:dyDescent="0.2">
      <c r="A53" s="111">
        <v>920</v>
      </c>
      <c r="B53" s="185" t="s">
        <v>278</v>
      </c>
      <c r="C53" s="113">
        <v>150157.62463343109</v>
      </c>
      <c r="D53" s="186">
        <v>185595.30791788854</v>
      </c>
      <c r="E53" s="187" t="s">
        <v>279</v>
      </c>
      <c r="F53" s="115" t="s">
        <v>274</v>
      </c>
      <c r="G53" s="165">
        <v>0.26100000000000001</v>
      </c>
      <c r="H53" s="186">
        <v>39191.140029325514</v>
      </c>
      <c r="I53" s="186">
        <v>48440.375366568907</v>
      </c>
      <c r="J53" s="125" t="s">
        <v>109</v>
      </c>
      <c r="K53" s="118" t="s">
        <v>169</v>
      </c>
      <c r="L53" s="119">
        <f t="shared" si="83"/>
        <v>920</v>
      </c>
      <c r="M53" s="119">
        <v>1</v>
      </c>
      <c r="N53" s="118" t="s">
        <v>118</v>
      </c>
      <c r="O53" s="121">
        <v>0.15</v>
      </c>
      <c r="P53" s="122" t="s">
        <v>72</v>
      </c>
      <c r="Q53" s="178">
        <f t="shared" ref="Q53:R62" si="99">H53*$O53</f>
        <v>5878.6710043988269</v>
      </c>
      <c r="R53" s="178">
        <f t="shared" si="99"/>
        <v>7266.0563049853363</v>
      </c>
      <c r="S53" s="179">
        <f t="shared" si="84"/>
        <v>33312.469024926686</v>
      </c>
      <c r="T53" s="179">
        <f t="shared" si="84"/>
        <v>41174.31906158357</v>
      </c>
      <c r="U53" s="124">
        <f t="shared" si="85"/>
        <v>39191.140029325514</v>
      </c>
      <c r="V53" s="124">
        <f t="shared" si="85"/>
        <v>48440.375366568907</v>
      </c>
      <c r="W53" s="125">
        <f t="shared" si="86"/>
        <v>0</v>
      </c>
      <c r="X53" s="125">
        <f t="shared" si="86"/>
        <v>0</v>
      </c>
      <c r="Y53" s="118" t="s">
        <v>127</v>
      </c>
      <c r="Z53" s="162" t="s">
        <v>280</v>
      </c>
      <c r="AA53" s="116">
        <v>0</v>
      </c>
      <c r="AB53" s="116">
        <f t="shared" si="87"/>
        <v>0</v>
      </c>
      <c r="AC53" s="123">
        <f t="shared" si="88"/>
        <v>0</v>
      </c>
      <c r="AD53" s="123">
        <f t="shared" si="88"/>
        <v>0</v>
      </c>
      <c r="AE53" s="162" t="s">
        <v>281</v>
      </c>
      <c r="AF53" s="126">
        <v>44621</v>
      </c>
      <c r="AJ53" s="118">
        <f>IF($AI$14="yes",$M53*$G53,$M53)</f>
        <v>1</v>
      </c>
      <c r="AK53" s="118">
        <f>AJ53</f>
        <v>1</v>
      </c>
      <c r="AL53" s="118">
        <f t="shared" ref="AL53:BA57" si="100">AK53</f>
        <v>1</v>
      </c>
      <c r="AM53" s="118">
        <f t="shared" si="100"/>
        <v>1</v>
      </c>
      <c r="AN53" s="118">
        <f t="shared" si="100"/>
        <v>1</v>
      </c>
      <c r="AO53" s="118">
        <f t="shared" si="100"/>
        <v>1</v>
      </c>
      <c r="AP53" s="118">
        <f t="shared" si="100"/>
        <v>1</v>
      </c>
      <c r="AQ53" s="118">
        <f t="shared" si="100"/>
        <v>1</v>
      </c>
      <c r="AR53" s="118">
        <f t="shared" si="100"/>
        <v>1</v>
      </c>
      <c r="AS53" s="118">
        <f t="shared" si="100"/>
        <v>1</v>
      </c>
      <c r="AT53" s="118">
        <f t="shared" si="100"/>
        <v>1</v>
      </c>
      <c r="AU53" s="118">
        <f t="shared" si="100"/>
        <v>1</v>
      </c>
      <c r="AV53" s="118">
        <f t="shared" si="100"/>
        <v>1</v>
      </c>
      <c r="AW53" s="118">
        <f t="shared" si="100"/>
        <v>1</v>
      </c>
      <c r="AX53" s="118">
        <f t="shared" si="100"/>
        <v>1</v>
      </c>
      <c r="AY53" s="118">
        <f t="shared" si="100"/>
        <v>1</v>
      </c>
      <c r="AZ53" s="118">
        <f t="shared" si="100"/>
        <v>1</v>
      </c>
      <c r="BA53" s="118">
        <f t="shared" si="100"/>
        <v>1</v>
      </c>
      <c r="BB53" s="118">
        <f t="shared" si="89"/>
        <v>1</v>
      </c>
      <c r="BC53" s="118">
        <f t="shared" si="89"/>
        <v>1</v>
      </c>
      <c r="BD53" s="118">
        <f t="shared" si="89"/>
        <v>1</v>
      </c>
      <c r="BE53" s="118">
        <f t="shared" si="89"/>
        <v>1</v>
      </c>
      <c r="BG53" s="118" t="s">
        <v>98</v>
      </c>
      <c r="BH53" s="118" t="str">
        <f t="shared" si="90"/>
        <v>Filled 2022</v>
      </c>
      <c r="BJ53" s="118">
        <f t="shared" si="35"/>
        <v>10</v>
      </c>
      <c r="BK53" s="118">
        <f t="shared" si="36"/>
        <v>12</v>
      </c>
      <c r="BL53" s="118" t="s">
        <v>112</v>
      </c>
      <c r="BM53" s="124">
        <f t="shared" si="95"/>
        <v>0</v>
      </c>
      <c r="BN53" s="124">
        <f t="shared" si="95"/>
        <v>0</v>
      </c>
      <c r="BO53" s="124">
        <f t="shared" si="95"/>
        <v>3919.1140029325516</v>
      </c>
      <c r="BP53" s="124">
        <f t="shared" si="91"/>
        <v>3919.1140029325516</v>
      </c>
      <c r="BQ53" s="124">
        <f t="shared" si="91"/>
        <v>3919.1140029325516</v>
      </c>
      <c r="BR53" s="124">
        <f t="shared" si="91"/>
        <v>3919.1140029325516</v>
      </c>
      <c r="BS53" s="124">
        <f t="shared" si="91"/>
        <v>3919.1140029325516</v>
      </c>
      <c r="BT53" s="124">
        <f t="shared" si="91"/>
        <v>3919.1140029325516</v>
      </c>
      <c r="BU53" s="124">
        <f t="shared" si="91"/>
        <v>3919.1140029325516</v>
      </c>
      <c r="BV53" s="124">
        <f t="shared" si="91"/>
        <v>3919.1140029325516</v>
      </c>
      <c r="BW53" s="124">
        <f t="shared" si="91"/>
        <v>3919.1140029325516</v>
      </c>
      <c r="BX53" s="124">
        <f t="shared" si="91"/>
        <v>3919.1140029325516</v>
      </c>
      <c r="BY53" s="124">
        <f t="shared" si="96"/>
        <v>4036.6979472140756</v>
      </c>
      <c r="BZ53" s="124">
        <f t="shared" si="96"/>
        <v>4036.6979472140756</v>
      </c>
      <c r="CA53" s="124">
        <f t="shared" si="96"/>
        <v>4036.6979472140756</v>
      </c>
      <c r="CB53" s="124">
        <f t="shared" si="92"/>
        <v>4036.6979472140756</v>
      </c>
      <c r="CC53" s="124">
        <f t="shared" si="92"/>
        <v>4036.6979472140756</v>
      </c>
      <c r="CD53" s="124">
        <f t="shared" si="92"/>
        <v>4036.6979472140756</v>
      </c>
      <c r="CE53" s="124">
        <f t="shared" si="92"/>
        <v>4036.6979472140756</v>
      </c>
      <c r="CF53" s="124">
        <f t="shared" si="92"/>
        <v>4036.6979472140756</v>
      </c>
      <c r="CG53" s="124">
        <f t="shared" si="92"/>
        <v>4036.6979472140756</v>
      </c>
      <c r="CH53" s="124">
        <f t="shared" si="92"/>
        <v>4036.6979472140756</v>
      </c>
      <c r="CI53" s="124">
        <f t="shared" si="92"/>
        <v>4036.6979472140756</v>
      </c>
      <c r="CJ53" s="124">
        <f t="shared" si="92"/>
        <v>4036.6979472140756</v>
      </c>
      <c r="CK53" s="125">
        <f t="shared" si="37"/>
        <v>39191.140029325514</v>
      </c>
      <c r="CL53" s="125">
        <f t="shared" si="38"/>
        <v>48440.375366568893</v>
      </c>
      <c r="CM53" s="125">
        <f t="shared" si="81"/>
        <v>0</v>
      </c>
      <c r="CN53" s="125">
        <f t="shared" si="81"/>
        <v>0</v>
      </c>
      <c r="CO53" s="124">
        <f t="shared" si="97"/>
        <v>0</v>
      </c>
      <c r="CP53" s="124">
        <f t="shared" si="97"/>
        <v>0</v>
      </c>
      <c r="CQ53" s="124">
        <f t="shared" si="97"/>
        <v>0</v>
      </c>
      <c r="CR53" s="124">
        <f t="shared" si="93"/>
        <v>0</v>
      </c>
      <c r="CS53" s="124">
        <f t="shared" si="93"/>
        <v>0</v>
      </c>
      <c r="CT53" s="124">
        <f t="shared" si="93"/>
        <v>0</v>
      </c>
      <c r="CU53" s="124">
        <f t="shared" si="93"/>
        <v>0</v>
      </c>
      <c r="CV53" s="124">
        <f t="shared" si="93"/>
        <v>0</v>
      </c>
      <c r="CW53" s="124">
        <f t="shared" si="93"/>
        <v>0</v>
      </c>
      <c r="CX53" s="124">
        <f t="shared" si="93"/>
        <v>0</v>
      </c>
      <c r="CY53" s="124">
        <f t="shared" si="93"/>
        <v>0</v>
      </c>
      <c r="CZ53" s="124">
        <f t="shared" si="93"/>
        <v>0</v>
      </c>
      <c r="DA53" s="124">
        <f t="shared" si="98"/>
        <v>0</v>
      </c>
      <c r="DB53" s="124">
        <f t="shared" si="98"/>
        <v>0</v>
      </c>
      <c r="DC53" s="124">
        <f t="shared" si="98"/>
        <v>0</v>
      </c>
      <c r="DD53" s="124">
        <f t="shared" si="94"/>
        <v>0</v>
      </c>
      <c r="DE53" s="124">
        <f t="shared" si="94"/>
        <v>0</v>
      </c>
      <c r="DF53" s="124">
        <f t="shared" si="94"/>
        <v>0</v>
      </c>
      <c r="DG53" s="124">
        <f t="shared" si="94"/>
        <v>0</v>
      </c>
      <c r="DH53" s="124">
        <f t="shared" si="94"/>
        <v>0</v>
      </c>
      <c r="DI53" s="124">
        <f t="shared" si="94"/>
        <v>0</v>
      </c>
      <c r="DJ53" s="124">
        <f t="shared" si="94"/>
        <v>0</v>
      </c>
      <c r="DK53" s="124">
        <f t="shared" si="94"/>
        <v>0</v>
      </c>
      <c r="DL53" s="124">
        <f t="shared" si="94"/>
        <v>0</v>
      </c>
      <c r="DM53" s="125">
        <f t="shared" si="39"/>
        <v>0</v>
      </c>
      <c r="DN53" s="125">
        <f t="shared" si="40"/>
        <v>0</v>
      </c>
      <c r="DO53" s="125">
        <f t="shared" si="58"/>
        <v>0</v>
      </c>
      <c r="DP53" s="125">
        <f t="shared" si="58"/>
        <v>0</v>
      </c>
      <c r="DQ53" s="118">
        <f t="shared" ref="DQ53:EF61" si="101">AG53*$G53</f>
        <v>0</v>
      </c>
      <c r="DR53" s="118">
        <f t="shared" si="75"/>
        <v>0</v>
      </c>
      <c r="DS53" s="118">
        <f t="shared" si="75"/>
        <v>0</v>
      </c>
      <c r="DT53" s="118">
        <f t="shared" si="75"/>
        <v>0.26100000000000001</v>
      </c>
      <c r="DU53" s="118">
        <f t="shared" si="75"/>
        <v>0.26100000000000001</v>
      </c>
      <c r="DV53" s="118">
        <f t="shared" si="75"/>
        <v>0.26100000000000001</v>
      </c>
      <c r="DW53" s="118">
        <f t="shared" si="75"/>
        <v>0.26100000000000001</v>
      </c>
      <c r="DX53" s="118">
        <f t="shared" si="75"/>
        <v>0.26100000000000001</v>
      </c>
      <c r="DY53" s="118">
        <f t="shared" si="75"/>
        <v>0.26100000000000001</v>
      </c>
      <c r="DZ53" s="118">
        <f t="shared" si="75"/>
        <v>0.26100000000000001</v>
      </c>
      <c r="EA53" s="118">
        <f t="shared" si="75"/>
        <v>0.26100000000000001</v>
      </c>
      <c r="EB53" s="118">
        <f t="shared" si="75"/>
        <v>0.26100000000000001</v>
      </c>
      <c r="EC53" s="118">
        <f t="shared" si="75"/>
        <v>0.26100000000000001</v>
      </c>
      <c r="ED53" s="118">
        <f t="shared" si="75"/>
        <v>0.26100000000000001</v>
      </c>
      <c r="EE53" s="118">
        <f t="shared" si="75"/>
        <v>0.26100000000000001</v>
      </c>
      <c r="EF53" s="118">
        <f t="shared" si="75"/>
        <v>0.26100000000000001</v>
      </c>
      <c r="EG53" s="118">
        <f t="shared" ref="EG53:EO61" si="102">AW53*$G53</f>
        <v>0.26100000000000001</v>
      </c>
      <c r="EH53" s="118">
        <f t="shared" si="102"/>
        <v>0.26100000000000001</v>
      </c>
      <c r="EI53" s="118">
        <f t="shared" si="102"/>
        <v>0.26100000000000001</v>
      </c>
      <c r="EJ53" s="118">
        <f t="shared" si="102"/>
        <v>0.26100000000000001</v>
      </c>
      <c r="EK53" s="118">
        <f t="shared" si="102"/>
        <v>0.26100000000000001</v>
      </c>
      <c r="EL53" s="118">
        <f t="shared" si="102"/>
        <v>0.26100000000000001</v>
      </c>
      <c r="EM53" s="118">
        <f t="shared" si="102"/>
        <v>0.26100000000000001</v>
      </c>
      <c r="EN53" s="118">
        <f t="shared" si="102"/>
        <v>0.26100000000000001</v>
      </c>
      <c r="EO53" s="118">
        <f t="shared" si="102"/>
        <v>0.26100000000000001</v>
      </c>
    </row>
    <row r="54" spans="1:145" s="118" customFormat="1" ht="23.1" customHeight="1" x14ac:dyDescent="0.2">
      <c r="A54" s="111">
        <v>920</v>
      </c>
      <c r="B54" s="112" t="s">
        <v>282</v>
      </c>
      <c r="C54" s="113">
        <v>74817.655462816751</v>
      </c>
      <c r="D54" s="113">
        <v>96328.205128205125</v>
      </c>
      <c r="E54" s="114" t="s">
        <v>283</v>
      </c>
      <c r="F54" s="115" t="s">
        <v>284</v>
      </c>
      <c r="G54" s="165">
        <v>0.19500000000000001</v>
      </c>
      <c r="H54" s="186">
        <v>14589.442815249267</v>
      </c>
      <c r="I54" s="186">
        <v>18784</v>
      </c>
      <c r="J54" s="125" t="s">
        <v>109</v>
      </c>
      <c r="K54" s="162" t="s">
        <v>173</v>
      </c>
      <c r="L54" s="119">
        <f t="shared" si="83"/>
        <v>920</v>
      </c>
      <c r="M54" s="119">
        <v>1</v>
      </c>
      <c r="N54" s="112" t="s">
        <v>248</v>
      </c>
      <c r="O54" s="121">
        <v>0.08</v>
      </c>
      <c r="P54" s="122" t="s">
        <v>72</v>
      </c>
      <c r="Q54" s="178">
        <f t="shared" si="99"/>
        <v>1167.1554252199414</v>
      </c>
      <c r="R54" s="178">
        <f t="shared" si="99"/>
        <v>1502.72</v>
      </c>
      <c r="S54" s="179">
        <f t="shared" si="84"/>
        <v>13422.287390029325</v>
      </c>
      <c r="T54" s="179">
        <f t="shared" si="84"/>
        <v>17281.28</v>
      </c>
      <c r="U54" s="124">
        <f t="shared" si="85"/>
        <v>14589.442815249267</v>
      </c>
      <c r="V54" s="124">
        <f t="shared" si="85"/>
        <v>18784</v>
      </c>
      <c r="W54" s="125">
        <f t="shared" si="86"/>
        <v>0</v>
      </c>
      <c r="X54" s="125">
        <f t="shared" si="86"/>
        <v>0</v>
      </c>
      <c r="Y54" s="118" t="s">
        <v>127</v>
      </c>
      <c r="Z54" s="118" t="s">
        <v>285</v>
      </c>
      <c r="AA54" s="116">
        <v>8.0000000000000016E-2</v>
      </c>
      <c r="AB54" s="116">
        <f t="shared" si="87"/>
        <v>8.0000000000000016E-2</v>
      </c>
      <c r="AC54" s="123">
        <f t="shared" si="88"/>
        <v>5985.4124370253412</v>
      </c>
      <c r="AD54" s="123">
        <f t="shared" si="88"/>
        <v>7706.2564102564111</v>
      </c>
      <c r="AE54" s="118" t="s">
        <v>286</v>
      </c>
      <c r="AF54" s="126">
        <v>44682</v>
      </c>
      <c r="AL54" s="118">
        <f>IF($AI$14="yes",$M54*$G54,$M54)</f>
        <v>1</v>
      </c>
      <c r="AM54" s="118">
        <f>AL54</f>
        <v>1</v>
      </c>
      <c r="AN54" s="118">
        <f t="shared" si="100"/>
        <v>1</v>
      </c>
      <c r="AO54" s="118">
        <f t="shared" si="100"/>
        <v>1</v>
      </c>
      <c r="AP54" s="118">
        <f t="shared" si="100"/>
        <v>1</v>
      </c>
      <c r="AQ54" s="118">
        <f t="shared" si="100"/>
        <v>1</v>
      </c>
      <c r="AR54" s="118">
        <f t="shared" si="100"/>
        <v>1</v>
      </c>
      <c r="AS54" s="118">
        <f t="shared" si="100"/>
        <v>1</v>
      </c>
      <c r="AT54" s="118">
        <f t="shared" si="100"/>
        <v>1</v>
      </c>
      <c r="AU54" s="118">
        <f t="shared" si="100"/>
        <v>1</v>
      </c>
      <c r="AV54" s="118">
        <f t="shared" si="100"/>
        <v>1</v>
      </c>
      <c r="AW54" s="118">
        <f t="shared" si="100"/>
        <v>1</v>
      </c>
      <c r="AX54" s="118">
        <f t="shared" si="100"/>
        <v>1</v>
      </c>
      <c r="AY54" s="118">
        <f t="shared" si="100"/>
        <v>1</v>
      </c>
      <c r="AZ54" s="118">
        <f t="shared" si="100"/>
        <v>1</v>
      </c>
      <c r="BA54" s="118">
        <f t="shared" si="100"/>
        <v>1</v>
      </c>
      <c r="BB54" s="118">
        <f t="shared" si="89"/>
        <v>1</v>
      </c>
      <c r="BC54" s="118">
        <f t="shared" si="89"/>
        <v>1</v>
      </c>
      <c r="BD54" s="118">
        <f t="shared" si="89"/>
        <v>1</v>
      </c>
      <c r="BE54" s="118">
        <f t="shared" si="89"/>
        <v>1</v>
      </c>
      <c r="BG54" s="118" t="s">
        <v>98</v>
      </c>
      <c r="BH54" s="118" t="str">
        <f t="shared" si="90"/>
        <v>Vacant May 2022</v>
      </c>
      <c r="BI54" s="118" t="s">
        <v>98</v>
      </c>
      <c r="BJ54" s="118">
        <f t="shared" si="35"/>
        <v>8</v>
      </c>
      <c r="BK54" s="118">
        <f t="shared" si="36"/>
        <v>12</v>
      </c>
      <c r="BL54" s="118" t="s">
        <v>112</v>
      </c>
      <c r="BM54" s="124">
        <f t="shared" si="95"/>
        <v>0</v>
      </c>
      <c r="BN54" s="124">
        <f t="shared" si="95"/>
        <v>0</v>
      </c>
      <c r="BO54" s="124">
        <f t="shared" si="95"/>
        <v>0</v>
      </c>
      <c r="BP54" s="124">
        <f t="shared" si="91"/>
        <v>0</v>
      </c>
      <c r="BQ54" s="124">
        <f t="shared" si="91"/>
        <v>1823.6803519061584</v>
      </c>
      <c r="BR54" s="124">
        <f t="shared" si="91"/>
        <v>1823.6803519061584</v>
      </c>
      <c r="BS54" s="124">
        <f t="shared" si="91"/>
        <v>1823.6803519061584</v>
      </c>
      <c r="BT54" s="124">
        <f t="shared" si="91"/>
        <v>1823.6803519061584</v>
      </c>
      <c r="BU54" s="124">
        <f t="shared" si="91"/>
        <v>1823.6803519061584</v>
      </c>
      <c r="BV54" s="124">
        <f t="shared" si="91"/>
        <v>1823.6803519061584</v>
      </c>
      <c r="BW54" s="124">
        <f t="shared" si="91"/>
        <v>1823.6803519061584</v>
      </c>
      <c r="BX54" s="124">
        <f t="shared" si="91"/>
        <v>1823.6803519061584</v>
      </c>
      <c r="BY54" s="124">
        <f t="shared" si="96"/>
        <v>1565.3333333333333</v>
      </c>
      <c r="BZ54" s="124">
        <f t="shared" si="96"/>
        <v>1565.3333333333333</v>
      </c>
      <c r="CA54" s="124">
        <f t="shared" si="96"/>
        <v>1565.3333333333333</v>
      </c>
      <c r="CB54" s="124">
        <f t="shared" si="92"/>
        <v>1565.3333333333333</v>
      </c>
      <c r="CC54" s="124">
        <f t="shared" si="92"/>
        <v>1565.3333333333333</v>
      </c>
      <c r="CD54" s="124">
        <f t="shared" si="92"/>
        <v>1565.3333333333333</v>
      </c>
      <c r="CE54" s="124">
        <f t="shared" si="92"/>
        <v>1565.3333333333333</v>
      </c>
      <c r="CF54" s="124">
        <f t="shared" si="92"/>
        <v>1565.3333333333333</v>
      </c>
      <c r="CG54" s="124">
        <f t="shared" si="92"/>
        <v>1565.3333333333333</v>
      </c>
      <c r="CH54" s="124">
        <f t="shared" si="92"/>
        <v>1565.3333333333333</v>
      </c>
      <c r="CI54" s="124">
        <f t="shared" si="92"/>
        <v>1565.3333333333333</v>
      </c>
      <c r="CJ54" s="124">
        <f t="shared" si="92"/>
        <v>1565.3333333333333</v>
      </c>
      <c r="CK54" s="125">
        <f t="shared" si="37"/>
        <v>14589.442815249266</v>
      </c>
      <c r="CL54" s="125">
        <f t="shared" si="38"/>
        <v>18784</v>
      </c>
      <c r="CM54" s="125">
        <f t="shared" si="81"/>
        <v>0</v>
      </c>
      <c r="CN54" s="125">
        <f t="shared" si="81"/>
        <v>0</v>
      </c>
      <c r="CO54" s="124">
        <f t="shared" si="97"/>
        <v>0</v>
      </c>
      <c r="CP54" s="124">
        <f t="shared" si="97"/>
        <v>0</v>
      </c>
      <c r="CQ54" s="124">
        <f t="shared" si="97"/>
        <v>0</v>
      </c>
      <c r="CR54" s="124">
        <f t="shared" si="93"/>
        <v>0</v>
      </c>
      <c r="CS54" s="124">
        <f t="shared" si="93"/>
        <v>748.17655462816765</v>
      </c>
      <c r="CT54" s="124">
        <f t="shared" si="93"/>
        <v>748.17655462816765</v>
      </c>
      <c r="CU54" s="124">
        <f t="shared" si="93"/>
        <v>748.17655462816765</v>
      </c>
      <c r="CV54" s="124">
        <f t="shared" si="93"/>
        <v>748.17655462816765</v>
      </c>
      <c r="CW54" s="124">
        <f t="shared" si="93"/>
        <v>748.17655462816765</v>
      </c>
      <c r="CX54" s="124">
        <f t="shared" si="93"/>
        <v>748.17655462816765</v>
      </c>
      <c r="CY54" s="124">
        <f t="shared" si="93"/>
        <v>748.17655462816765</v>
      </c>
      <c r="CZ54" s="124">
        <f t="shared" si="93"/>
        <v>748.17655462816765</v>
      </c>
      <c r="DA54" s="124">
        <f t="shared" si="98"/>
        <v>642.18803418803429</v>
      </c>
      <c r="DB54" s="124">
        <f t="shared" si="98"/>
        <v>642.18803418803429</v>
      </c>
      <c r="DC54" s="124">
        <f t="shared" si="98"/>
        <v>642.18803418803429</v>
      </c>
      <c r="DD54" s="124">
        <f t="shared" si="94"/>
        <v>642.18803418803429</v>
      </c>
      <c r="DE54" s="124">
        <f t="shared" si="94"/>
        <v>642.18803418803429</v>
      </c>
      <c r="DF54" s="124">
        <f t="shared" si="94"/>
        <v>642.18803418803429</v>
      </c>
      <c r="DG54" s="124">
        <f t="shared" si="94"/>
        <v>642.18803418803429</v>
      </c>
      <c r="DH54" s="124">
        <f t="shared" si="94"/>
        <v>642.18803418803429</v>
      </c>
      <c r="DI54" s="124">
        <f t="shared" si="94"/>
        <v>642.18803418803429</v>
      </c>
      <c r="DJ54" s="124">
        <f t="shared" si="94"/>
        <v>642.18803418803429</v>
      </c>
      <c r="DK54" s="124">
        <f t="shared" si="94"/>
        <v>642.18803418803429</v>
      </c>
      <c r="DL54" s="124">
        <f t="shared" si="94"/>
        <v>642.18803418803429</v>
      </c>
      <c r="DM54" s="125">
        <f t="shared" si="39"/>
        <v>5985.4124370253412</v>
      </c>
      <c r="DN54" s="125">
        <f t="shared" si="40"/>
        <v>7706.2564102564111</v>
      </c>
      <c r="DO54" s="125">
        <f t="shared" si="58"/>
        <v>0</v>
      </c>
      <c r="DP54" s="125">
        <f t="shared" si="58"/>
        <v>0</v>
      </c>
      <c r="DQ54" s="118">
        <f t="shared" si="101"/>
        <v>0</v>
      </c>
      <c r="DR54" s="118">
        <f t="shared" si="75"/>
        <v>0</v>
      </c>
      <c r="DS54" s="118">
        <f t="shared" si="75"/>
        <v>0</v>
      </c>
      <c r="DT54" s="118">
        <f t="shared" si="75"/>
        <v>0</v>
      </c>
      <c r="DU54" s="118">
        <f t="shared" si="75"/>
        <v>0</v>
      </c>
      <c r="DV54" s="118">
        <f t="shared" si="75"/>
        <v>0.19500000000000001</v>
      </c>
      <c r="DW54" s="118">
        <f t="shared" si="75"/>
        <v>0.19500000000000001</v>
      </c>
      <c r="DX54" s="118">
        <f t="shared" si="75"/>
        <v>0.19500000000000001</v>
      </c>
      <c r="DY54" s="118">
        <f t="shared" si="75"/>
        <v>0.19500000000000001</v>
      </c>
      <c r="DZ54" s="118">
        <f t="shared" si="75"/>
        <v>0.19500000000000001</v>
      </c>
      <c r="EA54" s="118">
        <f t="shared" si="75"/>
        <v>0.19500000000000001</v>
      </c>
      <c r="EB54" s="118">
        <f t="shared" si="75"/>
        <v>0.19500000000000001</v>
      </c>
      <c r="EC54" s="118">
        <f t="shared" si="75"/>
        <v>0.19500000000000001</v>
      </c>
      <c r="ED54" s="118">
        <f t="shared" si="75"/>
        <v>0.19500000000000001</v>
      </c>
      <c r="EE54" s="118">
        <f t="shared" si="75"/>
        <v>0.19500000000000001</v>
      </c>
      <c r="EF54" s="118">
        <f t="shared" si="75"/>
        <v>0.19500000000000001</v>
      </c>
      <c r="EG54" s="118">
        <f t="shared" si="102"/>
        <v>0.19500000000000001</v>
      </c>
      <c r="EH54" s="118">
        <f t="shared" si="102"/>
        <v>0.19500000000000001</v>
      </c>
      <c r="EI54" s="118">
        <f t="shared" si="102"/>
        <v>0.19500000000000001</v>
      </c>
      <c r="EJ54" s="118">
        <f t="shared" si="102"/>
        <v>0.19500000000000001</v>
      </c>
      <c r="EK54" s="118">
        <f t="shared" si="102"/>
        <v>0.19500000000000001</v>
      </c>
      <c r="EL54" s="118">
        <f t="shared" si="102"/>
        <v>0.19500000000000001</v>
      </c>
      <c r="EM54" s="118">
        <f t="shared" si="102"/>
        <v>0.19500000000000001</v>
      </c>
      <c r="EN54" s="118">
        <f t="shared" si="102"/>
        <v>0.19500000000000001</v>
      </c>
      <c r="EO54" s="118">
        <f t="shared" si="102"/>
        <v>0.19500000000000001</v>
      </c>
    </row>
    <row r="55" spans="1:145" s="162" customFormat="1" ht="23.1" customHeight="1" x14ac:dyDescent="0.2">
      <c r="A55" s="111">
        <v>920</v>
      </c>
      <c r="B55" s="112" t="s">
        <v>287</v>
      </c>
      <c r="C55" s="113">
        <v>31697.93071362199</v>
      </c>
      <c r="D55" s="113">
        <v>65295.454545454544</v>
      </c>
      <c r="E55" s="114" t="s">
        <v>288</v>
      </c>
      <c r="F55" s="115" t="s">
        <v>284</v>
      </c>
      <c r="G55" s="165">
        <v>0.17599999999999999</v>
      </c>
      <c r="H55" s="186">
        <v>5578.8358055974704</v>
      </c>
      <c r="I55" s="186">
        <v>11492</v>
      </c>
      <c r="J55" s="125" t="s">
        <v>109</v>
      </c>
      <c r="K55" s="162" t="s">
        <v>221</v>
      </c>
      <c r="L55" s="119">
        <f t="shared" si="83"/>
        <v>920</v>
      </c>
      <c r="M55" s="119">
        <v>1</v>
      </c>
      <c r="N55" s="112" t="s">
        <v>248</v>
      </c>
      <c r="O55" s="121">
        <v>0.08</v>
      </c>
      <c r="P55" s="122" t="s">
        <v>72</v>
      </c>
      <c r="Q55" s="178">
        <f t="shared" si="99"/>
        <v>446.30686444779764</v>
      </c>
      <c r="R55" s="178">
        <f t="shared" si="99"/>
        <v>919.36</v>
      </c>
      <c r="S55" s="179">
        <f t="shared" si="84"/>
        <v>5132.5289411496724</v>
      </c>
      <c r="T55" s="179">
        <f t="shared" si="84"/>
        <v>10572.64</v>
      </c>
      <c r="U55" s="124">
        <f t="shared" si="85"/>
        <v>5578.8358055974704</v>
      </c>
      <c r="V55" s="124">
        <f t="shared" si="85"/>
        <v>11492</v>
      </c>
      <c r="W55" s="125">
        <f t="shared" si="86"/>
        <v>0</v>
      </c>
      <c r="X55" s="125">
        <f t="shared" si="86"/>
        <v>0</v>
      </c>
      <c r="Y55" s="118" t="s">
        <v>127</v>
      </c>
      <c r="Z55" s="162" t="s">
        <v>289</v>
      </c>
      <c r="AA55" s="116">
        <v>0.14399999999999999</v>
      </c>
      <c r="AB55" s="116">
        <f t="shared" si="87"/>
        <v>0.14399999999999999</v>
      </c>
      <c r="AC55" s="123">
        <f t="shared" si="88"/>
        <v>4564.502022761566</v>
      </c>
      <c r="AD55" s="123">
        <f t="shared" si="88"/>
        <v>9402.545454545454</v>
      </c>
      <c r="AE55" s="162" t="s">
        <v>290</v>
      </c>
      <c r="AF55" s="126">
        <v>44713</v>
      </c>
      <c r="AM55" s="118">
        <f>IF($AI$14="yes",$M55*$G55,$M55)</f>
        <v>1</v>
      </c>
      <c r="AN55" s="118">
        <f>AM55</f>
        <v>1</v>
      </c>
      <c r="AO55" s="118">
        <f t="shared" si="100"/>
        <v>1</v>
      </c>
      <c r="AP55" s="118">
        <f t="shared" si="100"/>
        <v>1</v>
      </c>
      <c r="AQ55" s="118">
        <f t="shared" si="100"/>
        <v>1</v>
      </c>
      <c r="AR55" s="118">
        <f t="shared" si="100"/>
        <v>1</v>
      </c>
      <c r="AS55" s="118">
        <f t="shared" si="100"/>
        <v>1</v>
      </c>
      <c r="AT55" s="118">
        <f t="shared" si="100"/>
        <v>1</v>
      </c>
      <c r="AU55" s="118">
        <f t="shared" si="100"/>
        <v>1</v>
      </c>
      <c r="AV55" s="118">
        <f t="shared" si="100"/>
        <v>1</v>
      </c>
      <c r="AW55" s="118">
        <f t="shared" si="100"/>
        <v>1</v>
      </c>
      <c r="AX55" s="118">
        <f t="shared" si="100"/>
        <v>1</v>
      </c>
      <c r="AY55" s="118">
        <f t="shared" si="100"/>
        <v>1</v>
      </c>
      <c r="AZ55" s="118">
        <f t="shared" si="100"/>
        <v>1</v>
      </c>
      <c r="BA55" s="118">
        <f t="shared" si="100"/>
        <v>1</v>
      </c>
      <c r="BB55" s="118">
        <f t="shared" si="89"/>
        <v>1</v>
      </c>
      <c r="BC55" s="118">
        <f t="shared" si="89"/>
        <v>1</v>
      </c>
      <c r="BD55" s="118">
        <f t="shared" si="89"/>
        <v>1</v>
      </c>
      <c r="BE55" s="118">
        <f t="shared" si="89"/>
        <v>1</v>
      </c>
      <c r="BG55" s="118" t="str">
        <f>BH55</f>
        <v>Vacant June 2022</v>
      </c>
      <c r="BH55" s="118" t="str">
        <f t="shared" si="90"/>
        <v>Vacant June 2022</v>
      </c>
      <c r="BJ55" s="118">
        <f t="shared" si="35"/>
        <v>7</v>
      </c>
      <c r="BK55" s="118">
        <f t="shared" si="36"/>
        <v>12</v>
      </c>
      <c r="BL55" s="118" t="s">
        <v>112</v>
      </c>
      <c r="BM55" s="124">
        <f t="shared" si="95"/>
        <v>0</v>
      </c>
      <c r="BN55" s="124">
        <f t="shared" si="95"/>
        <v>0</v>
      </c>
      <c r="BO55" s="124">
        <f t="shared" si="95"/>
        <v>0</v>
      </c>
      <c r="BP55" s="124">
        <f t="shared" si="91"/>
        <v>0</v>
      </c>
      <c r="BQ55" s="124">
        <f t="shared" si="91"/>
        <v>0</v>
      </c>
      <c r="BR55" s="124">
        <f t="shared" si="91"/>
        <v>796.97654365678147</v>
      </c>
      <c r="BS55" s="124">
        <f t="shared" si="91"/>
        <v>796.97654365678147</v>
      </c>
      <c r="BT55" s="124">
        <f t="shared" si="91"/>
        <v>796.97654365678147</v>
      </c>
      <c r="BU55" s="124">
        <f t="shared" si="91"/>
        <v>796.97654365678147</v>
      </c>
      <c r="BV55" s="124">
        <f t="shared" si="91"/>
        <v>796.97654365678147</v>
      </c>
      <c r="BW55" s="124">
        <f t="shared" si="91"/>
        <v>796.97654365678147</v>
      </c>
      <c r="BX55" s="124">
        <f t="shared" si="91"/>
        <v>796.97654365678147</v>
      </c>
      <c r="BY55" s="124">
        <f t="shared" si="96"/>
        <v>957.66666666666663</v>
      </c>
      <c r="BZ55" s="124">
        <f t="shared" si="96"/>
        <v>957.66666666666663</v>
      </c>
      <c r="CA55" s="124">
        <f t="shared" si="96"/>
        <v>957.66666666666663</v>
      </c>
      <c r="CB55" s="124">
        <f t="shared" si="92"/>
        <v>957.66666666666663</v>
      </c>
      <c r="CC55" s="124">
        <f t="shared" si="92"/>
        <v>957.66666666666663</v>
      </c>
      <c r="CD55" s="124">
        <f t="shared" si="92"/>
        <v>957.66666666666663</v>
      </c>
      <c r="CE55" s="124">
        <f t="shared" si="92"/>
        <v>957.66666666666663</v>
      </c>
      <c r="CF55" s="124">
        <f t="shared" si="92"/>
        <v>957.66666666666663</v>
      </c>
      <c r="CG55" s="124">
        <f t="shared" si="92"/>
        <v>957.66666666666663</v>
      </c>
      <c r="CH55" s="124">
        <f t="shared" si="92"/>
        <v>957.66666666666663</v>
      </c>
      <c r="CI55" s="124">
        <f t="shared" si="92"/>
        <v>957.66666666666663</v>
      </c>
      <c r="CJ55" s="124">
        <f t="shared" si="92"/>
        <v>957.66666666666663</v>
      </c>
      <c r="CK55" s="125">
        <f t="shared" si="37"/>
        <v>5578.8358055974704</v>
      </c>
      <c r="CL55" s="125">
        <f t="shared" si="38"/>
        <v>11491.999999999998</v>
      </c>
      <c r="CM55" s="125">
        <f t="shared" si="81"/>
        <v>0</v>
      </c>
      <c r="CN55" s="125">
        <f t="shared" si="81"/>
        <v>0</v>
      </c>
      <c r="CO55" s="124">
        <f t="shared" si="97"/>
        <v>0</v>
      </c>
      <c r="CP55" s="124">
        <f t="shared" si="97"/>
        <v>0</v>
      </c>
      <c r="CQ55" s="124">
        <f t="shared" si="97"/>
        <v>0</v>
      </c>
      <c r="CR55" s="124">
        <f t="shared" si="93"/>
        <v>0</v>
      </c>
      <c r="CS55" s="124">
        <f t="shared" si="93"/>
        <v>0</v>
      </c>
      <c r="CT55" s="124">
        <f t="shared" si="93"/>
        <v>652.07171753736657</v>
      </c>
      <c r="CU55" s="124">
        <f t="shared" si="93"/>
        <v>652.07171753736657</v>
      </c>
      <c r="CV55" s="124">
        <f t="shared" si="93"/>
        <v>652.07171753736657</v>
      </c>
      <c r="CW55" s="124">
        <f t="shared" si="93"/>
        <v>652.07171753736657</v>
      </c>
      <c r="CX55" s="124">
        <f t="shared" si="93"/>
        <v>652.07171753736657</v>
      </c>
      <c r="CY55" s="124">
        <f t="shared" si="93"/>
        <v>652.07171753736657</v>
      </c>
      <c r="CZ55" s="124">
        <f t="shared" si="93"/>
        <v>652.07171753736657</v>
      </c>
      <c r="DA55" s="124">
        <f t="shared" si="98"/>
        <v>783.5454545454545</v>
      </c>
      <c r="DB55" s="124">
        <f t="shared" si="98"/>
        <v>783.5454545454545</v>
      </c>
      <c r="DC55" s="124">
        <f t="shared" si="98"/>
        <v>783.5454545454545</v>
      </c>
      <c r="DD55" s="124">
        <f t="shared" si="94"/>
        <v>783.5454545454545</v>
      </c>
      <c r="DE55" s="124">
        <f t="shared" si="94"/>
        <v>783.5454545454545</v>
      </c>
      <c r="DF55" s="124">
        <f t="shared" si="94"/>
        <v>783.5454545454545</v>
      </c>
      <c r="DG55" s="124">
        <f t="shared" si="94"/>
        <v>783.5454545454545</v>
      </c>
      <c r="DH55" s="124">
        <f t="shared" si="94"/>
        <v>783.5454545454545</v>
      </c>
      <c r="DI55" s="124">
        <f t="shared" si="94"/>
        <v>783.5454545454545</v>
      </c>
      <c r="DJ55" s="124">
        <f t="shared" si="94"/>
        <v>783.5454545454545</v>
      </c>
      <c r="DK55" s="124">
        <f t="shared" si="94"/>
        <v>783.5454545454545</v>
      </c>
      <c r="DL55" s="124">
        <f t="shared" si="94"/>
        <v>783.5454545454545</v>
      </c>
      <c r="DM55" s="125">
        <f t="shared" si="39"/>
        <v>4564.502022761566</v>
      </c>
      <c r="DN55" s="125">
        <f t="shared" si="40"/>
        <v>9402.5454545454522</v>
      </c>
      <c r="DO55" s="125">
        <f t="shared" si="58"/>
        <v>0</v>
      </c>
      <c r="DP55" s="125">
        <f t="shared" si="58"/>
        <v>0</v>
      </c>
      <c r="DQ55" s="118">
        <f t="shared" si="101"/>
        <v>0</v>
      </c>
      <c r="DR55" s="118">
        <f t="shared" si="75"/>
        <v>0</v>
      </c>
      <c r="DS55" s="118">
        <f t="shared" si="75"/>
        <v>0</v>
      </c>
      <c r="DT55" s="118">
        <f t="shared" si="75"/>
        <v>0</v>
      </c>
      <c r="DU55" s="118">
        <f t="shared" si="75"/>
        <v>0</v>
      </c>
      <c r="DV55" s="118">
        <f t="shared" si="75"/>
        <v>0</v>
      </c>
      <c r="DW55" s="118">
        <f t="shared" si="75"/>
        <v>0.17599999999999999</v>
      </c>
      <c r="DX55" s="118">
        <f t="shared" si="75"/>
        <v>0.17599999999999999</v>
      </c>
      <c r="DY55" s="118">
        <f t="shared" si="75"/>
        <v>0.17599999999999999</v>
      </c>
      <c r="DZ55" s="118">
        <f t="shared" si="75"/>
        <v>0.17599999999999999</v>
      </c>
      <c r="EA55" s="118">
        <f t="shared" si="75"/>
        <v>0.17599999999999999</v>
      </c>
      <c r="EB55" s="118">
        <f t="shared" si="75"/>
        <v>0.17599999999999999</v>
      </c>
      <c r="EC55" s="118">
        <f t="shared" si="75"/>
        <v>0.17599999999999999</v>
      </c>
      <c r="ED55" s="118">
        <f t="shared" si="75"/>
        <v>0.17599999999999999</v>
      </c>
      <c r="EE55" s="118">
        <f t="shared" si="75"/>
        <v>0.17599999999999999</v>
      </c>
      <c r="EF55" s="118">
        <f t="shared" si="75"/>
        <v>0.17599999999999999</v>
      </c>
      <c r="EG55" s="118">
        <f t="shared" si="102"/>
        <v>0.17599999999999999</v>
      </c>
      <c r="EH55" s="118">
        <f t="shared" si="102"/>
        <v>0.17599999999999999</v>
      </c>
      <c r="EI55" s="118">
        <f t="shared" si="102"/>
        <v>0.17599999999999999</v>
      </c>
      <c r="EJ55" s="118">
        <f t="shared" si="102"/>
        <v>0.17599999999999999</v>
      </c>
      <c r="EK55" s="118">
        <f t="shared" si="102"/>
        <v>0.17599999999999999</v>
      </c>
      <c r="EL55" s="118">
        <f t="shared" si="102"/>
        <v>0.17599999999999999</v>
      </c>
      <c r="EM55" s="118">
        <f t="shared" si="102"/>
        <v>0.17599999999999999</v>
      </c>
      <c r="EN55" s="118">
        <f t="shared" si="102"/>
        <v>0.17599999999999999</v>
      </c>
      <c r="EO55" s="118">
        <f t="shared" si="102"/>
        <v>0.17599999999999999</v>
      </c>
    </row>
    <row r="56" spans="1:145" s="162" customFormat="1" ht="23.1" customHeight="1" x14ac:dyDescent="0.2">
      <c r="A56" s="111">
        <v>920</v>
      </c>
      <c r="B56" s="112" t="s">
        <v>291</v>
      </c>
      <c r="C56" s="113">
        <v>69215.64163962107</v>
      </c>
      <c r="D56" s="113">
        <v>85551.401869158886</v>
      </c>
      <c r="E56" s="114" t="s">
        <v>292</v>
      </c>
      <c r="F56" s="115" t="s">
        <v>284</v>
      </c>
      <c r="G56" s="165">
        <v>0.214</v>
      </c>
      <c r="H56" s="113">
        <v>14812.147310878909</v>
      </c>
      <c r="I56" s="113">
        <v>18308</v>
      </c>
      <c r="J56" s="125" t="s">
        <v>109</v>
      </c>
      <c r="K56" s="162" t="s">
        <v>221</v>
      </c>
      <c r="L56" s="119">
        <f t="shared" si="83"/>
        <v>920</v>
      </c>
      <c r="M56" s="119">
        <v>1</v>
      </c>
      <c r="N56" s="112" t="s">
        <v>248</v>
      </c>
      <c r="O56" s="121">
        <v>0.08</v>
      </c>
      <c r="P56" s="122" t="s">
        <v>72</v>
      </c>
      <c r="Q56" s="178">
        <f t="shared" si="99"/>
        <v>1184.9717848703128</v>
      </c>
      <c r="R56" s="178">
        <f t="shared" si="99"/>
        <v>1464.64</v>
      </c>
      <c r="S56" s="179">
        <f t="shared" si="84"/>
        <v>13627.175526008596</v>
      </c>
      <c r="T56" s="179">
        <f t="shared" si="84"/>
        <v>16843.36</v>
      </c>
      <c r="U56" s="124">
        <f t="shared" si="85"/>
        <v>14812.147310878909</v>
      </c>
      <c r="V56" s="124">
        <f t="shared" si="85"/>
        <v>18308</v>
      </c>
      <c r="W56" s="125">
        <f t="shared" si="86"/>
        <v>0</v>
      </c>
      <c r="X56" s="125">
        <f t="shared" si="86"/>
        <v>0</v>
      </c>
      <c r="Y56" s="118" t="s">
        <v>127</v>
      </c>
      <c r="Z56" s="162" t="s">
        <v>293</v>
      </c>
      <c r="AA56" s="116">
        <v>0</v>
      </c>
      <c r="AB56" s="116">
        <f t="shared" si="87"/>
        <v>0</v>
      </c>
      <c r="AC56" s="123">
        <f t="shared" si="88"/>
        <v>0</v>
      </c>
      <c r="AD56" s="123">
        <f t="shared" si="88"/>
        <v>0</v>
      </c>
      <c r="AE56" s="162" t="s">
        <v>294</v>
      </c>
      <c r="AF56" s="126">
        <v>44713</v>
      </c>
      <c r="AM56" s="118">
        <f>IF($AI$14="yes",$M56*$G56,$M56)</f>
        <v>1</v>
      </c>
      <c r="AN56" s="118">
        <f>AM56</f>
        <v>1</v>
      </c>
      <c r="AO56" s="118">
        <f t="shared" si="100"/>
        <v>1</v>
      </c>
      <c r="AP56" s="118">
        <f t="shared" si="100"/>
        <v>1</v>
      </c>
      <c r="AQ56" s="118">
        <f t="shared" si="100"/>
        <v>1</v>
      </c>
      <c r="AR56" s="118">
        <f t="shared" si="100"/>
        <v>1</v>
      </c>
      <c r="AS56" s="118">
        <f t="shared" si="100"/>
        <v>1</v>
      </c>
      <c r="AT56" s="118">
        <f t="shared" si="100"/>
        <v>1</v>
      </c>
      <c r="AU56" s="118">
        <f t="shared" si="100"/>
        <v>1</v>
      </c>
      <c r="AV56" s="118">
        <f t="shared" si="100"/>
        <v>1</v>
      </c>
      <c r="AW56" s="118">
        <f t="shared" si="100"/>
        <v>1</v>
      </c>
      <c r="AX56" s="118">
        <f t="shared" si="100"/>
        <v>1</v>
      </c>
      <c r="AY56" s="118">
        <f t="shared" si="100"/>
        <v>1</v>
      </c>
      <c r="AZ56" s="118">
        <f t="shared" si="100"/>
        <v>1</v>
      </c>
      <c r="BA56" s="118">
        <f t="shared" si="100"/>
        <v>1</v>
      </c>
      <c r="BB56" s="118">
        <f t="shared" si="89"/>
        <v>1</v>
      </c>
      <c r="BC56" s="118">
        <f t="shared" si="89"/>
        <v>1</v>
      </c>
      <c r="BD56" s="118">
        <f t="shared" si="89"/>
        <v>1</v>
      </c>
      <c r="BE56" s="118">
        <f t="shared" si="89"/>
        <v>1</v>
      </c>
      <c r="BG56" s="118" t="s">
        <v>98</v>
      </c>
      <c r="BH56" s="118" t="str">
        <f t="shared" si="90"/>
        <v>Vacant June 2022</v>
      </c>
      <c r="BI56" s="118" t="s">
        <v>98</v>
      </c>
      <c r="BJ56" s="118">
        <f t="shared" si="35"/>
        <v>7</v>
      </c>
      <c r="BK56" s="118">
        <f t="shared" si="36"/>
        <v>12</v>
      </c>
      <c r="BL56" s="118" t="s">
        <v>112</v>
      </c>
      <c r="BM56" s="124">
        <f t="shared" si="95"/>
        <v>0</v>
      </c>
      <c r="BN56" s="124">
        <f t="shared" si="95"/>
        <v>0</v>
      </c>
      <c r="BO56" s="124">
        <f t="shared" si="95"/>
        <v>0</v>
      </c>
      <c r="BP56" s="124">
        <f t="shared" si="91"/>
        <v>0</v>
      </c>
      <c r="BQ56" s="124">
        <f t="shared" si="91"/>
        <v>0</v>
      </c>
      <c r="BR56" s="124">
        <f t="shared" si="91"/>
        <v>2116.0210444112727</v>
      </c>
      <c r="BS56" s="124">
        <f t="shared" si="91"/>
        <v>2116.0210444112727</v>
      </c>
      <c r="BT56" s="124">
        <f t="shared" si="91"/>
        <v>2116.0210444112727</v>
      </c>
      <c r="BU56" s="124">
        <f t="shared" si="91"/>
        <v>2116.0210444112727</v>
      </c>
      <c r="BV56" s="124">
        <f t="shared" si="91"/>
        <v>2116.0210444112727</v>
      </c>
      <c r="BW56" s="124">
        <f t="shared" si="91"/>
        <v>2116.0210444112727</v>
      </c>
      <c r="BX56" s="124">
        <f t="shared" si="91"/>
        <v>2116.0210444112727</v>
      </c>
      <c r="BY56" s="124">
        <f t="shared" si="96"/>
        <v>1525.6666666666667</v>
      </c>
      <c r="BZ56" s="124">
        <f t="shared" si="96"/>
        <v>1525.6666666666667</v>
      </c>
      <c r="CA56" s="124">
        <f t="shared" si="96"/>
        <v>1525.6666666666667</v>
      </c>
      <c r="CB56" s="124">
        <f t="shared" si="92"/>
        <v>1525.6666666666667</v>
      </c>
      <c r="CC56" s="124">
        <f t="shared" si="92"/>
        <v>1525.6666666666667</v>
      </c>
      <c r="CD56" s="124">
        <f t="shared" si="92"/>
        <v>1525.6666666666667</v>
      </c>
      <c r="CE56" s="124">
        <f t="shared" si="92"/>
        <v>1525.6666666666667</v>
      </c>
      <c r="CF56" s="124">
        <f t="shared" si="92"/>
        <v>1525.6666666666667</v>
      </c>
      <c r="CG56" s="124">
        <f t="shared" si="92"/>
        <v>1525.6666666666667</v>
      </c>
      <c r="CH56" s="124">
        <f t="shared" si="92"/>
        <v>1525.6666666666667</v>
      </c>
      <c r="CI56" s="124">
        <f t="shared" si="92"/>
        <v>1525.6666666666667</v>
      </c>
      <c r="CJ56" s="124">
        <f t="shared" si="92"/>
        <v>1525.6666666666667</v>
      </c>
      <c r="CK56" s="125">
        <f t="shared" si="37"/>
        <v>14812.147310878909</v>
      </c>
      <c r="CL56" s="125">
        <f t="shared" si="38"/>
        <v>18308</v>
      </c>
      <c r="CM56" s="125">
        <f t="shared" si="81"/>
        <v>0</v>
      </c>
      <c r="CN56" s="125">
        <f t="shared" si="81"/>
        <v>0</v>
      </c>
      <c r="CO56" s="124">
        <f t="shared" si="97"/>
        <v>0</v>
      </c>
      <c r="CP56" s="124">
        <f t="shared" si="97"/>
        <v>0</v>
      </c>
      <c r="CQ56" s="124">
        <f t="shared" si="97"/>
        <v>0</v>
      </c>
      <c r="CR56" s="124">
        <f t="shared" si="93"/>
        <v>0</v>
      </c>
      <c r="CS56" s="124">
        <f t="shared" si="93"/>
        <v>0</v>
      </c>
      <c r="CT56" s="124">
        <f t="shared" si="93"/>
        <v>0</v>
      </c>
      <c r="CU56" s="124">
        <f t="shared" si="93"/>
        <v>0</v>
      </c>
      <c r="CV56" s="124">
        <f t="shared" si="93"/>
        <v>0</v>
      </c>
      <c r="CW56" s="124">
        <f t="shared" si="93"/>
        <v>0</v>
      </c>
      <c r="CX56" s="124">
        <f t="shared" si="93"/>
        <v>0</v>
      </c>
      <c r="CY56" s="124">
        <f t="shared" si="93"/>
        <v>0</v>
      </c>
      <c r="CZ56" s="124">
        <f t="shared" si="93"/>
        <v>0</v>
      </c>
      <c r="DA56" s="124">
        <f t="shared" si="98"/>
        <v>0</v>
      </c>
      <c r="DB56" s="124">
        <f t="shared" si="98"/>
        <v>0</v>
      </c>
      <c r="DC56" s="124">
        <f t="shared" si="98"/>
        <v>0</v>
      </c>
      <c r="DD56" s="124">
        <f t="shared" si="94"/>
        <v>0</v>
      </c>
      <c r="DE56" s="124">
        <f t="shared" si="94"/>
        <v>0</v>
      </c>
      <c r="DF56" s="124">
        <f t="shared" si="94"/>
        <v>0</v>
      </c>
      <c r="DG56" s="124">
        <f t="shared" si="94"/>
        <v>0</v>
      </c>
      <c r="DH56" s="124">
        <f t="shared" si="94"/>
        <v>0</v>
      </c>
      <c r="DI56" s="124">
        <f t="shared" si="94"/>
        <v>0</v>
      </c>
      <c r="DJ56" s="124">
        <f t="shared" si="94"/>
        <v>0</v>
      </c>
      <c r="DK56" s="124">
        <f t="shared" si="94"/>
        <v>0</v>
      </c>
      <c r="DL56" s="124">
        <f t="shared" si="94"/>
        <v>0</v>
      </c>
      <c r="DM56" s="125">
        <f t="shared" si="39"/>
        <v>0</v>
      </c>
      <c r="DN56" s="125">
        <f t="shared" si="40"/>
        <v>0</v>
      </c>
      <c r="DO56" s="125">
        <f t="shared" si="58"/>
        <v>0</v>
      </c>
      <c r="DP56" s="125">
        <f t="shared" si="58"/>
        <v>0</v>
      </c>
      <c r="DQ56" s="118">
        <f t="shared" si="101"/>
        <v>0</v>
      </c>
      <c r="DR56" s="118">
        <f t="shared" si="75"/>
        <v>0</v>
      </c>
      <c r="DS56" s="118">
        <f t="shared" si="75"/>
        <v>0</v>
      </c>
      <c r="DT56" s="118">
        <f t="shared" si="75"/>
        <v>0</v>
      </c>
      <c r="DU56" s="118">
        <f t="shared" si="75"/>
        <v>0</v>
      </c>
      <c r="DV56" s="118">
        <f t="shared" si="75"/>
        <v>0</v>
      </c>
      <c r="DW56" s="118">
        <f t="shared" si="75"/>
        <v>0.214</v>
      </c>
      <c r="DX56" s="118">
        <f t="shared" si="75"/>
        <v>0.214</v>
      </c>
      <c r="DY56" s="118">
        <f t="shared" si="75"/>
        <v>0.214</v>
      </c>
      <c r="DZ56" s="118">
        <f t="shared" si="75"/>
        <v>0.214</v>
      </c>
      <c r="EA56" s="118">
        <f t="shared" si="75"/>
        <v>0.214</v>
      </c>
      <c r="EB56" s="118">
        <f t="shared" si="75"/>
        <v>0.214</v>
      </c>
      <c r="EC56" s="118">
        <f t="shared" si="75"/>
        <v>0.214</v>
      </c>
      <c r="ED56" s="118">
        <f t="shared" si="75"/>
        <v>0.214</v>
      </c>
      <c r="EE56" s="118">
        <f t="shared" si="75"/>
        <v>0.214</v>
      </c>
      <c r="EF56" s="118">
        <f t="shared" si="75"/>
        <v>0.214</v>
      </c>
      <c r="EG56" s="118">
        <f t="shared" si="102"/>
        <v>0.214</v>
      </c>
      <c r="EH56" s="118">
        <f t="shared" si="102"/>
        <v>0.214</v>
      </c>
      <c r="EI56" s="118">
        <f t="shared" si="102"/>
        <v>0.214</v>
      </c>
      <c r="EJ56" s="118">
        <f t="shared" si="102"/>
        <v>0.214</v>
      </c>
      <c r="EK56" s="118">
        <f t="shared" si="102"/>
        <v>0.214</v>
      </c>
      <c r="EL56" s="118">
        <f t="shared" si="102"/>
        <v>0.214</v>
      </c>
      <c r="EM56" s="118">
        <f t="shared" si="102"/>
        <v>0.214</v>
      </c>
      <c r="EN56" s="118">
        <f t="shared" si="102"/>
        <v>0.214</v>
      </c>
      <c r="EO56" s="118">
        <f t="shared" si="102"/>
        <v>0.214</v>
      </c>
    </row>
    <row r="57" spans="1:145" s="162" customFormat="1" ht="23.1" customHeight="1" x14ac:dyDescent="0.2">
      <c r="A57" s="111">
        <v>920</v>
      </c>
      <c r="B57" s="112" t="s">
        <v>295</v>
      </c>
      <c r="C57" s="113">
        <v>42033.23558162267</v>
      </c>
      <c r="D57" s="113">
        <v>86599.999999999985</v>
      </c>
      <c r="E57" s="114" t="s">
        <v>296</v>
      </c>
      <c r="F57" s="115" t="s">
        <v>284</v>
      </c>
      <c r="G57" s="165">
        <v>0.19500000000000001</v>
      </c>
      <c r="H57" s="113">
        <v>8196.48093841642</v>
      </c>
      <c r="I57" s="113">
        <v>16886.999999999996</v>
      </c>
      <c r="J57" s="125" t="s">
        <v>109</v>
      </c>
      <c r="K57" s="118" t="s">
        <v>221</v>
      </c>
      <c r="L57" s="119">
        <f t="shared" si="83"/>
        <v>920</v>
      </c>
      <c r="M57" s="119">
        <v>1</v>
      </c>
      <c r="N57" s="112" t="s">
        <v>248</v>
      </c>
      <c r="O57" s="121">
        <v>0.08</v>
      </c>
      <c r="P57" s="122" t="s">
        <v>72</v>
      </c>
      <c r="Q57" s="178">
        <f t="shared" si="99"/>
        <v>655.71847507331358</v>
      </c>
      <c r="R57" s="178">
        <f t="shared" si="99"/>
        <v>1350.9599999999998</v>
      </c>
      <c r="S57" s="179">
        <f t="shared" si="84"/>
        <v>7540.762463343106</v>
      </c>
      <c r="T57" s="179">
        <f t="shared" si="84"/>
        <v>15536.039999999997</v>
      </c>
      <c r="U57" s="124">
        <f t="shared" si="85"/>
        <v>8196.48093841642</v>
      </c>
      <c r="V57" s="124">
        <f t="shared" si="85"/>
        <v>16886.999999999996</v>
      </c>
      <c r="W57" s="125">
        <f t="shared" si="86"/>
        <v>0</v>
      </c>
      <c r="X57" s="125">
        <f t="shared" si="86"/>
        <v>0</v>
      </c>
      <c r="Y57" s="118" t="s">
        <v>127</v>
      </c>
      <c r="Z57" s="162" t="s">
        <v>297</v>
      </c>
      <c r="AA57" s="116">
        <v>3.3000000000000002E-2</v>
      </c>
      <c r="AB57" s="116">
        <f t="shared" si="87"/>
        <v>3.3000000000000002E-2</v>
      </c>
      <c r="AC57" s="123">
        <f t="shared" si="88"/>
        <v>1387.0967741935481</v>
      </c>
      <c r="AD57" s="123">
        <f t="shared" si="88"/>
        <v>2857.7999999999997</v>
      </c>
      <c r="AE57" s="162" t="s">
        <v>298</v>
      </c>
      <c r="AF57" s="126">
        <v>44713</v>
      </c>
      <c r="AM57" s="118">
        <f>IF($AI$14="yes",$M57*$G57,$M57)</f>
        <v>1</v>
      </c>
      <c r="AN57" s="118">
        <f>AM57</f>
        <v>1</v>
      </c>
      <c r="AO57" s="118">
        <f t="shared" si="100"/>
        <v>1</v>
      </c>
      <c r="AP57" s="118">
        <f t="shared" si="100"/>
        <v>1</v>
      </c>
      <c r="AQ57" s="118">
        <f t="shared" si="100"/>
        <v>1</v>
      </c>
      <c r="AR57" s="118">
        <f t="shared" si="100"/>
        <v>1</v>
      </c>
      <c r="AS57" s="118">
        <f t="shared" si="100"/>
        <v>1</v>
      </c>
      <c r="AT57" s="118">
        <f t="shared" si="100"/>
        <v>1</v>
      </c>
      <c r="AU57" s="118">
        <f t="shared" si="100"/>
        <v>1</v>
      </c>
      <c r="AV57" s="118">
        <f t="shared" si="100"/>
        <v>1</v>
      </c>
      <c r="AW57" s="118">
        <f t="shared" si="100"/>
        <v>1</v>
      </c>
      <c r="AX57" s="118">
        <f t="shared" si="100"/>
        <v>1</v>
      </c>
      <c r="AY57" s="118">
        <f t="shared" si="100"/>
        <v>1</v>
      </c>
      <c r="AZ57" s="118">
        <f t="shared" si="100"/>
        <v>1</v>
      </c>
      <c r="BA57" s="118">
        <f t="shared" si="100"/>
        <v>1</v>
      </c>
      <c r="BB57" s="118">
        <f t="shared" si="89"/>
        <v>1</v>
      </c>
      <c r="BC57" s="118">
        <f t="shared" si="89"/>
        <v>1</v>
      </c>
      <c r="BD57" s="118">
        <f t="shared" si="89"/>
        <v>1</v>
      </c>
      <c r="BE57" s="118">
        <f t="shared" si="89"/>
        <v>1</v>
      </c>
      <c r="BG57" s="118" t="s">
        <v>326</v>
      </c>
      <c r="BH57" s="118" t="str">
        <f t="shared" si="90"/>
        <v>Vacant June 2022</v>
      </c>
      <c r="BI57" s="162" t="s">
        <v>166</v>
      </c>
      <c r="BJ57" s="118">
        <f t="shared" si="35"/>
        <v>7</v>
      </c>
      <c r="BK57" s="118">
        <f t="shared" si="36"/>
        <v>12</v>
      </c>
      <c r="BL57" s="118" t="s">
        <v>112</v>
      </c>
      <c r="BM57" s="124">
        <f t="shared" si="95"/>
        <v>0</v>
      </c>
      <c r="BN57" s="124">
        <f t="shared" si="95"/>
        <v>0</v>
      </c>
      <c r="BO57" s="124">
        <f t="shared" si="95"/>
        <v>0</v>
      </c>
      <c r="BP57" s="124">
        <f t="shared" si="91"/>
        <v>0</v>
      </c>
      <c r="BQ57" s="124">
        <f t="shared" si="91"/>
        <v>0</v>
      </c>
      <c r="BR57" s="124">
        <f t="shared" si="91"/>
        <v>1170.9258483452029</v>
      </c>
      <c r="BS57" s="124">
        <f t="shared" si="91"/>
        <v>1170.9258483452029</v>
      </c>
      <c r="BT57" s="124">
        <f t="shared" si="91"/>
        <v>1170.9258483452029</v>
      </c>
      <c r="BU57" s="124">
        <f t="shared" si="91"/>
        <v>1170.9258483452029</v>
      </c>
      <c r="BV57" s="124">
        <f t="shared" si="91"/>
        <v>1170.9258483452029</v>
      </c>
      <c r="BW57" s="124">
        <f t="shared" si="91"/>
        <v>1170.9258483452029</v>
      </c>
      <c r="BX57" s="124">
        <f t="shared" si="91"/>
        <v>1170.9258483452029</v>
      </c>
      <c r="BY57" s="124">
        <f t="shared" si="96"/>
        <v>1407.2499999999998</v>
      </c>
      <c r="BZ57" s="124">
        <f t="shared" si="96"/>
        <v>1407.2499999999998</v>
      </c>
      <c r="CA57" s="124">
        <f t="shared" si="96"/>
        <v>1407.2499999999998</v>
      </c>
      <c r="CB57" s="124">
        <f t="shared" si="92"/>
        <v>1407.2499999999998</v>
      </c>
      <c r="CC57" s="124">
        <f t="shared" si="92"/>
        <v>1407.2499999999998</v>
      </c>
      <c r="CD57" s="124">
        <f t="shared" si="92"/>
        <v>1407.2499999999998</v>
      </c>
      <c r="CE57" s="124">
        <f t="shared" si="92"/>
        <v>1407.2499999999998</v>
      </c>
      <c r="CF57" s="124">
        <f t="shared" si="92"/>
        <v>1407.2499999999998</v>
      </c>
      <c r="CG57" s="124">
        <f t="shared" si="92"/>
        <v>1407.2499999999998</v>
      </c>
      <c r="CH57" s="124">
        <f t="shared" si="92"/>
        <v>1407.2499999999998</v>
      </c>
      <c r="CI57" s="124">
        <f t="shared" si="92"/>
        <v>1407.2499999999998</v>
      </c>
      <c r="CJ57" s="124">
        <f t="shared" si="92"/>
        <v>1407.2499999999998</v>
      </c>
      <c r="CK57" s="125">
        <f t="shared" si="37"/>
        <v>8196.48093841642</v>
      </c>
      <c r="CL57" s="125">
        <f t="shared" si="38"/>
        <v>16886.999999999996</v>
      </c>
      <c r="CM57" s="125">
        <f t="shared" si="81"/>
        <v>0</v>
      </c>
      <c r="CN57" s="125">
        <f t="shared" si="81"/>
        <v>0</v>
      </c>
      <c r="CO57" s="124">
        <f t="shared" si="97"/>
        <v>0</v>
      </c>
      <c r="CP57" s="124">
        <f t="shared" si="97"/>
        <v>0</v>
      </c>
      <c r="CQ57" s="124">
        <f t="shared" si="97"/>
        <v>0</v>
      </c>
      <c r="CR57" s="124">
        <f t="shared" si="93"/>
        <v>0</v>
      </c>
      <c r="CS57" s="124">
        <f t="shared" si="93"/>
        <v>0</v>
      </c>
      <c r="CT57" s="124">
        <f t="shared" si="93"/>
        <v>198.15668202764974</v>
      </c>
      <c r="CU57" s="124">
        <f t="shared" si="93"/>
        <v>198.15668202764974</v>
      </c>
      <c r="CV57" s="124">
        <f t="shared" si="93"/>
        <v>198.15668202764974</v>
      </c>
      <c r="CW57" s="124">
        <f t="shared" si="93"/>
        <v>198.15668202764974</v>
      </c>
      <c r="CX57" s="124">
        <f t="shared" si="93"/>
        <v>198.15668202764974</v>
      </c>
      <c r="CY57" s="124">
        <f t="shared" si="93"/>
        <v>198.15668202764974</v>
      </c>
      <c r="CZ57" s="124">
        <f t="shared" si="93"/>
        <v>198.15668202764974</v>
      </c>
      <c r="DA57" s="124">
        <f t="shared" si="98"/>
        <v>238.14999999999998</v>
      </c>
      <c r="DB57" s="124">
        <f t="shared" si="98"/>
        <v>238.14999999999998</v>
      </c>
      <c r="DC57" s="124">
        <f t="shared" si="98"/>
        <v>238.14999999999998</v>
      </c>
      <c r="DD57" s="124">
        <f t="shared" si="94"/>
        <v>238.14999999999998</v>
      </c>
      <c r="DE57" s="124">
        <f t="shared" si="94"/>
        <v>238.14999999999998</v>
      </c>
      <c r="DF57" s="124">
        <f t="shared" si="94"/>
        <v>238.14999999999998</v>
      </c>
      <c r="DG57" s="124">
        <f t="shared" si="94"/>
        <v>238.14999999999998</v>
      </c>
      <c r="DH57" s="124">
        <f t="shared" si="94"/>
        <v>238.14999999999998</v>
      </c>
      <c r="DI57" s="124">
        <f t="shared" si="94"/>
        <v>238.14999999999998</v>
      </c>
      <c r="DJ57" s="124">
        <f t="shared" si="94"/>
        <v>238.14999999999998</v>
      </c>
      <c r="DK57" s="124">
        <f t="shared" si="94"/>
        <v>238.14999999999998</v>
      </c>
      <c r="DL57" s="124">
        <f t="shared" si="94"/>
        <v>238.14999999999998</v>
      </c>
      <c r="DM57" s="125">
        <f t="shared" si="39"/>
        <v>1387.0967741935483</v>
      </c>
      <c r="DN57" s="125">
        <f t="shared" si="40"/>
        <v>2857.8000000000006</v>
      </c>
      <c r="DO57" s="125">
        <f t="shared" si="58"/>
        <v>0</v>
      </c>
      <c r="DP57" s="125">
        <f t="shared" si="58"/>
        <v>0</v>
      </c>
      <c r="DQ57" s="118">
        <f t="shared" si="101"/>
        <v>0</v>
      </c>
      <c r="DR57" s="118">
        <f t="shared" si="75"/>
        <v>0</v>
      </c>
      <c r="DS57" s="118">
        <f t="shared" si="75"/>
        <v>0</v>
      </c>
      <c r="DT57" s="118">
        <f t="shared" si="75"/>
        <v>0</v>
      </c>
      <c r="DU57" s="118">
        <f t="shared" si="75"/>
        <v>0</v>
      </c>
      <c r="DV57" s="118">
        <f t="shared" si="75"/>
        <v>0</v>
      </c>
      <c r="DW57" s="118">
        <f t="shared" si="75"/>
        <v>0.19500000000000001</v>
      </c>
      <c r="DX57" s="118">
        <f t="shared" si="75"/>
        <v>0.19500000000000001</v>
      </c>
      <c r="DY57" s="118">
        <f t="shared" si="75"/>
        <v>0.19500000000000001</v>
      </c>
      <c r="DZ57" s="118">
        <f t="shared" si="75"/>
        <v>0.19500000000000001</v>
      </c>
      <c r="EA57" s="118">
        <f t="shared" si="75"/>
        <v>0.19500000000000001</v>
      </c>
      <c r="EB57" s="118">
        <f t="shared" si="75"/>
        <v>0.19500000000000001</v>
      </c>
      <c r="EC57" s="118">
        <f t="shared" si="75"/>
        <v>0.19500000000000001</v>
      </c>
      <c r="ED57" s="118">
        <f t="shared" si="75"/>
        <v>0.19500000000000001</v>
      </c>
      <c r="EE57" s="118">
        <f t="shared" si="75"/>
        <v>0.19500000000000001</v>
      </c>
      <c r="EF57" s="118">
        <f t="shared" si="75"/>
        <v>0.19500000000000001</v>
      </c>
      <c r="EG57" s="118">
        <f t="shared" si="102"/>
        <v>0.19500000000000001</v>
      </c>
      <c r="EH57" s="118">
        <f t="shared" si="102"/>
        <v>0.19500000000000001</v>
      </c>
      <c r="EI57" s="118">
        <f t="shared" si="102"/>
        <v>0.19500000000000001</v>
      </c>
      <c r="EJ57" s="118">
        <f t="shared" si="102"/>
        <v>0.19500000000000001</v>
      </c>
      <c r="EK57" s="118">
        <f t="shared" si="102"/>
        <v>0.19500000000000001</v>
      </c>
      <c r="EL57" s="118">
        <f t="shared" si="102"/>
        <v>0.19500000000000001</v>
      </c>
      <c r="EM57" s="118">
        <f t="shared" si="102"/>
        <v>0.19500000000000001</v>
      </c>
      <c r="EN57" s="118">
        <f t="shared" si="102"/>
        <v>0.19500000000000001</v>
      </c>
      <c r="EO57" s="118">
        <f t="shared" si="102"/>
        <v>0.19500000000000001</v>
      </c>
    </row>
    <row r="58" spans="1:145" s="162" customFormat="1" ht="23.1" customHeight="1" x14ac:dyDescent="0.2">
      <c r="A58" s="111">
        <v>920</v>
      </c>
      <c r="B58" s="185" t="s">
        <v>299</v>
      </c>
      <c r="C58" s="113">
        <v>0</v>
      </c>
      <c r="D58" s="186">
        <v>86400.293255131954</v>
      </c>
      <c r="E58" s="187" t="s">
        <v>300</v>
      </c>
      <c r="F58" s="115" t="s">
        <v>301</v>
      </c>
      <c r="G58" s="165">
        <v>0.184</v>
      </c>
      <c r="H58" s="186">
        <v>0</v>
      </c>
      <c r="I58" s="186">
        <v>15897.65395894428</v>
      </c>
      <c r="J58" s="125" t="s">
        <v>109</v>
      </c>
      <c r="K58" s="162" t="s">
        <v>110</v>
      </c>
      <c r="L58" s="119">
        <f t="shared" si="83"/>
        <v>920</v>
      </c>
      <c r="M58" s="119">
        <v>1</v>
      </c>
      <c r="N58" s="112" t="s">
        <v>248</v>
      </c>
      <c r="O58" s="121">
        <v>0.08</v>
      </c>
      <c r="P58" s="122" t="s">
        <v>72</v>
      </c>
      <c r="Q58" s="178">
        <f t="shared" si="99"/>
        <v>0</v>
      </c>
      <c r="R58" s="178">
        <f t="shared" si="99"/>
        <v>1271.8123167155425</v>
      </c>
      <c r="S58" s="179">
        <f t="shared" si="84"/>
        <v>0</v>
      </c>
      <c r="T58" s="179">
        <f t="shared" si="84"/>
        <v>14625.841642228737</v>
      </c>
      <c r="U58" s="124">
        <f t="shared" si="85"/>
        <v>0</v>
      </c>
      <c r="V58" s="124">
        <f t="shared" si="85"/>
        <v>15897.65395894428</v>
      </c>
      <c r="W58" s="125">
        <f t="shared" si="86"/>
        <v>0</v>
      </c>
      <c r="X58" s="125">
        <f t="shared" si="86"/>
        <v>0</v>
      </c>
      <c r="Y58" s="118" t="s">
        <v>127</v>
      </c>
      <c r="Z58" s="162" t="s">
        <v>181</v>
      </c>
      <c r="AA58" s="116">
        <v>4.8000000000000001E-2</v>
      </c>
      <c r="AB58" s="116">
        <f t="shared" si="87"/>
        <v>4.8000000000000001E-2</v>
      </c>
      <c r="AC58" s="123">
        <f t="shared" si="88"/>
        <v>0</v>
      </c>
      <c r="AD58" s="123">
        <f t="shared" si="88"/>
        <v>4147.2140762463341</v>
      </c>
      <c r="AE58" s="162" t="s">
        <v>302</v>
      </c>
      <c r="AF58" s="126">
        <v>44927</v>
      </c>
      <c r="AT58" s="118">
        <f>IF($AI$14="yes",$M58*$G58,$M58)</f>
        <v>1</v>
      </c>
      <c r="AU58" s="118">
        <f>AT58</f>
        <v>1</v>
      </c>
      <c r="AV58" s="118">
        <f t="shared" si="89"/>
        <v>1</v>
      </c>
      <c r="AW58" s="118">
        <f t="shared" si="89"/>
        <v>1</v>
      </c>
      <c r="AX58" s="118">
        <f t="shared" si="89"/>
        <v>1</v>
      </c>
      <c r="AY58" s="118">
        <f t="shared" si="89"/>
        <v>1</v>
      </c>
      <c r="AZ58" s="118">
        <f t="shared" si="89"/>
        <v>1</v>
      </c>
      <c r="BA58" s="118">
        <f t="shared" si="89"/>
        <v>1</v>
      </c>
      <c r="BB58" s="118">
        <f t="shared" si="89"/>
        <v>1</v>
      </c>
      <c r="BC58" s="118">
        <f t="shared" si="89"/>
        <v>1</v>
      </c>
      <c r="BD58" s="118">
        <f t="shared" si="89"/>
        <v>1</v>
      </c>
      <c r="BE58" s="118">
        <f t="shared" si="89"/>
        <v>1</v>
      </c>
      <c r="BG58" s="118" t="str">
        <f>BH58</f>
        <v>Vacant 2023</v>
      </c>
      <c r="BH58" s="118" t="str">
        <f t="shared" si="90"/>
        <v>Vacant 2023</v>
      </c>
      <c r="BJ58" s="118">
        <f t="shared" si="35"/>
        <v>0</v>
      </c>
      <c r="BK58" s="118">
        <f t="shared" si="36"/>
        <v>12</v>
      </c>
      <c r="BL58" s="118" t="s">
        <v>112</v>
      </c>
      <c r="BM58" s="124">
        <f t="shared" si="95"/>
        <v>0</v>
      </c>
      <c r="BN58" s="124">
        <f t="shared" si="95"/>
        <v>0</v>
      </c>
      <c r="BO58" s="124">
        <f t="shared" si="95"/>
        <v>0</v>
      </c>
      <c r="BP58" s="124">
        <f t="shared" si="91"/>
        <v>0</v>
      </c>
      <c r="BQ58" s="124">
        <f t="shared" si="91"/>
        <v>0</v>
      </c>
      <c r="BR58" s="124">
        <f t="shared" si="91"/>
        <v>0</v>
      </c>
      <c r="BS58" s="124">
        <f t="shared" si="91"/>
        <v>0</v>
      </c>
      <c r="BT58" s="124">
        <f t="shared" si="91"/>
        <v>0</v>
      </c>
      <c r="BU58" s="124">
        <f t="shared" si="91"/>
        <v>0</v>
      </c>
      <c r="BV58" s="124">
        <f t="shared" si="91"/>
        <v>0</v>
      </c>
      <c r="BW58" s="124">
        <f t="shared" si="91"/>
        <v>0</v>
      </c>
      <c r="BX58" s="124">
        <f t="shared" si="91"/>
        <v>0</v>
      </c>
      <c r="BY58" s="124">
        <f t="shared" si="96"/>
        <v>1324.8044965786901</v>
      </c>
      <c r="BZ58" s="124">
        <f t="shared" si="96"/>
        <v>1324.8044965786901</v>
      </c>
      <c r="CA58" s="124">
        <f t="shared" si="96"/>
        <v>1324.8044965786901</v>
      </c>
      <c r="CB58" s="124">
        <f t="shared" si="92"/>
        <v>1324.8044965786901</v>
      </c>
      <c r="CC58" s="124">
        <f t="shared" si="92"/>
        <v>1324.8044965786901</v>
      </c>
      <c r="CD58" s="124">
        <f t="shared" si="92"/>
        <v>1324.8044965786901</v>
      </c>
      <c r="CE58" s="124">
        <f t="shared" si="92"/>
        <v>1324.8044965786901</v>
      </c>
      <c r="CF58" s="124">
        <f t="shared" si="92"/>
        <v>1324.8044965786901</v>
      </c>
      <c r="CG58" s="124">
        <f t="shared" si="92"/>
        <v>1324.8044965786901</v>
      </c>
      <c r="CH58" s="124">
        <f t="shared" si="92"/>
        <v>1324.8044965786901</v>
      </c>
      <c r="CI58" s="124">
        <f t="shared" si="92"/>
        <v>1324.8044965786901</v>
      </c>
      <c r="CJ58" s="124">
        <f t="shared" si="92"/>
        <v>1324.8044965786901</v>
      </c>
      <c r="CK58" s="125">
        <f t="shared" si="37"/>
        <v>0</v>
      </c>
      <c r="CL58" s="125">
        <f t="shared" si="38"/>
        <v>15897.653958944282</v>
      </c>
      <c r="CM58" s="125">
        <f t="shared" si="81"/>
        <v>0</v>
      </c>
      <c r="CN58" s="125">
        <f t="shared" si="81"/>
        <v>0</v>
      </c>
      <c r="CO58" s="124">
        <f t="shared" si="97"/>
        <v>0</v>
      </c>
      <c r="CP58" s="124">
        <f t="shared" si="97"/>
        <v>0</v>
      </c>
      <c r="CQ58" s="124">
        <f t="shared" si="97"/>
        <v>0</v>
      </c>
      <c r="CR58" s="124">
        <f t="shared" si="93"/>
        <v>0</v>
      </c>
      <c r="CS58" s="124">
        <f t="shared" si="93"/>
        <v>0</v>
      </c>
      <c r="CT58" s="124">
        <f t="shared" si="93"/>
        <v>0</v>
      </c>
      <c r="CU58" s="124">
        <f t="shared" si="93"/>
        <v>0</v>
      </c>
      <c r="CV58" s="124">
        <f t="shared" si="93"/>
        <v>0</v>
      </c>
      <c r="CW58" s="124">
        <f t="shared" si="93"/>
        <v>0</v>
      </c>
      <c r="CX58" s="124">
        <f t="shared" si="93"/>
        <v>0</v>
      </c>
      <c r="CY58" s="124">
        <f t="shared" si="93"/>
        <v>0</v>
      </c>
      <c r="CZ58" s="124">
        <f t="shared" si="93"/>
        <v>0</v>
      </c>
      <c r="DA58" s="124">
        <f t="shared" si="98"/>
        <v>345.60117302052782</v>
      </c>
      <c r="DB58" s="124">
        <f t="shared" si="98"/>
        <v>345.60117302052782</v>
      </c>
      <c r="DC58" s="124">
        <f t="shared" si="98"/>
        <v>345.60117302052782</v>
      </c>
      <c r="DD58" s="124">
        <f t="shared" si="94"/>
        <v>345.60117302052782</v>
      </c>
      <c r="DE58" s="124">
        <f t="shared" si="94"/>
        <v>345.60117302052782</v>
      </c>
      <c r="DF58" s="124">
        <f t="shared" si="94"/>
        <v>345.60117302052782</v>
      </c>
      <c r="DG58" s="124">
        <f t="shared" si="94"/>
        <v>345.60117302052782</v>
      </c>
      <c r="DH58" s="124">
        <f t="shared" si="94"/>
        <v>345.60117302052782</v>
      </c>
      <c r="DI58" s="124">
        <f t="shared" si="94"/>
        <v>345.60117302052782</v>
      </c>
      <c r="DJ58" s="124">
        <f t="shared" si="94"/>
        <v>345.60117302052782</v>
      </c>
      <c r="DK58" s="124">
        <f t="shared" si="94"/>
        <v>345.60117302052782</v>
      </c>
      <c r="DL58" s="124">
        <f t="shared" si="94"/>
        <v>345.60117302052782</v>
      </c>
      <c r="DM58" s="125">
        <f t="shared" si="39"/>
        <v>0</v>
      </c>
      <c r="DN58" s="125">
        <f t="shared" si="40"/>
        <v>4147.2140762463341</v>
      </c>
      <c r="DO58" s="125">
        <f t="shared" si="58"/>
        <v>0</v>
      </c>
      <c r="DP58" s="125">
        <f t="shared" si="58"/>
        <v>0</v>
      </c>
      <c r="DQ58" s="118">
        <f t="shared" si="101"/>
        <v>0</v>
      </c>
      <c r="DR58" s="118">
        <f t="shared" si="101"/>
        <v>0</v>
      </c>
      <c r="DS58" s="118">
        <f t="shared" si="101"/>
        <v>0</v>
      </c>
      <c r="DT58" s="118">
        <f t="shared" si="101"/>
        <v>0</v>
      </c>
      <c r="DU58" s="118">
        <f t="shared" si="101"/>
        <v>0</v>
      </c>
      <c r="DV58" s="118">
        <f t="shared" si="101"/>
        <v>0</v>
      </c>
      <c r="DW58" s="118">
        <f t="shared" si="101"/>
        <v>0</v>
      </c>
      <c r="DX58" s="118">
        <f t="shared" si="101"/>
        <v>0</v>
      </c>
      <c r="DY58" s="118">
        <f t="shared" si="101"/>
        <v>0</v>
      </c>
      <c r="DZ58" s="118">
        <f t="shared" si="101"/>
        <v>0</v>
      </c>
      <c r="EA58" s="118">
        <f t="shared" si="101"/>
        <v>0</v>
      </c>
      <c r="EB58" s="118">
        <f t="shared" si="101"/>
        <v>0</v>
      </c>
      <c r="EC58" s="118">
        <f t="shared" si="101"/>
        <v>0</v>
      </c>
      <c r="ED58" s="118">
        <f t="shared" si="101"/>
        <v>0.184</v>
      </c>
      <c r="EE58" s="118">
        <f t="shared" si="101"/>
        <v>0.184</v>
      </c>
      <c r="EF58" s="118">
        <f t="shared" si="101"/>
        <v>0.184</v>
      </c>
      <c r="EG58" s="118">
        <f t="shared" si="102"/>
        <v>0.184</v>
      </c>
      <c r="EH58" s="118">
        <f t="shared" si="102"/>
        <v>0.184</v>
      </c>
      <c r="EI58" s="118">
        <f t="shared" si="102"/>
        <v>0.184</v>
      </c>
      <c r="EJ58" s="118">
        <f t="shared" si="102"/>
        <v>0.184</v>
      </c>
      <c r="EK58" s="118">
        <f t="shared" si="102"/>
        <v>0.184</v>
      </c>
      <c r="EL58" s="118">
        <f t="shared" si="102"/>
        <v>0.184</v>
      </c>
      <c r="EM58" s="118">
        <f t="shared" si="102"/>
        <v>0.184</v>
      </c>
      <c r="EN58" s="118">
        <f t="shared" si="102"/>
        <v>0.184</v>
      </c>
      <c r="EO58" s="118">
        <f t="shared" si="102"/>
        <v>0.184</v>
      </c>
    </row>
    <row r="59" spans="1:145" s="188" customFormat="1" ht="23.1" customHeight="1" x14ac:dyDescent="0.2">
      <c r="A59" s="111">
        <v>920</v>
      </c>
      <c r="B59" s="112" t="s">
        <v>303</v>
      </c>
      <c r="C59" s="113">
        <v>109779.97389520792</v>
      </c>
      <c r="D59" s="113">
        <v>207300.57803468208</v>
      </c>
      <c r="E59" s="114" t="s">
        <v>304</v>
      </c>
      <c r="F59" s="115" t="s">
        <v>301</v>
      </c>
      <c r="G59" s="165">
        <v>0.17299999999999999</v>
      </c>
      <c r="H59" s="186">
        <v>18991.93548387097</v>
      </c>
      <c r="I59" s="186">
        <v>35863</v>
      </c>
      <c r="J59" s="125" t="s">
        <v>109</v>
      </c>
      <c r="K59" s="162" t="s">
        <v>177</v>
      </c>
      <c r="L59" s="119">
        <f t="shared" si="83"/>
        <v>920</v>
      </c>
      <c r="M59" s="119">
        <v>1</v>
      </c>
      <c r="N59" s="118" t="s">
        <v>118</v>
      </c>
      <c r="O59" s="121">
        <v>0.15</v>
      </c>
      <c r="P59" s="122" t="s">
        <v>72</v>
      </c>
      <c r="Q59" s="178">
        <f t="shared" si="99"/>
        <v>2848.7903225806454</v>
      </c>
      <c r="R59" s="178">
        <f t="shared" si="99"/>
        <v>5379.45</v>
      </c>
      <c r="S59" s="179">
        <f t="shared" si="84"/>
        <v>16143.145161290324</v>
      </c>
      <c r="T59" s="179">
        <f t="shared" si="84"/>
        <v>30483.55</v>
      </c>
      <c r="U59" s="124">
        <f t="shared" si="85"/>
        <v>18991.93548387097</v>
      </c>
      <c r="V59" s="124">
        <f t="shared" si="85"/>
        <v>35863</v>
      </c>
      <c r="W59" s="125">
        <f t="shared" si="86"/>
        <v>0</v>
      </c>
      <c r="X59" s="125">
        <f t="shared" si="86"/>
        <v>0</v>
      </c>
      <c r="Y59" s="118" t="s">
        <v>127</v>
      </c>
      <c r="Z59" s="188" t="s">
        <v>305</v>
      </c>
      <c r="AA59" s="116">
        <v>6.4000000000000001E-2</v>
      </c>
      <c r="AB59" s="116">
        <f t="shared" si="87"/>
        <v>6.4000000000000001E-2</v>
      </c>
      <c r="AC59" s="123">
        <f t="shared" si="88"/>
        <v>7025.9183292933067</v>
      </c>
      <c r="AD59" s="123">
        <f t="shared" si="88"/>
        <v>13267.236994219653</v>
      </c>
      <c r="AE59" s="189" t="s">
        <v>306</v>
      </c>
      <c r="AF59" s="172">
        <v>44743</v>
      </c>
      <c r="AN59" s="118">
        <f>IF($AI$14="yes",$M59*$G59,$M59)</f>
        <v>1</v>
      </c>
      <c r="AO59" s="118">
        <f>AN59</f>
        <v>1</v>
      </c>
      <c r="AP59" s="118">
        <f t="shared" ref="AP59:BE59" si="103">AO59</f>
        <v>1</v>
      </c>
      <c r="AQ59" s="118">
        <f t="shared" si="103"/>
        <v>1</v>
      </c>
      <c r="AR59" s="118">
        <f t="shared" si="103"/>
        <v>1</v>
      </c>
      <c r="AS59" s="118">
        <f t="shared" si="103"/>
        <v>1</v>
      </c>
      <c r="AT59" s="118">
        <f t="shared" si="103"/>
        <v>1</v>
      </c>
      <c r="AU59" s="118">
        <f t="shared" si="103"/>
        <v>1</v>
      </c>
      <c r="AV59" s="118">
        <f t="shared" si="103"/>
        <v>1</v>
      </c>
      <c r="AW59" s="118">
        <f t="shared" si="103"/>
        <v>1</v>
      </c>
      <c r="AX59" s="118">
        <f t="shared" si="103"/>
        <v>1</v>
      </c>
      <c r="AY59" s="118">
        <f t="shared" si="103"/>
        <v>1</v>
      </c>
      <c r="AZ59" s="118">
        <f t="shared" si="103"/>
        <v>1</v>
      </c>
      <c r="BA59" s="118">
        <f t="shared" si="103"/>
        <v>1</v>
      </c>
      <c r="BB59" s="118">
        <f t="shared" si="103"/>
        <v>1</v>
      </c>
      <c r="BC59" s="118">
        <f t="shared" si="103"/>
        <v>1</v>
      </c>
      <c r="BD59" s="118">
        <f t="shared" si="103"/>
        <v>1</v>
      </c>
      <c r="BE59" s="118">
        <f t="shared" si="103"/>
        <v>1</v>
      </c>
      <c r="BG59" s="118" t="s">
        <v>213</v>
      </c>
      <c r="BH59" s="118" t="str">
        <f t="shared" si="90"/>
        <v>Vacant July 2022</v>
      </c>
      <c r="BJ59" s="118">
        <f t="shared" si="35"/>
        <v>6</v>
      </c>
      <c r="BK59" s="118">
        <f t="shared" si="36"/>
        <v>12</v>
      </c>
      <c r="BL59" s="118" t="s">
        <v>112</v>
      </c>
      <c r="BM59" s="124">
        <f t="shared" si="95"/>
        <v>0</v>
      </c>
      <c r="BN59" s="124">
        <f t="shared" si="95"/>
        <v>0</v>
      </c>
      <c r="BO59" s="124">
        <f t="shared" si="95"/>
        <v>0</v>
      </c>
      <c r="BP59" s="124">
        <f t="shared" si="91"/>
        <v>0</v>
      </c>
      <c r="BQ59" s="124">
        <f t="shared" si="91"/>
        <v>0</v>
      </c>
      <c r="BR59" s="124">
        <f t="shared" si="91"/>
        <v>0</v>
      </c>
      <c r="BS59" s="124">
        <f t="shared" si="91"/>
        <v>3165.3225806451615</v>
      </c>
      <c r="BT59" s="124">
        <f t="shared" si="91"/>
        <v>3165.3225806451615</v>
      </c>
      <c r="BU59" s="124">
        <f t="shared" si="91"/>
        <v>3165.3225806451615</v>
      </c>
      <c r="BV59" s="124">
        <f t="shared" si="91"/>
        <v>3165.3225806451615</v>
      </c>
      <c r="BW59" s="124">
        <f t="shared" si="91"/>
        <v>3165.3225806451615</v>
      </c>
      <c r="BX59" s="124">
        <f t="shared" si="91"/>
        <v>3165.3225806451615</v>
      </c>
      <c r="BY59" s="124">
        <f t="shared" si="96"/>
        <v>2988.5833333333335</v>
      </c>
      <c r="BZ59" s="124">
        <f t="shared" si="96"/>
        <v>2988.5833333333335</v>
      </c>
      <c r="CA59" s="124">
        <f t="shared" si="96"/>
        <v>2988.5833333333335</v>
      </c>
      <c r="CB59" s="124">
        <f t="shared" si="92"/>
        <v>2988.5833333333335</v>
      </c>
      <c r="CC59" s="124">
        <f t="shared" si="92"/>
        <v>2988.5833333333335</v>
      </c>
      <c r="CD59" s="124">
        <f t="shared" si="92"/>
        <v>2988.5833333333335</v>
      </c>
      <c r="CE59" s="124">
        <f t="shared" si="92"/>
        <v>2988.5833333333335</v>
      </c>
      <c r="CF59" s="124">
        <f t="shared" si="92"/>
        <v>2988.5833333333335</v>
      </c>
      <c r="CG59" s="124">
        <f t="shared" si="92"/>
        <v>2988.5833333333335</v>
      </c>
      <c r="CH59" s="124">
        <f t="shared" si="92"/>
        <v>2988.5833333333335</v>
      </c>
      <c r="CI59" s="124">
        <f t="shared" si="92"/>
        <v>2988.5833333333335</v>
      </c>
      <c r="CJ59" s="124">
        <f t="shared" si="92"/>
        <v>2988.5833333333335</v>
      </c>
      <c r="CK59" s="125">
        <f t="shared" si="37"/>
        <v>18991.93548387097</v>
      </c>
      <c r="CL59" s="125">
        <f t="shared" si="38"/>
        <v>35863</v>
      </c>
      <c r="CM59" s="125">
        <f t="shared" si="81"/>
        <v>0</v>
      </c>
      <c r="CN59" s="125">
        <f t="shared" si="81"/>
        <v>0</v>
      </c>
      <c r="CO59" s="124">
        <f t="shared" si="97"/>
        <v>0</v>
      </c>
      <c r="CP59" s="124">
        <f t="shared" si="97"/>
        <v>0</v>
      </c>
      <c r="CQ59" s="124">
        <f t="shared" si="97"/>
        <v>0</v>
      </c>
      <c r="CR59" s="124">
        <f t="shared" si="93"/>
        <v>0</v>
      </c>
      <c r="CS59" s="124">
        <f t="shared" si="93"/>
        <v>0</v>
      </c>
      <c r="CT59" s="124">
        <f t="shared" si="93"/>
        <v>0</v>
      </c>
      <c r="CU59" s="124">
        <f t="shared" si="93"/>
        <v>1170.9863882155512</v>
      </c>
      <c r="CV59" s="124">
        <f t="shared" si="93"/>
        <v>1170.9863882155512</v>
      </c>
      <c r="CW59" s="124">
        <f t="shared" si="93"/>
        <v>1170.9863882155512</v>
      </c>
      <c r="CX59" s="124">
        <f t="shared" si="93"/>
        <v>1170.9863882155512</v>
      </c>
      <c r="CY59" s="124">
        <f t="shared" si="93"/>
        <v>1170.9863882155512</v>
      </c>
      <c r="CZ59" s="124">
        <f t="shared" si="93"/>
        <v>1170.9863882155512</v>
      </c>
      <c r="DA59" s="124">
        <f t="shared" si="98"/>
        <v>1105.6030828516377</v>
      </c>
      <c r="DB59" s="124">
        <f t="shared" si="98"/>
        <v>1105.6030828516377</v>
      </c>
      <c r="DC59" s="124">
        <f t="shared" si="98"/>
        <v>1105.6030828516377</v>
      </c>
      <c r="DD59" s="124">
        <f t="shared" si="94"/>
        <v>1105.6030828516377</v>
      </c>
      <c r="DE59" s="124">
        <f t="shared" si="94"/>
        <v>1105.6030828516377</v>
      </c>
      <c r="DF59" s="124">
        <f t="shared" si="94"/>
        <v>1105.6030828516377</v>
      </c>
      <c r="DG59" s="124">
        <f t="shared" si="94"/>
        <v>1105.6030828516377</v>
      </c>
      <c r="DH59" s="124">
        <f t="shared" si="94"/>
        <v>1105.6030828516377</v>
      </c>
      <c r="DI59" s="124">
        <f t="shared" si="94"/>
        <v>1105.6030828516377</v>
      </c>
      <c r="DJ59" s="124">
        <f t="shared" si="94"/>
        <v>1105.6030828516377</v>
      </c>
      <c r="DK59" s="124">
        <f t="shared" si="94"/>
        <v>1105.6030828516377</v>
      </c>
      <c r="DL59" s="124">
        <f t="shared" si="94"/>
        <v>1105.6030828516377</v>
      </c>
      <c r="DM59" s="125">
        <f t="shared" si="39"/>
        <v>7025.9183292933076</v>
      </c>
      <c r="DN59" s="125">
        <f t="shared" si="40"/>
        <v>13267.236994219653</v>
      </c>
      <c r="DO59" s="125">
        <f t="shared" si="58"/>
        <v>0</v>
      </c>
      <c r="DP59" s="125">
        <f t="shared" si="58"/>
        <v>0</v>
      </c>
      <c r="DQ59" s="118">
        <f>AG59*$G59</f>
        <v>0</v>
      </c>
      <c r="DR59" s="118">
        <f t="shared" si="101"/>
        <v>0</v>
      </c>
      <c r="DS59" s="118">
        <f t="shared" si="101"/>
        <v>0</v>
      </c>
      <c r="DT59" s="118">
        <f t="shared" si="101"/>
        <v>0</v>
      </c>
      <c r="DU59" s="118">
        <f t="shared" si="101"/>
        <v>0</v>
      </c>
      <c r="DV59" s="118">
        <f t="shared" si="101"/>
        <v>0</v>
      </c>
      <c r="DW59" s="118">
        <f t="shared" si="101"/>
        <v>0</v>
      </c>
      <c r="DX59" s="118">
        <f t="shared" si="101"/>
        <v>0.17299999999999999</v>
      </c>
      <c r="DY59" s="118">
        <f t="shared" si="101"/>
        <v>0.17299999999999999</v>
      </c>
      <c r="DZ59" s="118">
        <f t="shared" si="101"/>
        <v>0.17299999999999999</v>
      </c>
      <c r="EA59" s="118">
        <f t="shared" si="101"/>
        <v>0.17299999999999999</v>
      </c>
      <c r="EB59" s="118">
        <f t="shared" si="101"/>
        <v>0.17299999999999999</v>
      </c>
      <c r="EC59" s="118">
        <f t="shared" si="101"/>
        <v>0.17299999999999999</v>
      </c>
      <c r="ED59" s="118">
        <f t="shared" si="101"/>
        <v>0.17299999999999999</v>
      </c>
      <c r="EE59" s="118">
        <f t="shared" si="101"/>
        <v>0.17299999999999999</v>
      </c>
      <c r="EF59" s="118">
        <f t="shared" si="101"/>
        <v>0.17299999999999999</v>
      </c>
      <c r="EG59" s="118">
        <f t="shared" si="102"/>
        <v>0.17299999999999999</v>
      </c>
      <c r="EH59" s="118">
        <f t="shared" si="102"/>
        <v>0.17299999999999999</v>
      </c>
      <c r="EI59" s="118">
        <f t="shared" si="102"/>
        <v>0.17299999999999999</v>
      </c>
      <c r="EJ59" s="118">
        <f t="shared" si="102"/>
        <v>0.17299999999999999</v>
      </c>
      <c r="EK59" s="118">
        <f t="shared" si="102"/>
        <v>0.17299999999999999</v>
      </c>
      <c r="EL59" s="118">
        <f t="shared" si="102"/>
        <v>0.17299999999999999</v>
      </c>
      <c r="EM59" s="118">
        <f t="shared" si="102"/>
        <v>0.17299999999999999</v>
      </c>
      <c r="EN59" s="118">
        <f t="shared" si="102"/>
        <v>0.17299999999999999</v>
      </c>
      <c r="EO59" s="118">
        <f t="shared" si="102"/>
        <v>0.17299999999999999</v>
      </c>
    </row>
    <row r="60" spans="1:145" s="188" customFormat="1" ht="23.1" customHeight="1" x14ac:dyDescent="0.2">
      <c r="A60" s="111">
        <v>925</v>
      </c>
      <c r="B60" s="112" t="s">
        <v>307</v>
      </c>
      <c r="C60" s="113">
        <v>125225.101785155</v>
      </c>
      <c r="D60" s="113">
        <v>193472.22222222222</v>
      </c>
      <c r="E60" s="114" t="s">
        <v>308</v>
      </c>
      <c r="F60" s="115" t="s">
        <v>162</v>
      </c>
      <c r="G60" s="165">
        <v>0.216</v>
      </c>
      <c r="H60" s="186">
        <v>27048.62198559348</v>
      </c>
      <c r="I60" s="186">
        <v>41789</v>
      </c>
      <c r="J60" s="162" t="s">
        <v>109</v>
      </c>
      <c r="K60" s="162" t="s">
        <v>309</v>
      </c>
      <c r="L60" s="119">
        <f t="shared" si="83"/>
        <v>925</v>
      </c>
      <c r="M60" s="119">
        <v>1</v>
      </c>
      <c r="N60" s="162" t="s">
        <v>118</v>
      </c>
      <c r="O60" s="121">
        <v>0.15</v>
      </c>
      <c r="P60" s="122" t="s">
        <v>72</v>
      </c>
      <c r="Q60" s="123">
        <f t="shared" si="99"/>
        <v>4057.2932978390218</v>
      </c>
      <c r="R60" s="123">
        <f t="shared" si="99"/>
        <v>6268.3499999999995</v>
      </c>
      <c r="S60" s="124">
        <f t="shared" si="84"/>
        <v>22991.32868775446</v>
      </c>
      <c r="T60" s="124">
        <f t="shared" si="84"/>
        <v>35520.65</v>
      </c>
      <c r="U60" s="124">
        <f t="shared" si="85"/>
        <v>27048.621985593483</v>
      </c>
      <c r="V60" s="124">
        <f t="shared" si="85"/>
        <v>41789</v>
      </c>
      <c r="W60" s="125">
        <f t="shared" si="86"/>
        <v>0</v>
      </c>
      <c r="X60" s="125">
        <f t="shared" si="86"/>
        <v>0</v>
      </c>
      <c r="Y60" s="118" t="s">
        <v>127</v>
      </c>
      <c r="Z60" s="188" t="s">
        <v>310</v>
      </c>
      <c r="AA60" s="116">
        <v>0</v>
      </c>
      <c r="AB60" s="116">
        <f t="shared" si="87"/>
        <v>0</v>
      </c>
      <c r="AC60" s="123">
        <f t="shared" si="88"/>
        <v>0</v>
      </c>
      <c r="AD60" s="123">
        <f t="shared" si="88"/>
        <v>0</v>
      </c>
      <c r="AE60" s="189" t="s">
        <v>311</v>
      </c>
      <c r="AF60" s="190">
        <v>44652</v>
      </c>
      <c r="AK60" s="118">
        <f>IF($AI$14="yes",$M60*$G60,$M60)</f>
        <v>1</v>
      </c>
      <c r="AL60" s="118">
        <f>AK60</f>
        <v>1</v>
      </c>
      <c r="AM60" s="118">
        <f t="shared" ref="AM60:BE60" si="104">AL60</f>
        <v>1</v>
      </c>
      <c r="AN60" s="118">
        <f t="shared" si="104"/>
        <v>1</v>
      </c>
      <c r="AO60" s="118">
        <f t="shared" si="104"/>
        <v>1</v>
      </c>
      <c r="AP60" s="118">
        <f t="shared" si="104"/>
        <v>1</v>
      </c>
      <c r="AQ60" s="118">
        <f t="shared" si="104"/>
        <v>1</v>
      </c>
      <c r="AR60" s="118">
        <f t="shared" si="104"/>
        <v>1</v>
      </c>
      <c r="AS60" s="118">
        <f t="shared" si="104"/>
        <v>1</v>
      </c>
      <c r="AT60" s="118">
        <f t="shared" si="104"/>
        <v>1</v>
      </c>
      <c r="AU60" s="118">
        <f t="shared" si="104"/>
        <v>1</v>
      </c>
      <c r="AV60" s="118">
        <f t="shared" si="104"/>
        <v>1</v>
      </c>
      <c r="AW60" s="118">
        <f t="shared" si="104"/>
        <v>1</v>
      </c>
      <c r="AX60" s="118">
        <f t="shared" si="104"/>
        <v>1</v>
      </c>
      <c r="AY60" s="118">
        <f t="shared" si="104"/>
        <v>1</v>
      </c>
      <c r="AZ60" s="118">
        <f t="shared" si="104"/>
        <v>1</v>
      </c>
      <c r="BA60" s="118">
        <f t="shared" si="104"/>
        <v>1</v>
      </c>
      <c r="BB60" s="118">
        <f t="shared" si="104"/>
        <v>1</v>
      </c>
      <c r="BC60" s="118">
        <f t="shared" si="104"/>
        <v>1</v>
      </c>
      <c r="BD60" s="118">
        <f t="shared" si="104"/>
        <v>1</v>
      </c>
      <c r="BE60" s="118">
        <f t="shared" si="104"/>
        <v>1</v>
      </c>
      <c r="BG60" s="118" t="s">
        <v>213</v>
      </c>
      <c r="BH60" s="118" t="str">
        <f t="shared" si="90"/>
        <v>Vacant April 2022</v>
      </c>
      <c r="BJ60" s="118">
        <f t="shared" si="35"/>
        <v>9</v>
      </c>
      <c r="BK60" s="118">
        <f t="shared" si="36"/>
        <v>12</v>
      </c>
      <c r="BL60" s="118" t="s">
        <v>112</v>
      </c>
      <c r="BM60" s="124">
        <f t="shared" si="95"/>
        <v>0</v>
      </c>
      <c r="BN60" s="124">
        <f t="shared" si="95"/>
        <v>0</v>
      </c>
      <c r="BO60" s="124">
        <f t="shared" si="95"/>
        <v>0</v>
      </c>
      <c r="BP60" s="124">
        <f t="shared" si="91"/>
        <v>3005.4024428437201</v>
      </c>
      <c r="BQ60" s="124">
        <f t="shared" si="91"/>
        <v>3005.4024428437201</v>
      </c>
      <c r="BR60" s="124">
        <f t="shared" si="91"/>
        <v>3005.4024428437201</v>
      </c>
      <c r="BS60" s="124">
        <f t="shared" si="91"/>
        <v>3005.4024428437201</v>
      </c>
      <c r="BT60" s="124">
        <f t="shared" si="91"/>
        <v>3005.4024428437201</v>
      </c>
      <c r="BU60" s="124">
        <f t="shared" si="91"/>
        <v>3005.4024428437201</v>
      </c>
      <c r="BV60" s="124">
        <f t="shared" si="91"/>
        <v>3005.4024428437201</v>
      </c>
      <c r="BW60" s="124">
        <f t="shared" si="91"/>
        <v>3005.4024428437201</v>
      </c>
      <c r="BX60" s="124">
        <f t="shared" si="91"/>
        <v>3005.4024428437201</v>
      </c>
      <c r="BY60" s="124">
        <f t="shared" si="96"/>
        <v>3482.4166666666665</v>
      </c>
      <c r="BZ60" s="124">
        <f t="shared" si="96"/>
        <v>3482.4166666666665</v>
      </c>
      <c r="CA60" s="124">
        <f t="shared" si="96"/>
        <v>3482.4166666666665</v>
      </c>
      <c r="CB60" s="124">
        <f t="shared" si="92"/>
        <v>3482.4166666666665</v>
      </c>
      <c r="CC60" s="124">
        <f t="shared" si="92"/>
        <v>3482.4166666666665</v>
      </c>
      <c r="CD60" s="124">
        <f t="shared" si="92"/>
        <v>3482.4166666666665</v>
      </c>
      <c r="CE60" s="124">
        <f t="shared" si="92"/>
        <v>3482.4166666666665</v>
      </c>
      <c r="CF60" s="124">
        <f t="shared" si="92"/>
        <v>3482.4166666666665</v>
      </c>
      <c r="CG60" s="124">
        <f t="shared" si="92"/>
        <v>3482.4166666666665</v>
      </c>
      <c r="CH60" s="124">
        <f t="shared" si="92"/>
        <v>3482.4166666666665</v>
      </c>
      <c r="CI60" s="124">
        <f t="shared" si="92"/>
        <v>3482.4166666666665</v>
      </c>
      <c r="CJ60" s="124">
        <f t="shared" si="92"/>
        <v>3482.4166666666665</v>
      </c>
      <c r="CK60" s="125">
        <f t="shared" si="37"/>
        <v>27048.621985593476</v>
      </c>
      <c r="CL60" s="125">
        <f t="shared" si="38"/>
        <v>41789</v>
      </c>
      <c r="CM60" s="125">
        <f t="shared" si="81"/>
        <v>0</v>
      </c>
      <c r="CN60" s="125">
        <f t="shared" si="81"/>
        <v>0</v>
      </c>
      <c r="CO60" s="124">
        <f t="shared" si="97"/>
        <v>0</v>
      </c>
      <c r="CP60" s="124">
        <f t="shared" si="97"/>
        <v>0</v>
      </c>
      <c r="CQ60" s="124">
        <f t="shared" si="97"/>
        <v>0</v>
      </c>
      <c r="CR60" s="124">
        <f t="shared" si="93"/>
        <v>0</v>
      </c>
      <c r="CS60" s="124">
        <f t="shared" si="93"/>
        <v>0</v>
      </c>
      <c r="CT60" s="124">
        <f t="shared" si="93"/>
        <v>0</v>
      </c>
      <c r="CU60" s="124">
        <f t="shared" si="93"/>
        <v>0</v>
      </c>
      <c r="CV60" s="124">
        <f t="shared" si="93"/>
        <v>0</v>
      </c>
      <c r="CW60" s="124">
        <f t="shared" si="93"/>
        <v>0</v>
      </c>
      <c r="CX60" s="124">
        <f t="shared" si="93"/>
        <v>0</v>
      </c>
      <c r="CY60" s="124">
        <f t="shared" si="93"/>
        <v>0</v>
      </c>
      <c r="CZ60" s="124">
        <f t="shared" si="93"/>
        <v>0</v>
      </c>
      <c r="DA60" s="124">
        <f t="shared" si="98"/>
        <v>0</v>
      </c>
      <c r="DB60" s="124">
        <f t="shared" si="98"/>
        <v>0</v>
      </c>
      <c r="DC60" s="124">
        <f t="shared" si="98"/>
        <v>0</v>
      </c>
      <c r="DD60" s="124">
        <f t="shared" si="94"/>
        <v>0</v>
      </c>
      <c r="DE60" s="124">
        <f t="shared" si="94"/>
        <v>0</v>
      </c>
      <c r="DF60" s="124">
        <f t="shared" si="94"/>
        <v>0</v>
      </c>
      <c r="DG60" s="124">
        <f t="shared" si="94"/>
        <v>0</v>
      </c>
      <c r="DH60" s="124">
        <f t="shared" si="94"/>
        <v>0</v>
      </c>
      <c r="DI60" s="124">
        <f t="shared" si="94"/>
        <v>0</v>
      </c>
      <c r="DJ60" s="124">
        <f t="shared" si="94"/>
        <v>0</v>
      </c>
      <c r="DK60" s="124">
        <f t="shared" si="94"/>
        <v>0</v>
      </c>
      <c r="DL60" s="124">
        <f t="shared" si="94"/>
        <v>0</v>
      </c>
      <c r="DM60" s="125">
        <f t="shared" si="39"/>
        <v>0</v>
      </c>
      <c r="DN60" s="125">
        <f t="shared" si="40"/>
        <v>0</v>
      </c>
      <c r="DO60" s="125">
        <f t="shared" si="58"/>
        <v>0</v>
      </c>
      <c r="DP60" s="125">
        <f t="shared" si="58"/>
        <v>0</v>
      </c>
      <c r="DQ60" s="118">
        <f t="shared" ref="DQ60:DQ61" si="105">AG60*$G60</f>
        <v>0</v>
      </c>
      <c r="DR60" s="118">
        <f t="shared" si="101"/>
        <v>0</v>
      </c>
      <c r="DS60" s="118">
        <f t="shared" si="101"/>
        <v>0</v>
      </c>
      <c r="DT60" s="118">
        <f t="shared" si="101"/>
        <v>0</v>
      </c>
      <c r="DU60" s="118">
        <f t="shared" si="101"/>
        <v>0.216</v>
      </c>
      <c r="DV60" s="118">
        <f t="shared" si="101"/>
        <v>0.216</v>
      </c>
      <c r="DW60" s="118">
        <f t="shared" si="101"/>
        <v>0.216</v>
      </c>
      <c r="DX60" s="118">
        <f t="shared" si="101"/>
        <v>0.216</v>
      </c>
      <c r="DY60" s="118">
        <f t="shared" si="101"/>
        <v>0.216</v>
      </c>
      <c r="DZ60" s="118">
        <f t="shared" si="101"/>
        <v>0.216</v>
      </c>
      <c r="EA60" s="118">
        <f t="shared" si="101"/>
        <v>0.216</v>
      </c>
      <c r="EB60" s="118">
        <f t="shared" si="101"/>
        <v>0.216</v>
      </c>
      <c r="EC60" s="118">
        <f t="shared" si="101"/>
        <v>0.216</v>
      </c>
      <c r="ED60" s="118">
        <f t="shared" si="101"/>
        <v>0.216</v>
      </c>
      <c r="EE60" s="118">
        <f t="shared" si="101"/>
        <v>0.216</v>
      </c>
      <c r="EF60" s="118">
        <f t="shared" si="101"/>
        <v>0.216</v>
      </c>
      <c r="EG60" s="118">
        <f t="shared" si="102"/>
        <v>0.216</v>
      </c>
      <c r="EH60" s="118">
        <f t="shared" si="102"/>
        <v>0.216</v>
      </c>
      <c r="EI60" s="118">
        <f t="shared" si="102"/>
        <v>0.216</v>
      </c>
      <c r="EJ60" s="118">
        <f t="shared" si="102"/>
        <v>0.216</v>
      </c>
      <c r="EK60" s="118">
        <f t="shared" si="102"/>
        <v>0.216</v>
      </c>
      <c r="EL60" s="118">
        <f t="shared" si="102"/>
        <v>0.216</v>
      </c>
      <c r="EM60" s="118">
        <f t="shared" si="102"/>
        <v>0.216</v>
      </c>
      <c r="EN60" s="118">
        <f t="shared" si="102"/>
        <v>0.216</v>
      </c>
      <c r="EO60" s="118">
        <f t="shared" si="102"/>
        <v>0.216</v>
      </c>
    </row>
    <row r="61" spans="1:145" s="162" customFormat="1" ht="23.1" customHeight="1" x14ac:dyDescent="0.2">
      <c r="A61" s="111">
        <v>925</v>
      </c>
      <c r="B61" s="112" t="s">
        <v>312</v>
      </c>
      <c r="C61" s="113">
        <v>39601.513149792248</v>
      </c>
      <c r="D61" s="113">
        <v>61183.908045977012</v>
      </c>
      <c r="E61" s="112" t="s">
        <v>313</v>
      </c>
      <c r="F61" s="115" t="s">
        <v>284</v>
      </c>
      <c r="G61" s="165">
        <v>0.26100000000000001</v>
      </c>
      <c r="H61" s="186">
        <v>10335.994932095777</v>
      </c>
      <c r="I61" s="186">
        <v>15968</v>
      </c>
      <c r="J61" s="162" t="s">
        <v>109</v>
      </c>
      <c r="K61" s="162" t="s">
        <v>169</v>
      </c>
      <c r="L61" s="119">
        <f t="shared" si="83"/>
        <v>925</v>
      </c>
      <c r="M61" s="119">
        <v>1</v>
      </c>
      <c r="N61" s="112" t="s">
        <v>248</v>
      </c>
      <c r="O61" s="121">
        <v>0.08</v>
      </c>
      <c r="P61" s="122" t="s">
        <v>72</v>
      </c>
      <c r="Q61" s="178">
        <f t="shared" si="99"/>
        <v>826.87959456766214</v>
      </c>
      <c r="R61" s="178">
        <f t="shared" si="99"/>
        <v>1277.44</v>
      </c>
      <c r="S61" s="179">
        <f t="shared" si="84"/>
        <v>9509.1153375281137</v>
      </c>
      <c r="T61" s="179">
        <f t="shared" si="84"/>
        <v>14690.56</v>
      </c>
      <c r="U61" s="124">
        <f t="shared" si="85"/>
        <v>10335.994932095777</v>
      </c>
      <c r="V61" s="124">
        <f t="shared" si="85"/>
        <v>15968</v>
      </c>
      <c r="W61" s="125">
        <f t="shared" si="86"/>
        <v>0</v>
      </c>
      <c r="X61" s="125">
        <f t="shared" si="86"/>
        <v>0</v>
      </c>
      <c r="Y61" s="118" t="s">
        <v>127</v>
      </c>
      <c r="Z61" s="162" t="s">
        <v>314</v>
      </c>
      <c r="AA61" s="116">
        <v>0</v>
      </c>
      <c r="AB61" s="116">
        <f t="shared" si="87"/>
        <v>0</v>
      </c>
      <c r="AC61" s="123">
        <f t="shared" si="88"/>
        <v>0</v>
      </c>
      <c r="AD61" s="123">
        <f t="shared" si="88"/>
        <v>0</v>
      </c>
      <c r="AE61" s="162" t="s">
        <v>315</v>
      </c>
      <c r="AF61" s="126">
        <v>44652</v>
      </c>
      <c r="AK61" s="118">
        <f t="shared" ref="AK61" si="106">IF($AI$14="yes",$M61*$G61,$M61)</f>
        <v>1</v>
      </c>
      <c r="AL61" s="118">
        <f t="shared" ref="AL61:BE61" si="107">AK61</f>
        <v>1</v>
      </c>
      <c r="AM61" s="118">
        <f t="shared" si="107"/>
        <v>1</v>
      </c>
      <c r="AN61" s="118">
        <f t="shared" si="107"/>
        <v>1</v>
      </c>
      <c r="AO61" s="118">
        <f t="shared" si="107"/>
        <v>1</v>
      </c>
      <c r="AP61" s="118">
        <f t="shared" si="107"/>
        <v>1</v>
      </c>
      <c r="AQ61" s="118">
        <f t="shared" si="107"/>
        <v>1</v>
      </c>
      <c r="AR61" s="118">
        <f t="shared" si="107"/>
        <v>1</v>
      </c>
      <c r="AS61" s="118">
        <f t="shared" si="107"/>
        <v>1</v>
      </c>
      <c r="AT61" s="118">
        <f t="shared" si="107"/>
        <v>1</v>
      </c>
      <c r="AU61" s="118">
        <f t="shared" si="107"/>
        <v>1</v>
      </c>
      <c r="AV61" s="118">
        <f t="shared" si="107"/>
        <v>1</v>
      </c>
      <c r="AW61" s="118">
        <f t="shared" si="107"/>
        <v>1</v>
      </c>
      <c r="AX61" s="118">
        <f t="shared" si="107"/>
        <v>1</v>
      </c>
      <c r="AY61" s="118">
        <f t="shared" si="107"/>
        <v>1</v>
      </c>
      <c r="AZ61" s="118">
        <f t="shared" si="107"/>
        <v>1</v>
      </c>
      <c r="BA61" s="118">
        <f t="shared" si="107"/>
        <v>1</v>
      </c>
      <c r="BB61" s="118">
        <f t="shared" si="107"/>
        <v>1</v>
      </c>
      <c r="BC61" s="118">
        <f t="shared" si="107"/>
        <v>1</v>
      </c>
      <c r="BD61" s="118">
        <f t="shared" si="107"/>
        <v>1</v>
      </c>
      <c r="BE61" s="118">
        <f t="shared" si="107"/>
        <v>1</v>
      </c>
      <c r="BG61" s="118" t="s">
        <v>98</v>
      </c>
      <c r="BH61" s="118" t="str">
        <f t="shared" si="90"/>
        <v>Filled 2022</v>
      </c>
      <c r="BJ61" s="118">
        <f t="shared" si="35"/>
        <v>9</v>
      </c>
      <c r="BK61" s="118">
        <f t="shared" si="36"/>
        <v>12</v>
      </c>
      <c r="BL61" s="118" t="s">
        <v>112</v>
      </c>
      <c r="BM61" s="124">
        <f t="shared" si="95"/>
        <v>0</v>
      </c>
      <c r="BN61" s="124">
        <f t="shared" si="95"/>
        <v>0</v>
      </c>
      <c r="BO61" s="124">
        <f t="shared" si="95"/>
        <v>0</v>
      </c>
      <c r="BP61" s="124">
        <f t="shared" si="91"/>
        <v>1148.4438813439751</v>
      </c>
      <c r="BQ61" s="124">
        <f t="shared" si="91"/>
        <v>1148.4438813439751</v>
      </c>
      <c r="BR61" s="124">
        <f t="shared" si="91"/>
        <v>1148.4438813439751</v>
      </c>
      <c r="BS61" s="124">
        <f t="shared" si="91"/>
        <v>1148.4438813439751</v>
      </c>
      <c r="BT61" s="124">
        <f t="shared" si="91"/>
        <v>1148.4438813439751</v>
      </c>
      <c r="BU61" s="124">
        <f t="shared" si="91"/>
        <v>1148.4438813439751</v>
      </c>
      <c r="BV61" s="124">
        <f t="shared" si="91"/>
        <v>1148.4438813439751</v>
      </c>
      <c r="BW61" s="124">
        <f t="shared" si="91"/>
        <v>1148.4438813439751</v>
      </c>
      <c r="BX61" s="124">
        <f t="shared" si="91"/>
        <v>1148.4438813439751</v>
      </c>
      <c r="BY61" s="124">
        <f t="shared" si="96"/>
        <v>1330.6666666666667</v>
      </c>
      <c r="BZ61" s="124">
        <f t="shared" si="96"/>
        <v>1330.6666666666667</v>
      </c>
      <c r="CA61" s="124">
        <f t="shared" si="96"/>
        <v>1330.6666666666667</v>
      </c>
      <c r="CB61" s="124">
        <f t="shared" si="92"/>
        <v>1330.6666666666667</v>
      </c>
      <c r="CC61" s="124">
        <f t="shared" si="92"/>
        <v>1330.6666666666667</v>
      </c>
      <c r="CD61" s="124">
        <f t="shared" si="92"/>
        <v>1330.6666666666667</v>
      </c>
      <c r="CE61" s="124">
        <f t="shared" si="92"/>
        <v>1330.6666666666667</v>
      </c>
      <c r="CF61" s="124">
        <f t="shared" si="92"/>
        <v>1330.6666666666667</v>
      </c>
      <c r="CG61" s="124">
        <f t="shared" si="92"/>
        <v>1330.6666666666667</v>
      </c>
      <c r="CH61" s="124">
        <f t="shared" si="92"/>
        <v>1330.6666666666667</v>
      </c>
      <c r="CI61" s="124">
        <f t="shared" si="92"/>
        <v>1330.6666666666667</v>
      </c>
      <c r="CJ61" s="124">
        <f t="shared" si="92"/>
        <v>1330.6666666666667</v>
      </c>
      <c r="CK61" s="125">
        <f t="shared" si="37"/>
        <v>10335.994932095778</v>
      </c>
      <c r="CL61" s="125">
        <f t="shared" si="38"/>
        <v>15967.999999999998</v>
      </c>
      <c r="CM61" s="125">
        <f t="shared" si="81"/>
        <v>0</v>
      </c>
      <c r="CN61" s="125">
        <f t="shared" si="81"/>
        <v>0</v>
      </c>
      <c r="CO61" s="124">
        <f t="shared" si="97"/>
        <v>0</v>
      </c>
      <c r="CP61" s="124">
        <f t="shared" si="97"/>
        <v>0</v>
      </c>
      <c r="CQ61" s="124">
        <f t="shared" si="97"/>
        <v>0</v>
      </c>
      <c r="CR61" s="124">
        <f t="shared" si="93"/>
        <v>0</v>
      </c>
      <c r="CS61" s="124">
        <f t="shared" si="93"/>
        <v>0</v>
      </c>
      <c r="CT61" s="124">
        <f t="shared" si="93"/>
        <v>0</v>
      </c>
      <c r="CU61" s="124">
        <f t="shared" si="93"/>
        <v>0</v>
      </c>
      <c r="CV61" s="124">
        <f t="shared" si="93"/>
        <v>0</v>
      </c>
      <c r="CW61" s="124">
        <f t="shared" si="93"/>
        <v>0</v>
      </c>
      <c r="CX61" s="124">
        <f t="shared" si="93"/>
        <v>0</v>
      </c>
      <c r="CY61" s="124">
        <f t="shared" si="93"/>
        <v>0</v>
      </c>
      <c r="CZ61" s="124">
        <f t="shared" si="93"/>
        <v>0</v>
      </c>
      <c r="DA61" s="124">
        <f t="shared" si="98"/>
        <v>0</v>
      </c>
      <c r="DB61" s="124">
        <f t="shared" si="98"/>
        <v>0</v>
      </c>
      <c r="DC61" s="124">
        <f t="shared" si="98"/>
        <v>0</v>
      </c>
      <c r="DD61" s="124">
        <f t="shared" si="94"/>
        <v>0</v>
      </c>
      <c r="DE61" s="124">
        <f t="shared" si="94"/>
        <v>0</v>
      </c>
      <c r="DF61" s="124">
        <f t="shared" si="94"/>
        <v>0</v>
      </c>
      <c r="DG61" s="124">
        <f t="shared" si="94"/>
        <v>0</v>
      </c>
      <c r="DH61" s="124">
        <f t="shared" si="94"/>
        <v>0</v>
      </c>
      <c r="DI61" s="124">
        <f t="shared" si="94"/>
        <v>0</v>
      </c>
      <c r="DJ61" s="124">
        <f t="shared" si="94"/>
        <v>0</v>
      </c>
      <c r="DK61" s="124">
        <f t="shared" si="94"/>
        <v>0</v>
      </c>
      <c r="DL61" s="124">
        <f t="shared" si="94"/>
        <v>0</v>
      </c>
      <c r="DM61" s="125">
        <f t="shared" si="39"/>
        <v>0</v>
      </c>
      <c r="DN61" s="125">
        <f t="shared" si="40"/>
        <v>0</v>
      </c>
      <c r="DO61" s="125">
        <f t="shared" si="58"/>
        <v>0</v>
      </c>
      <c r="DP61" s="125">
        <f t="shared" si="58"/>
        <v>0</v>
      </c>
      <c r="DQ61" s="118">
        <f t="shared" si="105"/>
        <v>0</v>
      </c>
      <c r="DR61" s="118">
        <f t="shared" si="101"/>
        <v>0</v>
      </c>
      <c r="DS61" s="118">
        <f t="shared" si="101"/>
        <v>0</v>
      </c>
      <c r="DT61" s="118">
        <f t="shared" si="101"/>
        <v>0</v>
      </c>
      <c r="DU61" s="118">
        <f t="shared" si="101"/>
        <v>0.26100000000000001</v>
      </c>
      <c r="DV61" s="118">
        <f t="shared" si="101"/>
        <v>0.26100000000000001</v>
      </c>
      <c r="DW61" s="118">
        <f t="shared" si="101"/>
        <v>0.26100000000000001</v>
      </c>
      <c r="DX61" s="118">
        <f t="shared" si="101"/>
        <v>0.26100000000000001</v>
      </c>
      <c r="DY61" s="118">
        <f t="shared" si="101"/>
        <v>0.26100000000000001</v>
      </c>
      <c r="DZ61" s="118">
        <f t="shared" si="101"/>
        <v>0.26100000000000001</v>
      </c>
      <c r="EA61" s="118">
        <f t="shared" si="101"/>
        <v>0.26100000000000001</v>
      </c>
      <c r="EB61" s="118">
        <f t="shared" si="101"/>
        <v>0.26100000000000001</v>
      </c>
      <c r="EC61" s="118">
        <f t="shared" si="101"/>
        <v>0.26100000000000001</v>
      </c>
      <c r="ED61" s="118">
        <f t="shared" si="101"/>
        <v>0.26100000000000001</v>
      </c>
      <c r="EE61" s="118">
        <f t="shared" si="101"/>
        <v>0.26100000000000001</v>
      </c>
      <c r="EF61" s="118">
        <f t="shared" si="101"/>
        <v>0.26100000000000001</v>
      </c>
      <c r="EG61" s="118">
        <f t="shared" si="102"/>
        <v>0.26100000000000001</v>
      </c>
      <c r="EH61" s="118">
        <f t="shared" si="102"/>
        <v>0.26100000000000001</v>
      </c>
      <c r="EI61" s="118">
        <f t="shared" si="102"/>
        <v>0.26100000000000001</v>
      </c>
      <c r="EJ61" s="118">
        <f t="shared" si="102"/>
        <v>0.26100000000000001</v>
      </c>
      <c r="EK61" s="118">
        <f t="shared" si="102"/>
        <v>0.26100000000000001</v>
      </c>
      <c r="EL61" s="118">
        <f t="shared" si="102"/>
        <v>0.26100000000000001</v>
      </c>
      <c r="EM61" s="118">
        <f t="shared" si="102"/>
        <v>0.26100000000000001</v>
      </c>
      <c r="EN61" s="118">
        <f t="shared" si="102"/>
        <v>0.26100000000000001</v>
      </c>
      <c r="EO61" s="118">
        <f t="shared" si="102"/>
        <v>0.26100000000000001</v>
      </c>
    </row>
    <row r="62" spans="1:145" s="162" customFormat="1" ht="41.25" customHeight="1" x14ac:dyDescent="0.2">
      <c r="A62" s="191">
        <v>920</v>
      </c>
      <c r="B62" s="192" t="s">
        <v>316</v>
      </c>
      <c r="C62" s="113">
        <v>-515914.22287390026</v>
      </c>
      <c r="D62" s="113">
        <f>-553793.255131965-73434</f>
        <v>-627227.25513196504</v>
      </c>
      <c r="E62" s="114" t="s">
        <v>317</v>
      </c>
      <c r="F62" s="115" t="s">
        <v>250</v>
      </c>
      <c r="G62" s="171">
        <v>1</v>
      </c>
      <c r="H62" s="193">
        <v>-515914.22287390026</v>
      </c>
      <c r="I62" s="193">
        <f>-553793.255131965-73233</f>
        <v>-627026.25513196504</v>
      </c>
      <c r="J62" s="125" t="s">
        <v>109</v>
      </c>
      <c r="K62" s="118"/>
      <c r="L62" s="119">
        <f t="shared" si="83"/>
        <v>920</v>
      </c>
      <c r="M62" s="194" t="s">
        <v>318</v>
      </c>
      <c r="N62" s="195" t="s">
        <v>319</v>
      </c>
      <c r="O62" s="196">
        <f>O54</f>
        <v>0.08</v>
      </c>
      <c r="P62" s="197" t="str">
        <f>P53</f>
        <v>IPP</v>
      </c>
      <c r="Q62" s="170">
        <f t="shared" si="99"/>
        <v>-41273.137829912019</v>
      </c>
      <c r="R62" s="170">
        <f t="shared" si="99"/>
        <v>-50162.100410557206</v>
      </c>
      <c r="S62" s="170">
        <f t="shared" si="84"/>
        <v>-474641.08504398825</v>
      </c>
      <c r="T62" s="170">
        <f t="shared" si="84"/>
        <v>-576864.1547214078</v>
      </c>
      <c r="U62" s="124">
        <f t="shared" si="85"/>
        <v>-515914.22287390026</v>
      </c>
      <c r="V62" s="124">
        <f t="shared" si="85"/>
        <v>-627026.25513196504</v>
      </c>
      <c r="W62" s="125">
        <f t="shared" si="86"/>
        <v>0</v>
      </c>
      <c r="X62" s="125">
        <f t="shared" si="86"/>
        <v>0</v>
      </c>
      <c r="AA62" s="198" t="s">
        <v>320</v>
      </c>
      <c r="AB62" s="198" t="s">
        <v>320</v>
      </c>
      <c r="AC62" s="199"/>
      <c r="AD62" s="199"/>
      <c r="AE62" s="162" t="s">
        <v>321</v>
      </c>
      <c r="AF62" s="200" t="s">
        <v>322</v>
      </c>
      <c r="AH62" s="201">
        <v>1</v>
      </c>
      <c r="AI62" s="201">
        <v>1</v>
      </c>
      <c r="AJ62" s="201">
        <v>1</v>
      </c>
      <c r="AK62" s="201">
        <v>1</v>
      </c>
      <c r="AL62" s="201">
        <v>1</v>
      </c>
      <c r="AM62" s="201">
        <v>1</v>
      </c>
      <c r="AN62" s="201">
        <v>1</v>
      </c>
      <c r="AO62" s="201">
        <v>1</v>
      </c>
      <c r="AP62" s="201">
        <v>1</v>
      </c>
      <c r="AQ62" s="201">
        <v>1</v>
      </c>
      <c r="AR62" s="201">
        <v>1</v>
      </c>
      <c r="AS62" s="201">
        <v>1</v>
      </c>
      <c r="AT62" s="201">
        <v>1</v>
      </c>
      <c r="AU62" s="201">
        <v>1</v>
      </c>
      <c r="AV62" s="201">
        <v>1</v>
      </c>
      <c r="AW62" s="201">
        <v>1</v>
      </c>
      <c r="AX62" s="201">
        <v>1</v>
      </c>
      <c r="AY62" s="201">
        <v>1</v>
      </c>
      <c r="AZ62" s="201">
        <v>1</v>
      </c>
      <c r="BA62" s="201">
        <v>1</v>
      </c>
      <c r="BB62" s="201">
        <v>1</v>
      </c>
      <c r="BC62" s="201">
        <v>1</v>
      </c>
      <c r="BD62" s="201">
        <v>1</v>
      </c>
      <c r="BE62" s="201">
        <v>1</v>
      </c>
      <c r="BJ62" s="201">
        <f t="shared" ref="BJ62" si="108">SUM(AH62:AS62)</f>
        <v>12</v>
      </c>
      <c r="BK62" s="201">
        <f t="shared" ref="BK62" si="109">SUM(AT62:BE62)</f>
        <v>12</v>
      </c>
      <c r="BL62" s="201" t="s">
        <v>116</v>
      </c>
      <c r="BM62" s="124">
        <f t="shared" si="95"/>
        <v>-42992.851906158357</v>
      </c>
      <c r="BN62" s="124">
        <f t="shared" si="95"/>
        <v>-42992.851906158357</v>
      </c>
      <c r="BO62" s="124">
        <f t="shared" si="95"/>
        <v>-42992.851906158357</v>
      </c>
      <c r="BP62" s="124">
        <f t="shared" si="91"/>
        <v>-42992.851906158357</v>
      </c>
      <c r="BQ62" s="124">
        <f t="shared" si="91"/>
        <v>-42992.851906158357</v>
      </c>
      <c r="BR62" s="124">
        <f t="shared" si="91"/>
        <v>-42992.851906158357</v>
      </c>
      <c r="BS62" s="124">
        <f t="shared" si="91"/>
        <v>-42992.851906158357</v>
      </c>
      <c r="BT62" s="124">
        <f t="shared" si="91"/>
        <v>-42992.851906158357</v>
      </c>
      <c r="BU62" s="124">
        <f t="shared" si="91"/>
        <v>-42992.851906158357</v>
      </c>
      <c r="BV62" s="124">
        <f t="shared" si="91"/>
        <v>-42992.851906158357</v>
      </c>
      <c r="BW62" s="124">
        <f t="shared" si="91"/>
        <v>-42992.851906158357</v>
      </c>
      <c r="BX62" s="124">
        <f t="shared" si="91"/>
        <v>-42992.851906158357</v>
      </c>
      <c r="BY62" s="124">
        <f t="shared" si="96"/>
        <v>-52252.187927663756</v>
      </c>
      <c r="BZ62" s="124">
        <f t="shared" si="96"/>
        <v>-52252.187927663756</v>
      </c>
      <c r="CA62" s="124">
        <f t="shared" si="96"/>
        <v>-52252.187927663756</v>
      </c>
      <c r="CB62" s="124">
        <f t="shared" si="92"/>
        <v>-52252.187927663756</v>
      </c>
      <c r="CC62" s="124">
        <f t="shared" si="92"/>
        <v>-52252.187927663756</v>
      </c>
      <c r="CD62" s="124">
        <f t="shared" si="92"/>
        <v>-52252.187927663756</v>
      </c>
      <c r="CE62" s="124">
        <f t="shared" si="92"/>
        <v>-52252.187927663756</v>
      </c>
      <c r="CF62" s="124">
        <f t="shared" si="92"/>
        <v>-52252.187927663756</v>
      </c>
      <c r="CG62" s="124">
        <f t="shared" si="92"/>
        <v>-52252.187927663756</v>
      </c>
      <c r="CH62" s="124">
        <f t="shared" si="92"/>
        <v>-52252.187927663756</v>
      </c>
      <c r="CI62" s="124">
        <f t="shared" si="92"/>
        <v>-52252.187927663756</v>
      </c>
      <c r="CJ62" s="124">
        <f t="shared" si="92"/>
        <v>-52252.187927663756</v>
      </c>
      <c r="CK62" s="125">
        <f>SUM(BM62:BX62)</f>
        <v>-515914.22287390038</v>
      </c>
      <c r="CL62" s="125">
        <f>SUM(BY62:CJ62)</f>
        <v>-627026.25513196504</v>
      </c>
      <c r="CM62" s="125">
        <f t="shared" si="81"/>
        <v>0</v>
      </c>
      <c r="CN62" s="125">
        <f t="shared" si="81"/>
        <v>0</v>
      </c>
      <c r="CO62" s="124">
        <f t="shared" si="97"/>
        <v>0</v>
      </c>
      <c r="CP62" s="124">
        <f t="shared" si="97"/>
        <v>0</v>
      </c>
      <c r="CQ62" s="124">
        <f t="shared" si="97"/>
        <v>0</v>
      </c>
      <c r="CR62" s="124">
        <f t="shared" si="93"/>
        <v>0</v>
      </c>
      <c r="CS62" s="124">
        <f t="shared" si="93"/>
        <v>0</v>
      </c>
      <c r="CT62" s="124">
        <f t="shared" si="93"/>
        <v>0</v>
      </c>
      <c r="CU62" s="124">
        <f t="shared" si="93"/>
        <v>0</v>
      </c>
      <c r="CV62" s="124">
        <f t="shared" si="93"/>
        <v>0</v>
      </c>
      <c r="CW62" s="124">
        <f t="shared" si="93"/>
        <v>0</v>
      </c>
      <c r="CX62" s="124">
        <f t="shared" si="93"/>
        <v>0</v>
      </c>
      <c r="CY62" s="124">
        <f t="shared" si="93"/>
        <v>0</v>
      </c>
      <c r="CZ62" s="124">
        <f t="shared" si="93"/>
        <v>0</v>
      </c>
      <c r="DA62" s="124">
        <f t="shared" si="98"/>
        <v>0</v>
      </c>
      <c r="DB62" s="124">
        <f t="shared" si="98"/>
        <v>0</v>
      </c>
      <c r="DC62" s="124">
        <f t="shared" si="98"/>
        <v>0</v>
      </c>
      <c r="DD62" s="124">
        <f t="shared" si="94"/>
        <v>0</v>
      </c>
      <c r="DE62" s="124">
        <f t="shared" si="94"/>
        <v>0</v>
      </c>
      <c r="DF62" s="124">
        <f t="shared" si="94"/>
        <v>0</v>
      </c>
      <c r="DG62" s="124">
        <f t="shared" si="94"/>
        <v>0</v>
      </c>
      <c r="DH62" s="124">
        <f t="shared" si="94"/>
        <v>0</v>
      </c>
      <c r="DI62" s="124">
        <f t="shared" si="94"/>
        <v>0</v>
      </c>
      <c r="DJ62" s="124">
        <f t="shared" si="94"/>
        <v>0</v>
      </c>
      <c r="DK62" s="124">
        <f t="shared" si="94"/>
        <v>0</v>
      </c>
      <c r="DL62" s="124">
        <f t="shared" si="94"/>
        <v>0</v>
      </c>
      <c r="DM62" s="125">
        <f>SUM(CO62:CZ62)</f>
        <v>0</v>
      </c>
      <c r="DN62" s="125">
        <f>SUM(DA62:DL62)</f>
        <v>0</v>
      </c>
      <c r="DO62" s="125">
        <f t="shared" si="58"/>
        <v>0</v>
      </c>
      <c r="DP62" s="125">
        <f t="shared" si="58"/>
        <v>0</v>
      </c>
      <c r="DR62" s="201"/>
      <c r="DS62" s="201"/>
      <c r="DT62" s="201"/>
      <c r="DU62" s="201"/>
      <c r="DV62" s="201"/>
      <c r="DW62" s="201"/>
      <c r="DX62" s="201"/>
      <c r="DY62" s="201"/>
      <c r="DZ62" s="201"/>
      <c r="EA62" s="201"/>
      <c r="EB62" s="201"/>
      <c r="EC62" s="201"/>
      <c r="ED62" s="201"/>
      <c r="EE62" s="201"/>
      <c r="EF62" s="201"/>
      <c r="EG62" s="201"/>
      <c r="EH62" s="201"/>
      <c r="EI62" s="201"/>
      <c r="EJ62" s="201"/>
      <c r="EK62" s="201"/>
      <c r="EL62" s="201"/>
      <c r="EM62" s="201"/>
      <c r="EN62" s="201"/>
      <c r="EO62" s="201"/>
    </row>
    <row r="63" spans="1:145" s="118" customFormat="1" ht="23.1" customHeight="1" x14ac:dyDescent="0.2">
      <c r="A63" s="111">
        <v>920</v>
      </c>
      <c r="B63" s="192" t="s">
        <v>323</v>
      </c>
      <c r="C63" s="164"/>
      <c r="D63" s="164"/>
      <c r="E63" s="183" t="s">
        <v>270</v>
      </c>
      <c r="F63" s="115"/>
      <c r="G63" s="165">
        <v>0.216</v>
      </c>
      <c r="H63" s="202">
        <v>23607.341735652175</v>
      </c>
      <c r="I63" s="202">
        <v>40869.620064000002</v>
      </c>
      <c r="J63" s="118" t="s">
        <v>109</v>
      </c>
      <c r="L63" s="119">
        <f t="shared" si="82"/>
        <v>920</v>
      </c>
      <c r="M63" s="194" t="s">
        <v>318</v>
      </c>
      <c r="N63" s="112"/>
      <c r="O63" s="121"/>
      <c r="P63" s="122" t="s">
        <v>76</v>
      </c>
      <c r="Q63" s="113">
        <v>6786.782608695652</v>
      </c>
      <c r="R63" s="178">
        <v>14048.64</v>
      </c>
      <c r="S63" s="179"/>
      <c r="T63" s="179"/>
      <c r="U63" s="124"/>
      <c r="V63" s="124"/>
      <c r="W63" s="125"/>
      <c r="X63" s="125"/>
      <c r="AA63" s="116">
        <v>0</v>
      </c>
      <c r="AB63" s="116">
        <f>AA63</f>
        <v>0</v>
      </c>
      <c r="AC63" s="123">
        <f>AA63*C63</f>
        <v>0</v>
      </c>
      <c r="AD63" s="123">
        <f>AB63*D63</f>
        <v>0</v>
      </c>
      <c r="AE63" s="162" t="s">
        <v>321</v>
      </c>
      <c r="AF63" s="126"/>
      <c r="AG63" s="162"/>
      <c r="AH63" s="203"/>
      <c r="AI63" s="203"/>
      <c r="AJ63" s="203">
        <v>1</v>
      </c>
      <c r="AK63" s="203">
        <v>1</v>
      </c>
      <c r="AL63" s="203">
        <v>1</v>
      </c>
      <c r="AM63" s="203">
        <v>1</v>
      </c>
      <c r="AN63" s="203">
        <v>1</v>
      </c>
      <c r="AO63" s="203">
        <v>1</v>
      </c>
      <c r="AP63" s="203">
        <v>1</v>
      </c>
      <c r="AQ63" s="203">
        <v>1</v>
      </c>
      <c r="AR63" s="203">
        <v>1</v>
      </c>
      <c r="AS63" s="203">
        <v>1</v>
      </c>
      <c r="AT63" s="203">
        <v>1</v>
      </c>
      <c r="AU63" s="203">
        <v>1</v>
      </c>
      <c r="AV63" s="203">
        <v>1</v>
      </c>
      <c r="AW63" s="203">
        <v>1</v>
      </c>
      <c r="AX63" s="203">
        <v>1</v>
      </c>
      <c r="AY63" s="203">
        <v>1</v>
      </c>
      <c r="AZ63" s="203">
        <v>1</v>
      </c>
      <c r="BA63" s="203">
        <v>1</v>
      </c>
      <c r="BB63" s="203">
        <v>1</v>
      </c>
      <c r="BC63" s="203">
        <v>1</v>
      </c>
      <c r="BD63" s="203">
        <v>1</v>
      </c>
      <c r="BE63" s="203">
        <v>1</v>
      </c>
      <c r="BF63" s="203"/>
      <c r="BG63" s="203" t="s">
        <v>98</v>
      </c>
      <c r="BH63" s="203" t="s">
        <v>169</v>
      </c>
      <c r="BI63" s="203"/>
      <c r="BJ63" s="203">
        <v>10</v>
      </c>
      <c r="BK63" s="203">
        <v>12</v>
      </c>
      <c r="BL63" s="118" t="s">
        <v>112</v>
      </c>
      <c r="BM63" s="124">
        <f t="shared" si="95"/>
        <v>0</v>
      </c>
      <c r="BN63" s="124">
        <f t="shared" si="95"/>
        <v>0</v>
      </c>
      <c r="BO63" s="124">
        <f t="shared" si="95"/>
        <v>2360.7341735652176</v>
      </c>
      <c r="BP63" s="124">
        <f t="shared" si="91"/>
        <v>2360.7341735652176</v>
      </c>
      <c r="BQ63" s="124">
        <f t="shared" si="91"/>
        <v>2360.7341735652176</v>
      </c>
      <c r="BR63" s="124">
        <f t="shared" si="91"/>
        <v>2360.7341735652176</v>
      </c>
      <c r="BS63" s="124">
        <f t="shared" si="91"/>
        <v>2360.7341735652176</v>
      </c>
      <c r="BT63" s="124">
        <f t="shared" si="91"/>
        <v>2360.7341735652176</v>
      </c>
      <c r="BU63" s="124">
        <f t="shared" si="91"/>
        <v>2360.7341735652176</v>
      </c>
      <c r="BV63" s="124">
        <f t="shared" si="91"/>
        <v>2360.7341735652176</v>
      </c>
      <c r="BW63" s="124">
        <f t="shared" si="91"/>
        <v>2360.7341735652176</v>
      </c>
      <c r="BX63" s="124">
        <f t="shared" si="91"/>
        <v>2360.7341735652176</v>
      </c>
      <c r="BY63" s="124">
        <f t="shared" si="96"/>
        <v>3405.8016720000001</v>
      </c>
      <c r="BZ63" s="124">
        <f t="shared" si="96"/>
        <v>3405.8016720000001</v>
      </c>
      <c r="CA63" s="124">
        <f t="shared" si="96"/>
        <v>3405.8016720000001</v>
      </c>
      <c r="CB63" s="124">
        <f t="shared" si="92"/>
        <v>3405.8016720000001</v>
      </c>
      <c r="CC63" s="124">
        <f t="shared" si="92"/>
        <v>3405.8016720000001</v>
      </c>
      <c r="CD63" s="124">
        <f t="shared" si="92"/>
        <v>3405.8016720000001</v>
      </c>
      <c r="CE63" s="124">
        <f t="shared" si="92"/>
        <v>3405.8016720000001</v>
      </c>
      <c r="CF63" s="124">
        <f t="shared" si="92"/>
        <v>3405.8016720000001</v>
      </c>
      <c r="CG63" s="124">
        <f t="shared" si="92"/>
        <v>3405.8016720000001</v>
      </c>
      <c r="CH63" s="124">
        <f t="shared" si="92"/>
        <v>3405.8016720000001</v>
      </c>
      <c r="CI63" s="124">
        <f t="shared" si="92"/>
        <v>3405.8016720000001</v>
      </c>
      <c r="CJ63" s="124">
        <f t="shared" si="92"/>
        <v>3405.8016720000001</v>
      </c>
      <c r="CK63" s="125">
        <f>SUM(BM63:BX63)</f>
        <v>23607.341735652179</v>
      </c>
      <c r="CL63" s="125">
        <f>SUM(BY63:CJ63)</f>
        <v>40869.62006400001</v>
      </c>
      <c r="CM63" s="125">
        <f t="shared" si="81"/>
        <v>0</v>
      </c>
      <c r="CN63" s="125">
        <f t="shared" si="81"/>
        <v>0</v>
      </c>
      <c r="CO63" s="124">
        <f t="shared" si="97"/>
        <v>0</v>
      </c>
      <c r="CP63" s="124">
        <f t="shared" si="97"/>
        <v>0</v>
      </c>
      <c r="CQ63" s="124">
        <f t="shared" si="97"/>
        <v>0</v>
      </c>
      <c r="CR63" s="124">
        <f t="shared" si="93"/>
        <v>0</v>
      </c>
      <c r="CS63" s="124">
        <f t="shared" si="93"/>
        <v>0</v>
      </c>
      <c r="CT63" s="124">
        <f t="shared" si="93"/>
        <v>0</v>
      </c>
      <c r="CU63" s="124">
        <f t="shared" si="93"/>
        <v>0</v>
      </c>
      <c r="CV63" s="124">
        <f t="shared" si="93"/>
        <v>0</v>
      </c>
      <c r="CW63" s="124">
        <f t="shared" si="93"/>
        <v>0</v>
      </c>
      <c r="CX63" s="124">
        <f t="shared" si="93"/>
        <v>0</v>
      </c>
      <c r="CY63" s="124">
        <f t="shared" si="93"/>
        <v>0</v>
      </c>
      <c r="CZ63" s="124">
        <f t="shared" si="93"/>
        <v>0</v>
      </c>
      <c r="DA63" s="124">
        <f t="shared" si="98"/>
        <v>0</v>
      </c>
      <c r="DB63" s="124">
        <f t="shared" si="98"/>
        <v>0</v>
      </c>
      <c r="DC63" s="124">
        <f t="shared" si="98"/>
        <v>0</v>
      </c>
      <c r="DD63" s="124">
        <f t="shared" si="94"/>
        <v>0</v>
      </c>
      <c r="DE63" s="124">
        <f t="shared" si="94"/>
        <v>0</v>
      </c>
      <c r="DF63" s="124">
        <f t="shared" si="94"/>
        <v>0</v>
      </c>
      <c r="DG63" s="124">
        <f t="shared" si="94"/>
        <v>0</v>
      </c>
      <c r="DH63" s="124">
        <f t="shared" si="94"/>
        <v>0</v>
      </c>
      <c r="DI63" s="124">
        <f t="shared" si="94"/>
        <v>0</v>
      </c>
      <c r="DJ63" s="124">
        <f t="shared" si="94"/>
        <v>0</v>
      </c>
      <c r="DK63" s="124">
        <f t="shared" si="94"/>
        <v>0</v>
      </c>
      <c r="DL63" s="124">
        <f t="shared" si="94"/>
        <v>0</v>
      </c>
      <c r="DM63" s="125">
        <f>SUM(CO63:CZ63)</f>
        <v>0</v>
      </c>
      <c r="DN63" s="125">
        <f>SUM(DA63:DL63)</f>
        <v>0</v>
      </c>
      <c r="DO63" s="125">
        <f t="shared" si="58"/>
        <v>0</v>
      </c>
      <c r="DP63" s="125">
        <f t="shared" si="58"/>
        <v>0</v>
      </c>
      <c r="DQ63" s="162"/>
      <c r="DR63" s="203"/>
      <c r="DS63" s="203"/>
      <c r="DT63" s="203"/>
      <c r="DU63" s="203"/>
      <c r="DV63" s="203"/>
      <c r="DW63" s="203"/>
      <c r="DX63" s="203"/>
      <c r="DY63" s="203"/>
      <c r="DZ63" s="203"/>
      <c r="EA63" s="203"/>
      <c r="EB63" s="203"/>
      <c r="EC63" s="203"/>
      <c r="ED63" s="203"/>
      <c r="EE63" s="203"/>
      <c r="EF63" s="203"/>
      <c r="EG63" s="203"/>
      <c r="EH63" s="203"/>
      <c r="EI63" s="203"/>
      <c r="EJ63" s="203"/>
      <c r="EK63" s="203"/>
      <c r="EL63" s="203"/>
      <c r="EM63" s="203"/>
      <c r="EN63" s="203"/>
      <c r="EO63" s="203"/>
    </row>
    <row r="64" spans="1:145" s="162" customFormat="1" ht="36.75" customHeight="1" x14ac:dyDescent="0.2">
      <c r="A64" s="111">
        <v>920</v>
      </c>
      <c r="B64" s="204" t="s">
        <v>324</v>
      </c>
      <c r="C64" s="113">
        <v>167229</v>
      </c>
      <c r="D64" s="113">
        <v>172247</v>
      </c>
      <c r="E64" s="184" t="s">
        <v>325</v>
      </c>
      <c r="F64" s="115" t="s">
        <v>284</v>
      </c>
      <c r="G64" s="165">
        <v>0.22786000000000001</v>
      </c>
      <c r="H64" s="113">
        <v>38104.854368932036</v>
      </c>
      <c r="I64" s="113">
        <v>39248</v>
      </c>
      <c r="J64" s="125" t="s">
        <v>109</v>
      </c>
      <c r="K64" s="118"/>
      <c r="L64" s="119">
        <f>A64</f>
        <v>920</v>
      </c>
      <c r="M64" s="194" t="s">
        <v>318</v>
      </c>
      <c r="N64" s="118"/>
      <c r="S64" s="175">
        <f>H64</f>
        <v>38104.854368932036</v>
      </c>
      <c r="T64" s="175">
        <f>I64</f>
        <v>39248</v>
      </c>
      <c r="U64" s="124">
        <f>Q64+S64</f>
        <v>38104.854368932036</v>
      </c>
      <c r="V64" s="124">
        <f>R64+T64</f>
        <v>39248</v>
      </c>
      <c r="W64" s="125">
        <f>H64-U64</f>
        <v>0</v>
      </c>
      <c r="X64" s="125">
        <f>I64-V64</f>
        <v>0</v>
      </c>
      <c r="AA64" s="198" t="s">
        <v>320</v>
      </c>
      <c r="AB64" s="198" t="s">
        <v>320</v>
      </c>
      <c r="AC64" s="199"/>
      <c r="AD64" s="199"/>
      <c r="AE64" s="162" t="s">
        <v>321</v>
      </c>
      <c r="AF64" s="200" t="s">
        <v>322</v>
      </c>
      <c r="AH64" s="201">
        <v>1</v>
      </c>
      <c r="AI64" s="201">
        <v>1</v>
      </c>
      <c r="AJ64" s="201">
        <v>1</v>
      </c>
      <c r="AK64" s="201">
        <v>1</v>
      </c>
      <c r="AL64" s="201">
        <v>1</v>
      </c>
      <c r="AM64" s="201">
        <v>1</v>
      </c>
      <c r="AN64" s="201">
        <v>1</v>
      </c>
      <c r="AO64" s="201">
        <v>1</v>
      </c>
      <c r="AP64" s="201">
        <v>1</v>
      </c>
      <c r="AQ64" s="201">
        <v>1</v>
      </c>
      <c r="AR64" s="201">
        <v>1</v>
      </c>
      <c r="AS64" s="201">
        <v>1</v>
      </c>
      <c r="AT64" s="201">
        <v>1</v>
      </c>
      <c r="AU64" s="201">
        <v>1</v>
      </c>
      <c r="AV64" s="201">
        <v>1</v>
      </c>
      <c r="AW64" s="201">
        <v>1</v>
      </c>
      <c r="AX64" s="201">
        <v>1</v>
      </c>
      <c r="AY64" s="201">
        <v>1</v>
      </c>
      <c r="AZ64" s="201">
        <v>1</v>
      </c>
      <c r="BA64" s="201">
        <v>1</v>
      </c>
      <c r="BB64" s="201">
        <v>1</v>
      </c>
      <c r="BC64" s="201">
        <v>1</v>
      </c>
      <c r="BD64" s="201">
        <v>1</v>
      </c>
      <c r="BE64" s="201">
        <v>1</v>
      </c>
      <c r="BJ64" s="201">
        <f>SUM(AH64:AS64)</f>
        <v>12</v>
      </c>
      <c r="BK64" s="201">
        <f>SUM(AT64:BE64)</f>
        <v>12</v>
      </c>
      <c r="BL64" s="201" t="s">
        <v>119</v>
      </c>
      <c r="BM64" s="124">
        <f t="shared" si="95"/>
        <v>3175.4045307443362</v>
      </c>
      <c r="BN64" s="124">
        <f t="shared" si="95"/>
        <v>3175.4045307443362</v>
      </c>
      <c r="BO64" s="124">
        <f t="shared" si="95"/>
        <v>3175.4045307443362</v>
      </c>
      <c r="BP64" s="124">
        <f t="shared" si="91"/>
        <v>3175.4045307443362</v>
      </c>
      <c r="BQ64" s="124">
        <f t="shared" si="91"/>
        <v>3175.4045307443362</v>
      </c>
      <c r="BR64" s="124">
        <f t="shared" si="91"/>
        <v>3175.4045307443362</v>
      </c>
      <c r="BS64" s="124">
        <f t="shared" si="91"/>
        <v>3175.4045307443362</v>
      </c>
      <c r="BT64" s="124">
        <f t="shared" si="91"/>
        <v>3175.4045307443362</v>
      </c>
      <c r="BU64" s="124">
        <f t="shared" si="91"/>
        <v>3175.4045307443362</v>
      </c>
      <c r="BV64" s="124">
        <f t="shared" si="91"/>
        <v>3175.4045307443362</v>
      </c>
      <c r="BW64" s="124">
        <f t="shared" si="91"/>
        <v>3175.4045307443362</v>
      </c>
      <c r="BX64" s="124">
        <f t="shared" si="91"/>
        <v>3175.4045307443362</v>
      </c>
      <c r="BY64" s="124">
        <f t="shared" si="96"/>
        <v>3270.6666666666665</v>
      </c>
      <c r="BZ64" s="124">
        <f t="shared" si="96"/>
        <v>3270.6666666666665</v>
      </c>
      <c r="CA64" s="124">
        <f t="shared" si="96"/>
        <v>3270.6666666666665</v>
      </c>
      <c r="CB64" s="124">
        <f t="shared" si="92"/>
        <v>3270.6666666666665</v>
      </c>
      <c r="CC64" s="124">
        <f t="shared" si="92"/>
        <v>3270.6666666666665</v>
      </c>
      <c r="CD64" s="124">
        <f t="shared" si="92"/>
        <v>3270.6666666666665</v>
      </c>
      <c r="CE64" s="124">
        <f t="shared" si="92"/>
        <v>3270.6666666666665</v>
      </c>
      <c r="CF64" s="124">
        <f t="shared" si="92"/>
        <v>3270.6666666666665</v>
      </c>
      <c r="CG64" s="124">
        <f t="shared" si="92"/>
        <v>3270.6666666666665</v>
      </c>
      <c r="CH64" s="124">
        <f t="shared" si="92"/>
        <v>3270.6666666666665</v>
      </c>
      <c r="CI64" s="124">
        <f t="shared" si="92"/>
        <v>3270.6666666666665</v>
      </c>
      <c r="CJ64" s="124">
        <f t="shared" si="92"/>
        <v>3270.6666666666665</v>
      </c>
      <c r="CK64" s="125">
        <f>SUM(BM64:BX64)</f>
        <v>38104.854368932043</v>
      </c>
      <c r="CL64" s="125">
        <f>SUM(BY64:CJ64)</f>
        <v>39248</v>
      </c>
      <c r="CM64" s="125">
        <f t="shared" si="81"/>
        <v>0</v>
      </c>
      <c r="CN64" s="125">
        <f t="shared" si="81"/>
        <v>0</v>
      </c>
      <c r="CO64" s="124">
        <f t="shared" si="97"/>
        <v>0</v>
      </c>
      <c r="CP64" s="124">
        <f t="shared" si="97"/>
        <v>0</v>
      </c>
      <c r="CQ64" s="124">
        <f t="shared" si="97"/>
        <v>0</v>
      </c>
      <c r="CR64" s="124">
        <f t="shared" si="93"/>
        <v>0</v>
      </c>
      <c r="CS64" s="124">
        <f t="shared" si="93"/>
        <v>0</v>
      </c>
      <c r="CT64" s="124">
        <f t="shared" si="93"/>
        <v>0</v>
      </c>
      <c r="CU64" s="124">
        <f t="shared" si="93"/>
        <v>0</v>
      </c>
      <c r="CV64" s="124">
        <f t="shared" si="93"/>
        <v>0</v>
      </c>
      <c r="CW64" s="124">
        <f t="shared" si="93"/>
        <v>0</v>
      </c>
      <c r="CX64" s="124">
        <f t="shared" si="93"/>
        <v>0</v>
      </c>
      <c r="CY64" s="124">
        <f t="shared" si="93"/>
        <v>0</v>
      </c>
      <c r="CZ64" s="124">
        <f t="shared" si="93"/>
        <v>0</v>
      </c>
      <c r="DA64" s="124">
        <f t="shared" si="98"/>
        <v>0</v>
      </c>
      <c r="DB64" s="124">
        <f t="shared" si="98"/>
        <v>0</v>
      </c>
      <c r="DC64" s="124">
        <f t="shared" si="98"/>
        <v>0</v>
      </c>
      <c r="DD64" s="124">
        <f t="shared" si="94"/>
        <v>0</v>
      </c>
      <c r="DE64" s="124">
        <f t="shared" si="94"/>
        <v>0</v>
      </c>
      <c r="DF64" s="124">
        <f t="shared" si="94"/>
        <v>0</v>
      </c>
      <c r="DG64" s="124">
        <f t="shared" si="94"/>
        <v>0</v>
      </c>
      <c r="DH64" s="124">
        <f t="shared" si="94"/>
        <v>0</v>
      </c>
      <c r="DI64" s="124">
        <f t="shared" si="94"/>
        <v>0</v>
      </c>
      <c r="DJ64" s="124">
        <f t="shared" si="94"/>
        <v>0</v>
      </c>
      <c r="DK64" s="124">
        <f t="shared" si="94"/>
        <v>0</v>
      </c>
      <c r="DL64" s="124">
        <f t="shared" si="94"/>
        <v>0</v>
      </c>
      <c r="DM64" s="125">
        <f>SUM(CO64:CZ64)</f>
        <v>0</v>
      </c>
      <c r="DN64" s="125">
        <f>SUM(DA64:DL64)</f>
        <v>0</v>
      </c>
      <c r="DO64" s="125">
        <f t="shared" si="58"/>
        <v>0</v>
      </c>
      <c r="DP64" s="125">
        <f t="shared" si="58"/>
        <v>0</v>
      </c>
      <c r="DR64" s="201"/>
      <c r="DS64" s="201"/>
      <c r="DT64" s="201"/>
      <c r="DU64" s="201"/>
      <c r="DV64" s="201"/>
      <c r="DW64" s="201"/>
      <c r="DX64" s="201"/>
      <c r="DY64" s="201"/>
      <c r="DZ64" s="201"/>
      <c r="EA64" s="201"/>
      <c r="EB64" s="201"/>
      <c r="EC64" s="201"/>
      <c r="ED64" s="201"/>
      <c r="EE64" s="201"/>
      <c r="EF64" s="201"/>
      <c r="EG64" s="201"/>
      <c r="EH64" s="201"/>
      <c r="EI64" s="201"/>
      <c r="EJ64" s="201"/>
      <c r="EK64" s="201"/>
      <c r="EL64" s="201"/>
      <c r="EM64" s="201"/>
      <c r="EN64" s="201"/>
      <c r="EO64" s="201"/>
    </row>
  </sheetData>
  <mergeCells count="4">
    <mergeCell ref="BM3:CN3"/>
    <mergeCell ref="CO3:DP3"/>
    <mergeCell ref="BM16:CN16"/>
    <mergeCell ref="CO16:DP16"/>
  </mergeCells>
  <printOptions horizontalCentered="1"/>
  <pageMargins left="0.7" right="0.7" top="1" bottom="0.75" header="0.3" footer="0.3"/>
  <pageSetup scale="56" orientation="landscape" horizontalDpi="1200" verticalDpi="1200" r:id="rId1"/>
  <rowBreaks count="2" manualBreakCount="2">
    <brk id="29" max="16383" man="1"/>
    <brk id="46" max="16383" man="1"/>
  </rowBreaks>
</worksheet>
</file>

<file path=customXML/item.xml>��< ? x m l   v e r s i o n = " 1 . 0 "   e n c o d i n g = " u t f - 1 6 " ? >  
 < p r o p e r t i e s   x m l n s = " h t t p : / / w w w . i m a n a g e . c o m / w o r k / x m l s c h e m a " >  
     < d o c u m e n t i d > A C T I V E ! 1 5 6 5 1 9 9 7 . 1 < / d o c u m e n t i d >  
     < s e n d e r i d > K E A B E T < / s e n d e r i d >  
     < s e n d e r e m a i l > B K E A T I N G @ G U N S T E R . C O M < / s e n d e r e m a i l >  
     < l a s t m o d i f i e d > 2 0 2 2 - 0 6 - 2 1 T 1 8 : 5 0 : 3 3 . 0 0 0 0 0 0 0 - 0 4 : 0 0 < / l a s t m o d i f i e d >  
     < d a t a b a s e > A C T I V E < / d a t a b a s e >  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C.Reg</vt:lpstr>
      <vt:lpstr>D.OT</vt:lpstr>
      <vt:lpstr>E.Temps</vt:lpstr>
      <vt:lpstr>F.Other</vt:lpstr>
      <vt:lpstr>PAYROLL_PROJECTION ALL DETAIL</vt:lpstr>
      <vt:lpstr>Payroll 2021 Adjustments</vt:lpstr>
      <vt:lpstr>G2-19g-m Pay_ExpCap</vt:lpstr>
      <vt:lpstr>'G2-19g-m Pay_ExpCap'!Print_Area</vt:lpstr>
      <vt:lpstr>C.Reg!Print_Titles</vt:lpstr>
      <vt:lpstr>D.OT!Print_Titles</vt:lpstr>
    </vt:vector>
  </TitlesOfParts>
  <Company>Chesapeake Utilities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Kimberly</dc:creator>
  <cp:lastModifiedBy>Welch, Kathy</cp:lastModifiedBy>
  <cp:lastPrinted>2022-06-17T21:28:58Z</cp:lastPrinted>
  <dcterms:created xsi:type="dcterms:W3CDTF">2022-06-17T19:32:21Z</dcterms:created>
  <dcterms:modified xsi:type="dcterms:W3CDTF">2022-06-21T22:50:33Z</dcterms:modified>
</cp:coreProperties>
</file>