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1" documentId="8_{8B8A1661-C937-4C17-853B-2361BF408D7F}" xr6:coauthVersionLast="47" xr6:coauthVersionMax="47" xr10:uidLastSave="{10833486-FC84-4F12-8F4E-294DEE9EC153}"/>
  <bookViews>
    <workbookView xWindow="40920" yWindow="-120" windowWidth="19440" windowHeight="11040" xr2:uid="{F7EDBD9A-618B-471B-9D23-81268E395223}"/>
  </bookViews>
  <sheets>
    <sheet name="Exhibit GHT-2 Document 4 Rates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I108" i="1"/>
  <c r="C106" i="1"/>
  <c r="H104" i="1"/>
  <c r="H103" i="1"/>
  <c r="C100" i="1"/>
  <c r="H98" i="1"/>
  <c r="F98" i="1"/>
  <c r="I98" i="1" s="1"/>
  <c r="D99" i="1"/>
  <c r="H97" i="1"/>
  <c r="C94" i="1"/>
  <c r="F93" i="1"/>
  <c r="D93" i="1"/>
  <c r="H93" i="1" s="1"/>
  <c r="I93" i="1" s="1"/>
  <c r="H92" i="1"/>
  <c r="F92" i="1"/>
  <c r="I92" i="1" s="1"/>
  <c r="H91" i="1"/>
  <c r="H94" i="1" s="1"/>
  <c r="F91" i="1"/>
  <c r="C88" i="1"/>
  <c r="D87" i="1"/>
  <c r="H87" i="1" s="1"/>
  <c r="H86" i="1"/>
  <c r="H85" i="1"/>
  <c r="C82" i="1"/>
  <c r="H81" i="1"/>
  <c r="D81" i="1"/>
  <c r="F81" i="1" s="1"/>
  <c r="I81" i="1" s="1"/>
  <c r="H80" i="1"/>
  <c r="F80" i="1"/>
  <c r="I80" i="1" s="1"/>
  <c r="F79" i="1"/>
  <c r="H79" i="1"/>
  <c r="H82" i="1" s="1"/>
  <c r="C76" i="1"/>
  <c r="D75" i="1"/>
  <c r="H75" i="1" s="1"/>
  <c r="I74" i="1"/>
  <c r="H74" i="1"/>
  <c r="F74" i="1"/>
  <c r="H73" i="1"/>
  <c r="F73" i="1"/>
  <c r="C70" i="1"/>
  <c r="D69" i="1"/>
  <c r="H67" i="1"/>
  <c r="C64" i="1"/>
  <c r="H62" i="1"/>
  <c r="F62" i="1"/>
  <c r="I62" i="1" s="1"/>
  <c r="H61" i="1"/>
  <c r="F61" i="1"/>
  <c r="C58" i="1"/>
  <c r="H56" i="1"/>
  <c r="H55" i="1"/>
  <c r="C52" i="1"/>
  <c r="F50" i="1"/>
  <c r="D51" i="1"/>
  <c r="F49" i="1"/>
  <c r="C46" i="1"/>
  <c r="H44" i="1"/>
  <c r="F44" i="1"/>
  <c r="I44" i="1" s="1"/>
  <c r="H43" i="1"/>
  <c r="F43" i="1"/>
  <c r="C40" i="1"/>
  <c r="D39" i="1"/>
  <c r="F39" i="1" s="1"/>
  <c r="H38" i="1"/>
  <c r="H37" i="1"/>
  <c r="C34" i="1"/>
  <c r="H32" i="1"/>
  <c r="F32" i="1"/>
  <c r="D33" i="1"/>
  <c r="F31" i="1"/>
  <c r="H31" i="1"/>
  <c r="C28" i="1"/>
  <c r="D27" i="1"/>
  <c r="H27" i="1" s="1"/>
  <c r="H26" i="1"/>
  <c r="F26" i="1"/>
  <c r="I26" i="1" s="1"/>
  <c r="H25" i="1"/>
  <c r="F25" i="1"/>
  <c r="C22" i="1"/>
  <c r="D21" i="1"/>
  <c r="H19" i="1"/>
  <c r="C16" i="1"/>
  <c r="H14" i="1"/>
  <c r="F14" i="1"/>
  <c r="I14" i="1" s="1"/>
  <c r="H13" i="1"/>
  <c r="F13" i="1"/>
  <c r="I13" i="1" s="1"/>
  <c r="F12" i="1"/>
  <c r="I12" i="1" s="1"/>
  <c r="H12" i="1"/>
  <c r="H11" i="1"/>
  <c r="A11" i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8" i="1" s="1"/>
  <c r="A110" i="1" s="1"/>
  <c r="A112" i="1" s="1"/>
  <c r="F33" i="1" l="1"/>
  <c r="H33" i="1"/>
  <c r="F82" i="1"/>
  <c r="I82" i="1" s="1"/>
  <c r="I79" i="1"/>
  <c r="I43" i="1"/>
  <c r="I73" i="1"/>
  <c r="F28" i="1"/>
  <c r="I25" i="1"/>
  <c r="I32" i="1"/>
  <c r="F52" i="1"/>
  <c r="I49" i="1"/>
  <c r="H69" i="1"/>
  <c r="F69" i="1"/>
  <c r="I69" i="1" s="1"/>
  <c r="H88" i="1"/>
  <c r="F21" i="1"/>
  <c r="I21" i="1" s="1"/>
  <c r="H21" i="1"/>
  <c r="H76" i="1"/>
  <c r="F99" i="1"/>
  <c r="I99" i="1" s="1"/>
  <c r="H99" i="1"/>
  <c r="H100" i="1" s="1"/>
  <c r="H40" i="1"/>
  <c r="H28" i="1"/>
  <c r="H34" i="1"/>
  <c r="I91" i="1"/>
  <c r="F94" i="1"/>
  <c r="I94" i="1" s="1"/>
  <c r="I50" i="1"/>
  <c r="F34" i="1"/>
  <c r="I34" i="1" s="1"/>
  <c r="I31" i="1"/>
  <c r="H51" i="1"/>
  <c r="F51" i="1"/>
  <c r="D57" i="1"/>
  <c r="D105" i="1"/>
  <c r="F11" i="1"/>
  <c r="F20" i="1"/>
  <c r="I20" i="1" s="1"/>
  <c r="F19" i="1"/>
  <c r="F38" i="1"/>
  <c r="I38" i="1" s="1"/>
  <c r="D45" i="1"/>
  <c r="H50" i="1"/>
  <c r="I61" i="1"/>
  <c r="F67" i="1"/>
  <c r="F86" i="1"/>
  <c r="I86" i="1" s="1"/>
  <c r="F87" i="1"/>
  <c r="I87" i="1" s="1"/>
  <c r="F97" i="1"/>
  <c r="D15" i="1"/>
  <c r="H20" i="1"/>
  <c r="H22" i="1" s="1"/>
  <c r="F27" i="1"/>
  <c r="I27" i="1" s="1"/>
  <c r="F37" i="1"/>
  <c r="H39" i="1"/>
  <c r="I39" i="1" s="1"/>
  <c r="H49" i="1"/>
  <c r="F56" i="1"/>
  <c r="I56" i="1" s="1"/>
  <c r="D63" i="1"/>
  <c r="H68" i="1"/>
  <c r="H70" i="1" s="1"/>
  <c r="F75" i="1"/>
  <c r="I75" i="1" s="1"/>
  <c r="F85" i="1"/>
  <c r="F104" i="1"/>
  <c r="I104" i="1" s="1"/>
  <c r="F55" i="1"/>
  <c r="F103" i="1"/>
  <c r="F68" i="1"/>
  <c r="F100" i="1" l="1"/>
  <c r="I100" i="1" s="1"/>
  <c r="I97" i="1"/>
  <c r="H45" i="1"/>
  <c r="H46" i="1" s="1"/>
  <c r="F45" i="1"/>
  <c r="I68" i="1"/>
  <c r="H15" i="1"/>
  <c r="H16" i="1" s="1"/>
  <c r="F15" i="1"/>
  <c r="I15" i="1" s="1"/>
  <c r="F63" i="1"/>
  <c r="H63" i="1"/>
  <c r="H64" i="1" s="1"/>
  <c r="F76" i="1"/>
  <c r="I76" i="1" s="1"/>
  <c r="I103" i="1"/>
  <c r="F106" i="1"/>
  <c r="I106" i="1" s="1"/>
  <c r="I55" i="1"/>
  <c r="F70" i="1"/>
  <c r="I70" i="1" s="1"/>
  <c r="I67" i="1"/>
  <c r="H105" i="1"/>
  <c r="H106" i="1" s="1"/>
  <c r="F105" i="1"/>
  <c r="I37" i="1"/>
  <c r="F40" i="1"/>
  <c r="I40" i="1" s="1"/>
  <c r="H57" i="1"/>
  <c r="H58" i="1" s="1"/>
  <c r="F57" i="1"/>
  <c r="I57" i="1" s="1"/>
  <c r="I28" i="1"/>
  <c r="F22" i="1"/>
  <c r="I22" i="1" s="1"/>
  <c r="I19" i="1"/>
  <c r="H52" i="1"/>
  <c r="I52" i="1" s="1"/>
  <c r="I11" i="1"/>
  <c r="I85" i="1"/>
  <c r="F88" i="1"/>
  <c r="I88" i="1" s="1"/>
  <c r="I51" i="1"/>
  <c r="I33" i="1"/>
  <c r="I63" i="1" l="1"/>
  <c r="F64" i="1"/>
  <c r="I64" i="1" s="1"/>
  <c r="I45" i="1"/>
  <c r="F46" i="1"/>
  <c r="I46" i="1" s="1"/>
  <c r="H112" i="1"/>
  <c r="F16" i="1"/>
  <c r="I105" i="1"/>
  <c r="F58" i="1"/>
  <c r="I58" i="1" s="1"/>
  <c r="I16" i="1" l="1"/>
  <c r="F112" i="1"/>
  <c r="I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Richards, Sue</author>
  </authors>
  <commentList>
    <comment ref="C102" authorId="0" shapeId="0" xr:uid="{1B4066FA-D086-4C97-BD45-E1BEC6F33420}">
      <text>
        <r>
          <rPr>
            <b/>
            <sz val="9"/>
            <color indexed="81"/>
            <rFont val="Tahoma"/>
            <family val="2"/>
          </rPr>
          <t>Richards, Sue:</t>
        </r>
        <r>
          <rPr>
            <sz val="9"/>
            <color indexed="81"/>
            <rFont val="Tahoma"/>
            <family val="2"/>
          </rPr>
          <t xml:space="preserve">
Remove "Firm"</t>
        </r>
      </text>
    </comment>
  </commentList>
</comments>
</file>

<file path=xl/sharedStrings.xml><?xml version="1.0" encoding="utf-8"?>
<sst xmlns="http://schemas.openxmlformats.org/spreadsheetml/2006/main" count="93" uniqueCount="45">
  <si>
    <t>Peoples Gas System</t>
  </si>
  <si>
    <t>Base Rates and Revenues at Present and Proposed Rates</t>
  </si>
  <si>
    <t>Line</t>
  </si>
  <si>
    <t>Test Year</t>
  </si>
  <si>
    <t>Current</t>
  </si>
  <si>
    <t>Proposed</t>
  </si>
  <si>
    <t>Base Revenue</t>
  </si>
  <si>
    <t>No.</t>
  </si>
  <si>
    <t>Current Rate</t>
  </si>
  <si>
    <t>Billing Units</t>
  </si>
  <si>
    <t>Charge</t>
  </si>
  <si>
    <t>Revenue</t>
  </si>
  <si>
    <t>Increase</t>
  </si>
  <si>
    <t>( A )</t>
  </si>
  <si>
    <t>( B )</t>
  </si>
  <si>
    <t>( C )</t>
  </si>
  <si>
    <t>( D )</t>
  </si>
  <si>
    <t>( E )</t>
  </si>
  <si>
    <t>( F )</t>
  </si>
  <si>
    <t>( G )</t>
  </si>
  <si>
    <t>Residential Service (RS)</t>
  </si>
  <si>
    <t>RS-1 Customer Charge</t>
  </si>
  <si>
    <t>RS-2 Customer Charge</t>
  </si>
  <si>
    <t>RS-3 Customer Charge</t>
  </si>
  <si>
    <t>Distribution Charge</t>
  </si>
  <si>
    <t>Cast Iron / Bare Steel Replacement Rider</t>
  </si>
  <si>
    <t>Residential Standby Generator (RS-SG)</t>
  </si>
  <si>
    <t>Customer Charge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</si>
  <si>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</si>
  <si>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</si>
  <si>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</si>
  <si>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</si>
  <si>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</si>
  <si>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</si>
  <si>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</si>
  <si>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</si>
  <si>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</si>
  <si>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</si>
  <si>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Small Interruptible Service (SIS)</t>
  </si>
  <si>
    <t>Interruptible Service (IS)</t>
  </si>
  <si>
    <t>Interruptible Service - Large Volume (ISLV)</t>
  </si>
  <si>
    <t>Wholesale Service - (WHS)</t>
  </si>
  <si>
    <t>Special Contract Base Revenue</t>
  </si>
  <si>
    <t>Miscellaneous Revenue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</si>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</sst>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000_);\(&quot;$&quot;#,##0.00000\)"/>
    <numFmt numFmtId="167" formatCode="_(* #,##0.000000_);_(* \(#,##0.000000\);_(* &quot;-&quot;??_);_(@_)"/>
    <numFmt numFmtId="168" formatCode="&quot;$&quot;#,##0.000000_);\(&quot;$&quot;#,##0.000000\)"/>
    <numFmt numFmtId="169" formatCode="&quot;$&quot;#,##0.0000000_);\(&quot;$&quot;#,##0.000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7" fontId="4" fillId="0" borderId="0" xfId="0" applyNumberFormat="1" applyFont="1"/>
    <xf numFmtId="5" fontId="4" fillId="0" borderId="0" xfId="0" applyNumberFormat="1" applyFont="1"/>
    <xf numFmtId="165" fontId="4" fillId="0" borderId="0" xfId="2" applyNumberFormat="1" applyFont="1"/>
    <xf numFmtId="5" fontId="3" fillId="0" borderId="0" xfId="0" applyNumberFormat="1" applyFont="1"/>
    <xf numFmtId="166" fontId="4" fillId="0" borderId="0" xfId="0" applyNumberFormat="1" applyFont="1"/>
    <xf numFmtId="5" fontId="4" fillId="0" borderId="1" xfId="0" applyNumberFormat="1" applyFont="1" applyBorder="1"/>
    <xf numFmtId="165" fontId="4" fillId="0" borderId="1" xfId="2" applyNumberFormat="1" applyFont="1" applyBorder="1"/>
    <xf numFmtId="165" fontId="4" fillId="0" borderId="0" xfId="2" applyNumberFormat="1" applyFont="1" applyBorder="1"/>
    <xf numFmtId="37" fontId="3" fillId="0" borderId="0" xfId="0" applyNumberFormat="1" applyFont="1"/>
    <xf numFmtId="43" fontId="4" fillId="0" borderId="0" xfId="1" applyFont="1"/>
    <xf numFmtId="39" fontId="3" fillId="0" borderId="0" xfId="0" applyNumberFormat="1" applyFont="1"/>
    <xf numFmtId="167" fontId="3" fillId="0" borderId="0" xfId="0" applyNumberFormat="1" applyFont="1"/>
    <xf numFmtId="164" fontId="4" fillId="0" borderId="0" xfId="1" applyNumberFormat="1" applyFont="1" applyFill="1"/>
    <xf numFmtId="5" fontId="6" fillId="0" borderId="0" xfId="0" applyNumberFormat="1" applyFont="1"/>
    <xf numFmtId="168" fontId="4" fillId="0" borderId="0" xfId="0" applyNumberFormat="1" applyFont="1"/>
    <xf numFmtId="169" fontId="7" fillId="0" borderId="0" xfId="0" applyNumberFormat="1" applyFont="1"/>
    <xf numFmtId="5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5" fontId="2" fillId="0" borderId="2" xfId="0" applyNumberFormat="1" applyFont="1" applyBorder="1"/>
    <xf numFmtId="165" fontId="5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95C8-B624-4C77-B6AE-1E4E0D4D1422}">
  <dimension ref="A2:L119"/>
  <sheetViews>
    <sheetView tabSelected="1" zoomScaleNormal="100" workbookViewId="0"/>
  </sheetViews>
  <sheetFormatPr defaultColWidth="9.1328125" defaultRowHeight="13.15" x14ac:dyDescent="0.4"/>
  <cols>
    <col min="1" max="1" width="4.6640625" style="2" customWidth="1"/>
    <col min="2" max="2" width="1.53125" style="2" customWidth="1"/>
    <col min="3" max="3" width="38.53125" style="2" bestFit="1" customWidth="1"/>
    <col min="4" max="4" width="11.1328125" style="2" bestFit="1" customWidth="1"/>
    <col min="5" max="5" width="8.1328125" style="2" bestFit="1" customWidth="1"/>
    <col min="6" max="6" width="13" style="2" bestFit="1" customWidth="1"/>
    <col min="7" max="7" width="9" style="2" bestFit="1" customWidth="1"/>
    <col min="8" max="8" width="12.46484375" style="2" bestFit="1" customWidth="1"/>
    <col min="9" max="9" width="10.796875" style="2" bestFit="1" customWidth="1"/>
    <col min="10" max="10" width="10.796875" style="2" customWidth="1"/>
    <col min="11" max="11" width="11.53125" style="2" bestFit="1" customWidth="1"/>
    <col min="12" max="12" width="9.796875" style="2" bestFit="1" customWidth="1"/>
    <col min="13" max="16384" width="9.1328125" style="2"/>
  </cols>
  <sheetData>
    <row r="2" spans="1:11" x14ac:dyDescent="0.4">
      <c r="A2" s="1" t="s">
        <v>0</v>
      </c>
      <c r="B2" s="1"/>
      <c r="C2" s="1"/>
      <c r="D2" s="1"/>
      <c r="E2" s="1"/>
      <c r="F2" s="1"/>
    </row>
    <row r="3" spans="1:11" x14ac:dyDescent="0.4">
      <c r="A3" s="1" t="s">
        <v>1</v>
      </c>
      <c r="B3" s="1"/>
      <c r="C3" s="1"/>
      <c r="D3" s="1"/>
      <c r="E3" s="1"/>
      <c r="F3" s="1"/>
    </row>
    <row r="6" spans="1:11" x14ac:dyDescent="0.4">
      <c r="A6" s="3" t="s">
        <v>2</v>
      </c>
      <c r="B6" s="3"/>
      <c r="C6" s="3"/>
      <c r="D6" s="3" t="s">
        <v>3</v>
      </c>
      <c r="E6" s="3" t="s">
        <v>4</v>
      </c>
      <c r="F6" s="3" t="s">
        <v>4</v>
      </c>
      <c r="G6" s="3" t="s">
        <v>5</v>
      </c>
      <c r="H6" s="3" t="s">
        <v>5</v>
      </c>
      <c r="I6" s="3" t="s">
        <v>6</v>
      </c>
      <c r="J6" s="3"/>
    </row>
    <row r="7" spans="1:11" x14ac:dyDescent="0.4">
      <c r="A7" s="4" t="s">
        <v>7</v>
      </c>
      <c r="B7" s="3"/>
      <c r="C7" s="4" t="s">
        <v>8</v>
      </c>
      <c r="D7" s="4" t="s">
        <v>9</v>
      </c>
      <c r="E7" s="4" t="s">
        <v>10</v>
      </c>
      <c r="F7" s="4" t="s">
        <v>11</v>
      </c>
      <c r="G7" s="4" t="s">
        <v>10</v>
      </c>
      <c r="H7" s="4" t="s">
        <v>11</v>
      </c>
      <c r="I7" s="4" t="s">
        <v>12</v>
      </c>
      <c r="J7" s="3"/>
    </row>
    <row r="8" spans="1:11" x14ac:dyDescent="0.4">
      <c r="A8" s="3"/>
      <c r="B8" s="3"/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/>
    </row>
    <row r="9" spans="1:11" x14ac:dyDescent="0.4">
      <c r="A9" s="6"/>
      <c r="B9" s="6"/>
      <c r="C9" s="6"/>
      <c r="D9" s="6"/>
      <c r="E9" s="6"/>
      <c r="F9" s="6"/>
      <c r="G9" s="3"/>
      <c r="H9" s="3"/>
      <c r="I9" s="3"/>
      <c r="J9" s="3"/>
    </row>
    <row r="10" spans="1:11" x14ac:dyDescent="0.4">
      <c r="A10" s="3">
        <v>1</v>
      </c>
      <c r="B10" s="6"/>
      <c r="C10" s="7" t="s">
        <v>20</v>
      </c>
      <c r="D10" s="6"/>
      <c r="E10" s="6"/>
      <c r="F10" s="6"/>
      <c r="G10" s="6"/>
      <c r="H10" s="6"/>
      <c r="I10" s="6"/>
      <c r="J10" s="6"/>
    </row>
    <row r="11" spans="1:11" x14ac:dyDescent="0.4">
      <c r="A11" s="3">
        <f>A10+1</f>
        <v>2</v>
      </c>
      <c r="B11" s="6"/>
      <c r="C11" s="6" t="s">
        <v>21</v>
      </c>
      <c r="D11" s="8">
        <v>1418329.0471246</v>
      </c>
      <c r="E11" s="9">
        <v>15.1</v>
      </c>
      <c r="F11" s="10">
        <f>D11*E11</f>
        <v>21416768.61158146</v>
      </c>
      <c r="G11" s="9">
        <v>19.95</v>
      </c>
      <c r="H11" s="10">
        <f>D11*G11</f>
        <v>28295664.49013577</v>
      </c>
      <c r="I11" s="11">
        <f>IF(F11=0,"",(H11-F11)/F11)</f>
        <v>0.32119205298013248</v>
      </c>
      <c r="J11" s="11"/>
      <c r="K11" s="12"/>
    </row>
    <row r="12" spans="1:11" x14ac:dyDescent="0.4">
      <c r="A12" s="3">
        <f t="shared" ref="A12:A16" si="0">A11+1</f>
        <v>3</v>
      </c>
      <c r="B12" s="6"/>
      <c r="C12" s="6" t="s">
        <v>22</v>
      </c>
      <c r="D12" s="8">
        <v>2453601.5032398999</v>
      </c>
      <c r="E12" s="9">
        <v>18.100000000000001</v>
      </c>
      <c r="F12" s="10">
        <f t="shared" ref="F12:F15" si="1">D12*E12</f>
        <v>44410187.208642192</v>
      </c>
      <c r="G12" s="9">
        <v>25.5</v>
      </c>
      <c r="H12" s="10">
        <f t="shared" ref="H12:H15" si="2">D12*G12</f>
        <v>62566838.332617447</v>
      </c>
      <c r="I12" s="11">
        <f t="shared" ref="I12:I16" si="3">IF(F12=0,"",(H12-F12)/F12)</f>
        <v>0.40883977900552471</v>
      </c>
      <c r="J12" s="11"/>
      <c r="K12" s="12"/>
    </row>
    <row r="13" spans="1:11" x14ac:dyDescent="0.4">
      <c r="A13" s="3">
        <f t="shared" si="0"/>
        <v>4</v>
      </c>
      <c r="B13" s="6"/>
      <c r="C13" s="6" t="s">
        <v>23</v>
      </c>
      <c r="D13" s="8">
        <v>1467293.0713412997</v>
      </c>
      <c r="E13" s="9">
        <v>24.6</v>
      </c>
      <c r="F13" s="10">
        <f t="shared" si="1"/>
        <v>36095409.554995976</v>
      </c>
      <c r="G13" s="9">
        <v>32.950000000000003</v>
      </c>
      <c r="H13" s="10">
        <f t="shared" si="2"/>
        <v>48347306.700695828</v>
      </c>
      <c r="I13" s="11">
        <f t="shared" si="3"/>
        <v>0.33943089430894302</v>
      </c>
      <c r="J13" s="11"/>
      <c r="K13" s="12"/>
    </row>
    <row r="14" spans="1:11" x14ac:dyDescent="0.4">
      <c r="A14" s="3">
        <f t="shared" si="0"/>
        <v>5</v>
      </c>
      <c r="B14" s="6"/>
      <c r="C14" s="6" t="s">
        <v>24</v>
      </c>
      <c r="D14" s="8">
        <v>93119330.198042899</v>
      </c>
      <c r="E14" s="13">
        <v>0.27011000000000002</v>
      </c>
      <c r="F14" s="10">
        <f t="shared" si="1"/>
        <v>25152462.279793371</v>
      </c>
      <c r="G14" s="13">
        <v>0.36737999999999998</v>
      </c>
      <c r="H14" s="10">
        <f t="shared" si="2"/>
        <v>34210179.528156996</v>
      </c>
      <c r="I14" s="11">
        <f t="shared" si="3"/>
        <v>0.36011254674021659</v>
      </c>
      <c r="J14" s="11"/>
      <c r="K14" s="12"/>
    </row>
    <row r="15" spans="1:11" x14ac:dyDescent="0.4">
      <c r="A15" s="3">
        <f>A14+1</f>
        <v>6</v>
      </c>
      <c r="B15" s="6"/>
      <c r="C15" s="6" t="s">
        <v>25</v>
      </c>
      <c r="D15" s="8">
        <f>D14</f>
        <v>93119330.198042899</v>
      </c>
      <c r="E15" s="13">
        <v>3.7288298156937377E-2</v>
      </c>
      <c r="F15" s="14">
        <f t="shared" si="1"/>
        <v>3472261.3485989263</v>
      </c>
      <c r="G15" s="13">
        <v>4.2196871928377507E-3</v>
      </c>
      <c r="H15" s="14">
        <f t="shared" si="2"/>
        <v>392934.44504231121</v>
      </c>
      <c r="I15" s="15">
        <f t="shared" si="3"/>
        <v>-0.88683615500288826</v>
      </c>
      <c r="J15" s="16"/>
      <c r="K15" s="17"/>
    </row>
    <row r="16" spans="1:11" x14ac:dyDescent="0.4">
      <c r="A16" s="3">
        <f t="shared" si="0"/>
        <v>7</v>
      </c>
      <c r="B16" s="6"/>
      <c r="C16" s="6" t="str">
        <f>"TOTAL "&amp;C10&amp;" BASE REVENUE"</f>
        <v>TOTAL Residential Service (RS) BASE REVENUE</v>
      </c>
      <c r="D16" s="18"/>
      <c r="E16" s="9"/>
      <c r="F16" s="10">
        <f>SUM(F11:F15)</f>
        <v>130547089.00361192</v>
      </c>
      <c r="G16" s="9"/>
      <c r="H16" s="10">
        <f>SUM(H11:H15)</f>
        <v>173812923.49664837</v>
      </c>
      <c r="I16" s="11">
        <f t="shared" si="3"/>
        <v>0.33141937383099662</v>
      </c>
      <c r="J16" s="11"/>
    </row>
    <row r="17" spans="1:12" x14ac:dyDescent="0.4">
      <c r="A17" s="3"/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4">
      <c r="A18" s="3">
        <f>A16+1</f>
        <v>8</v>
      </c>
      <c r="B18" s="6"/>
      <c r="C18" s="7" t="s">
        <v>26</v>
      </c>
      <c r="D18" s="6"/>
      <c r="E18" s="6"/>
      <c r="F18" s="6"/>
      <c r="G18" s="6"/>
      <c r="H18" s="6"/>
      <c r="I18" s="6"/>
      <c r="J18" s="6"/>
    </row>
    <row r="19" spans="1:12" x14ac:dyDescent="0.4">
      <c r="A19" s="3">
        <f>A18+1</f>
        <v>9</v>
      </c>
      <c r="B19" s="6"/>
      <c r="C19" s="6" t="s">
        <v>27</v>
      </c>
      <c r="D19" s="8">
        <v>13841.802315800001</v>
      </c>
      <c r="E19" s="9">
        <v>23.91</v>
      </c>
      <c r="F19" s="10">
        <f>D19*E19</f>
        <v>330957.49337077804</v>
      </c>
      <c r="G19" s="9">
        <v>32.950000000000003</v>
      </c>
      <c r="H19" s="10">
        <f>D19*G19</f>
        <v>456087.38630561007</v>
      </c>
      <c r="I19" s="11">
        <f t="shared" ref="I19:I22" si="4">IF(F19=0,"",(H19-F19)/F19)</f>
        <v>0.37808448347971563</v>
      </c>
      <c r="J19" s="11"/>
      <c r="K19" s="12"/>
    </row>
    <row r="20" spans="1:12" x14ac:dyDescent="0.4">
      <c r="A20" s="3">
        <f t="shared" ref="A20:A22" si="5">A19+1</f>
        <v>10</v>
      </c>
      <c r="B20" s="6"/>
      <c r="C20" s="6" t="s">
        <v>24</v>
      </c>
      <c r="D20" s="8">
        <v>12984</v>
      </c>
      <c r="E20" s="13">
        <v>0</v>
      </c>
      <c r="F20" s="10">
        <f t="shared" ref="F20:F21" si="6">D20*E20</f>
        <v>0</v>
      </c>
      <c r="G20" s="13">
        <v>0.29499999999999998</v>
      </c>
      <c r="H20" s="10">
        <f t="shared" ref="H20:H21" si="7">D20*G20</f>
        <v>3830.2799999999997</v>
      </c>
      <c r="I20" s="11" t="str">
        <f t="shared" si="4"/>
        <v/>
      </c>
      <c r="J20" s="11"/>
      <c r="K20" s="17"/>
    </row>
    <row r="21" spans="1:12" x14ac:dyDescent="0.4">
      <c r="A21" s="3">
        <f t="shared" si="5"/>
        <v>11</v>
      </c>
      <c r="B21" s="6"/>
      <c r="C21" s="6" t="s">
        <v>25</v>
      </c>
      <c r="D21" s="8">
        <f>D20</f>
        <v>12984</v>
      </c>
      <c r="E21" s="13">
        <v>3.9427124393637117E-2</v>
      </c>
      <c r="F21" s="14">
        <f t="shared" si="6"/>
        <v>511.92178312698434</v>
      </c>
      <c r="G21" s="13">
        <v>4.461724993563395E-3</v>
      </c>
      <c r="H21" s="14">
        <f t="shared" si="7"/>
        <v>57.931037316427123</v>
      </c>
      <c r="I21" s="15">
        <f t="shared" si="4"/>
        <v>-0.88683615500288815</v>
      </c>
      <c r="J21" s="16"/>
      <c r="K21" s="19"/>
    </row>
    <row r="22" spans="1:12" x14ac:dyDescent="0.4">
      <c r="A22" s="3">
        <f t="shared" si="5"/>
        <v>12</v>
      </c>
      <c r="B22" s="6"/>
      <c r="C22" s="6" t="str">
        <f>"TOTAL "&amp;C18&amp;" BASE REVENUE"</f>
        <v>TOTAL Residential Standby Generator (RS-SG) BASE REVENUE</v>
      </c>
      <c r="D22" s="18"/>
      <c r="E22" s="9"/>
      <c r="F22" s="10">
        <f>SUM(F19:F21)</f>
        <v>331469.41515390505</v>
      </c>
      <c r="G22" s="9"/>
      <c r="H22" s="10">
        <f>SUM(H19:H21)</f>
        <v>459975.59734292654</v>
      </c>
      <c r="I22" s="11">
        <f t="shared" si="4"/>
        <v>0.38768639371857161</v>
      </c>
      <c r="J22" s="11"/>
    </row>
    <row r="23" spans="1:12" x14ac:dyDescent="0.4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2" x14ac:dyDescent="0.4">
      <c r="A24" s="3">
        <f>A22+1</f>
        <v>13</v>
      </c>
      <c r="B24" s="6"/>
      <c r="C24" s="7" t="s">
        <v>28</v>
      </c>
      <c r="D24" s="6"/>
      <c r="E24" s="6"/>
      <c r="F24" s="6"/>
      <c r="G24" s="6"/>
      <c r="H24" s="6"/>
      <c r="I24" s="6"/>
      <c r="J24" s="6"/>
    </row>
    <row r="25" spans="1:12" x14ac:dyDescent="0.4">
      <c r="A25" s="3">
        <f>A24+1</f>
        <v>14</v>
      </c>
      <c r="B25" s="6"/>
      <c r="C25" s="6" t="s">
        <v>27</v>
      </c>
      <c r="D25" s="8">
        <v>24</v>
      </c>
      <c r="E25" s="9">
        <v>24.6</v>
      </c>
      <c r="F25" s="10">
        <f>D25*E25</f>
        <v>590.40000000000009</v>
      </c>
      <c r="G25" s="9">
        <v>32.950000000000003</v>
      </c>
      <c r="H25" s="10">
        <f>D25*G25</f>
        <v>790.80000000000007</v>
      </c>
      <c r="I25" s="11">
        <f t="shared" ref="I25:I28" si="8">IF(F25=0,"",(H25-F25)/F25)</f>
        <v>0.33943089430894302</v>
      </c>
      <c r="J25" s="11"/>
      <c r="K25" s="12"/>
    </row>
    <row r="26" spans="1:12" x14ac:dyDescent="0.4">
      <c r="A26" s="3">
        <f t="shared" ref="A26:A28" si="9">A25+1</f>
        <v>15</v>
      </c>
      <c r="B26" s="6"/>
      <c r="C26" s="6" t="s">
        <v>24</v>
      </c>
      <c r="D26" s="8">
        <v>7656</v>
      </c>
      <c r="E26" s="13">
        <v>9.5979999999999996E-2</v>
      </c>
      <c r="F26" s="10">
        <f>(D26*E26)-46</f>
        <v>688.82287999999994</v>
      </c>
      <c r="G26" s="13">
        <v>0.1295</v>
      </c>
      <c r="H26" s="10">
        <f t="shared" ref="H26:H27" si="10">D26*G26</f>
        <v>991.452</v>
      </c>
      <c r="I26" s="11">
        <f t="shared" si="8"/>
        <v>0.4393424329923537</v>
      </c>
      <c r="J26" s="11"/>
      <c r="K26" s="17"/>
      <c r="L26" s="20"/>
    </row>
    <row r="27" spans="1:12" x14ac:dyDescent="0.4">
      <c r="A27" s="3">
        <f t="shared" si="9"/>
        <v>16</v>
      </c>
      <c r="B27" s="6"/>
      <c r="C27" s="6" t="s">
        <v>25</v>
      </c>
      <c r="D27" s="8">
        <f>D26</f>
        <v>7656</v>
      </c>
      <c r="E27" s="13">
        <v>3.942712439363711E-2</v>
      </c>
      <c r="F27" s="14">
        <f t="shared" ref="F27" si="11">D27*E27</f>
        <v>301.85406435768573</v>
      </c>
      <c r="G27" s="13">
        <v>4.461724993563395E-3</v>
      </c>
      <c r="H27" s="14">
        <f t="shared" si="10"/>
        <v>34.158966550721352</v>
      </c>
      <c r="I27" s="15">
        <f t="shared" si="8"/>
        <v>-0.88683615500288826</v>
      </c>
      <c r="J27" s="16"/>
      <c r="K27" s="17"/>
    </row>
    <row r="28" spans="1:12" x14ac:dyDescent="0.4">
      <c r="A28" s="3">
        <f t="shared" si="9"/>
        <v>17</v>
      </c>
      <c r="B28" s="6"/>
      <c r="C28" s="6" t="str">
        <f>"TOTAL "&amp;C24&amp;" BASE REVENUE"</f>
        <v>TOTAL Residential Gas Heat Pump (RS-GHP) BASE REVENUE</v>
      </c>
      <c r="D28" s="18"/>
      <c r="E28" s="9"/>
      <c r="F28" s="10">
        <f>SUM(F25:F27)</f>
        <v>1581.0769443576858</v>
      </c>
      <c r="G28" s="9"/>
      <c r="H28" s="10">
        <f>SUM(H25:H27)</f>
        <v>1816.4109665507212</v>
      </c>
      <c r="I28" s="11">
        <f t="shared" si="8"/>
        <v>0.1488441299665148</v>
      </c>
      <c r="J28" s="11"/>
    </row>
    <row r="29" spans="1:12" x14ac:dyDescent="0.4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2" x14ac:dyDescent="0.4">
      <c r="A30" s="3">
        <f>A28+1</f>
        <v>18</v>
      </c>
      <c r="B30" s="6"/>
      <c r="C30" s="7" t="s">
        <v>29</v>
      </c>
      <c r="D30" s="6"/>
      <c r="E30" s="6"/>
      <c r="F30" s="6"/>
      <c r="G30" s="6"/>
      <c r="H30" s="6"/>
      <c r="I30" s="6"/>
      <c r="J30" s="6"/>
    </row>
    <row r="31" spans="1:12" x14ac:dyDescent="0.4">
      <c r="A31" s="3">
        <f>A30+1</f>
        <v>19</v>
      </c>
      <c r="B31" s="6"/>
      <c r="C31" s="6" t="s">
        <v>27</v>
      </c>
      <c r="D31" s="21">
        <v>154011.91873630002</v>
      </c>
      <c r="E31" s="9">
        <v>30.6</v>
      </c>
      <c r="F31" s="22">
        <f>D31*E31</f>
        <v>4712764.7133307811</v>
      </c>
      <c r="G31" s="9">
        <v>45</v>
      </c>
      <c r="H31" s="22">
        <f>D31*G31</f>
        <v>6930536.3431335008</v>
      </c>
      <c r="I31" s="11">
        <f t="shared" ref="I31:I34" si="12">IF(F31=0,"",(H31-F31)/F31)</f>
        <v>0.47058823529411747</v>
      </c>
      <c r="J31" s="6"/>
    </row>
    <row r="32" spans="1:12" x14ac:dyDescent="0.4">
      <c r="A32" s="3">
        <f t="shared" ref="A32:A34" si="13">A31+1</f>
        <v>20</v>
      </c>
      <c r="B32" s="6"/>
      <c r="C32" s="6" t="s">
        <v>24</v>
      </c>
      <c r="D32" s="8">
        <v>11284551.433387302</v>
      </c>
      <c r="E32" s="13">
        <v>0.38896999999999998</v>
      </c>
      <c r="F32" s="10">
        <f t="shared" ref="F32:F33" si="14">D32*E32</f>
        <v>4389351.9710446587</v>
      </c>
      <c r="G32" s="13">
        <v>0.52</v>
      </c>
      <c r="H32" s="10">
        <f t="shared" ref="H32:H33" si="15">D32*G32</f>
        <v>5867966.745361397</v>
      </c>
      <c r="I32" s="11">
        <f t="shared" si="12"/>
        <v>0.33686402550325223</v>
      </c>
      <c r="J32" s="11"/>
    </row>
    <row r="33" spans="1:10" x14ac:dyDescent="0.4">
      <c r="A33" s="3">
        <f t="shared" si="13"/>
        <v>21</v>
      </c>
      <c r="B33" s="6"/>
      <c r="C33" s="6" t="s">
        <v>25</v>
      </c>
      <c r="D33" s="8">
        <f>D32</f>
        <v>11284551.433387302</v>
      </c>
      <c r="E33" s="13">
        <v>2.2310752586127521E-2</v>
      </c>
      <c r="F33" s="14">
        <f t="shared" si="14"/>
        <v>251766.83507573477</v>
      </c>
      <c r="G33" s="13">
        <v>2.5247705474254448E-3</v>
      </c>
      <c r="H33" s="14">
        <f t="shared" si="15"/>
        <v>28490.903099923846</v>
      </c>
      <c r="I33" s="15">
        <f t="shared" si="12"/>
        <v>-0.88683615500288815</v>
      </c>
      <c r="J33" s="16"/>
    </row>
    <row r="34" spans="1:10" x14ac:dyDescent="0.4">
      <c r="A34" s="3">
        <f t="shared" si="13"/>
        <v>22</v>
      </c>
      <c r="B34" s="6"/>
      <c r="C34" s="6" t="str">
        <f>"TOTAL "&amp;C30&amp;" BASE REVENUE"</f>
        <v>TOTAL Small General Service (SGS) BASE REVENUE</v>
      </c>
      <c r="D34" s="18"/>
      <c r="E34" s="9"/>
      <c r="F34" s="10">
        <f>SUM(F31:F33)</f>
        <v>9353883.519451173</v>
      </c>
      <c r="G34" s="9"/>
      <c r="H34" s="10">
        <f>SUM(H31:H33)</f>
        <v>12826993.991594821</v>
      </c>
      <c r="I34" s="11">
        <f t="shared" si="12"/>
        <v>0.37130144553557881</v>
      </c>
      <c r="J34" s="11"/>
    </row>
    <row r="36" spans="1:10" x14ac:dyDescent="0.4">
      <c r="A36" s="3">
        <f>A34+1</f>
        <v>23</v>
      </c>
      <c r="B36" s="6"/>
      <c r="C36" s="7" t="s">
        <v>30</v>
      </c>
      <c r="D36" s="6"/>
      <c r="E36" s="6"/>
      <c r="F36" s="6"/>
      <c r="G36" s="6"/>
      <c r="H36" s="6"/>
      <c r="I36" s="6"/>
      <c r="J36" s="6"/>
    </row>
    <row r="37" spans="1:10" x14ac:dyDescent="0.4">
      <c r="A37" s="3">
        <f>A36+1</f>
        <v>24</v>
      </c>
      <c r="B37" s="6"/>
      <c r="C37" s="6" t="s">
        <v>27</v>
      </c>
      <c r="D37" s="8">
        <v>248213.09272820002</v>
      </c>
      <c r="E37" s="9">
        <v>45</v>
      </c>
      <c r="F37" s="10">
        <f>D37*E37</f>
        <v>11169589.172769001</v>
      </c>
      <c r="G37" s="9">
        <v>69</v>
      </c>
      <c r="H37" s="10">
        <f>D37*G37</f>
        <v>17126703.3982458</v>
      </c>
      <c r="I37" s="11">
        <f t="shared" ref="I37:I40" si="16">IF(F37=0,"",(H37-F37)/F37)</f>
        <v>0.53333333333333321</v>
      </c>
      <c r="J37" s="11"/>
    </row>
    <row r="38" spans="1:10" x14ac:dyDescent="0.4">
      <c r="A38" s="3">
        <f t="shared" ref="A38:A40" si="17">A37+1</f>
        <v>25</v>
      </c>
      <c r="B38" s="6"/>
      <c r="C38" s="6" t="s">
        <v>24</v>
      </c>
      <c r="D38" s="8">
        <v>103061590.71525329</v>
      </c>
      <c r="E38" s="13">
        <v>0.31190000000000001</v>
      </c>
      <c r="F38" s="10">
        <f t="shared" ref="F38:F39" si="18">D38*E38</f>
        <v>32144910.144087505</v>
      </c>
      <c r="G38" s="13">
        <v>0.48499999999999999</v>
      </c>
      <c r="H38" s="10">
        <f t="shared" ref="H38:H39" si="19">D38*G38</f>
        <v>49984871.496897846</v>
      </c>
      <c r="I38" s="11">
        <f t="shared" si="16"/>
        <v>0.55498557229881362</v>
      </c>
      <c r="J38" s="11"/>
    </row>
    <row r="39" spans="1:10" x14ac:dyDescent="0.4">
      <c r="A39" s="3">
        <f t="shared" si="17"/>
        <v>26</v>
      </c>
      <c r="B39" s="6"/>
      <c r="C39" s="6" t="s">
        <v>25</v>
      </c>
      <c r="D39" s="8">
        <f>D38</f>
        <v>103061590.71525329</v>
      </c>
      <c r="E39" s="13">
        <v>1.5877719800370983E-2</v>
      </c>
      <c r="F39" s="14">
        <f t="shared" si="18"/>
        <v>1636383.0595573075</v>
      </c>
      <c r="G39" s="13">
        <v>1.7967838223967541E-3</v>
      </c>
      <c r="H39" s="14">
        <f t="shared" si="19"/>
        <v>185179.39890764264</v>
      </c>
      <c r="I39" s="15">
        <f t="shared" si="16"/>
        <v>-0.88683615500288826</v>
      </c>
      <c r="J39" s="16"/>
    </row>
    <row r="40" spans="1:10" x14ac:dyDescent="0.4">
      <c r="A40" s="3">
        <f t="shared" si="17"/>
        <v>27</v>
      </c>
      <c r="B40" s="6"/>
      <c r="C40" s="6" t="str">
        <f>"TOTAL "&amp;C36&amp;" BASE REVENUE"</f>
        <v>TOTAL General Service - 1 (GS-1) BASE REVENUE</v>
      </c>
      <c r="D40" s="18"/>
      <c r="E40" s="9"/>
      <c r="F40" s="10">
        <f>SUM(F37:F39)</f>
        <v>44950882.376413807</v>
      </c>
      <c r="G40" s="9"/>
      <c r="H40" s="10">
        <f>SUM(H37:H39)</f>
        <v>67296754.29405129</v>
      </c>
      <c r="I40" s="11">
        <f t="shared" si="16"/>
        <v>0.49711753665958275</v>
      </c>
      <c r="J40" s="11"/>
    </row>
    <row r="42" spans="1:10" x14ac:dyDescent="0.4">
      <c r="A42" s="3">
        <f>A40+1</f>
        <v>28</v>
      </c>
      <c r="B42" s="6"/>
      <c r="C42" s="7" t="s">
        <v>31</v>
      </c>
      <c r="D42" s="6"/>
      <c r="E42" s="6"/>
      <c r="F42" s="6"/>
      <c r="G42" s="6"/>
      <c r="H42" s="6"/>
      <c r="I42" s="6"/>
      <c r="J42" s="6"/>
    </row>
    <row r="43" spans="1:10" x14ac:dyDescent="0.4">
      <c r="A43" s="3">
        <f>A42+1</f>
        <v>29</v>
      </c>
      <c r="B43" s="6"/>
      <c r="C43" s="6" t="s">
        <v>27</v>
      </c>
      <c r="D43" s="8">
        <v>97132.24289199998</v>
      </c>
      <c r="E43" s="9">
        <v>82</v>
      </c>
      <c r="F43" s="10">
        <f>D43*E43</f>
        <v>7964843.9171439987</v>
      </c>
      <c r="G43" s="9">
        <v>129</v>
      </c>
      <c r="H43" s="10">
        <f>D43*G43</f>
        <v>12530059.333067998</v>
      </c>
      <c r="I43" s="11">
        <f t="shared" ref="I43:I46" si="20">IF(F43=0,"",(H43-F43)/F43)</f>
        <v>0.57317073170731714</v>
      </c>
      <c r="J43" s="11"/>
    </row>
    <row r="44" spans="1:10" x14ac:dyDescent="0.4">
      <c r="A44" s="3">
        <f t="shared" ref="A44:A46" si="21">A43+1</f>
        <v>30</v>
      </c>
      <c r="B44" s="6"/>
      <c r="C44" s="6" t="s">
        <v>24</v>
      </c>
      <c r="D44" s="8">
        <v>149790387.31044123</v>
      </c>
      <c r="E44" s="13">
        <v>0.26630999999999999</v>
      </c>
      <c r="F44" s="10">
        <f t="shared" ref="F44:F45" si="22">D44*E44</f>
        <v>39890678.044643603</v>
      </c>
      <c r="G44" s="13">
        <v>0.41499999999999998</v>
      </c>
      <c r="H44" s="10">
        <f t="shared" ref="H44:H45" si="23">D44*G44</f>
        <v>62163010.733833104</v>
      </c>
      <c r="I44" s="11">
        <f t="shared" si="20"/>
        <v>0.55833427208891884</v>
      </c>
      <c r="J44" s="11"/>
    </row>
    <row r="45" spans="1:10" x14ac:dyDescent="0.4">
      <c r="A45" s="3">
        <f t="shared" si="21"/>
        <v>31</v>
      </c>
      <c r="B45" s="6"/>
      <c r="C45" s="6" t="s">
        <v>25</v>
      </c>
      <c r="D45" s="8">
        <f>D44</f>
        <v>149790387.31044123</v>
      </c>
      <c r="E45" s="13">
        <v>1.560998319312353E-2</v>
      </c>
      <c r="F45" s="14">
        <f t="shared" si="22"/>
        <v>2338225.4284074516</v>
      </c>
      <c r="G45" s="13">
        <v>1.7664857184741516E-3</v>
      </c>
      <c r="H45" s="14">
        <f t="shared" si="23"/>
        <v>264602.5799486062</v>
      </c>
      <c r="I45" s="15">
        <f t="shared" si="20"/>
        <v>-0.88683615500288815</v>
      </c>
      <c r="J45" s="16"/>
    </row>
    <row r="46" spans="1:10" x14ac:dyDescent="0.4">
      <c r="A46" s="3">
        <f t="shared" si="21"/>
        <v>32</v>
      </c>
      <c r="B46" s="6"/>
      <c r="C46" s="6" t="str">
        <f>"TOTAL "&amp;C42&amp;" BASE REVENUE"</f>
        <v>TOTAL General Service - 2 (GS-2) BASE REVENUE</v>
      </c>
      <c r="D46" s="18"/>
      <c r="E46" s="9"/>
      <c r="F46" s="10">
        <f>SUM(F43:F45)</f>
        <v>50193747.390195057</v>
      </c>
      <c r="G46" s="9"/>
      <c r="H46" s="10">
        <f>SUM(H43:H45)</f>
        <v>74957672.646849707</v>
      </c>
      <c r="I46" s="11">
        <f t="shared" si="20"/>
        <v>0.4933667347876099</v>
      </c>
      <c r="J46" s="11"/>
    </row>
    <row r="48" spans="1:10" x14ac:dyDescent="0.4">
      <c r="A48" s="3">
        <f>A46+1</f>
        <v>33</v>
      </c>
      <c r="B48" s="6"/>
      <c r="C48" s="7" t="s">
        <v>32</v>
      </c>
      <c r="D48" s="6"/>
      <c r="E48" s="6"/>
      <c r="F48" s="6"/>
      <c r="G48" s="6"/>
      <c r="H48" s="6"/>
      <c r="I48" s="6"/>
      <c r="J48" s="6"/>
    </row>
    <row r="49" spans="1:10" x14ac:dyDescent="0.4">
      <c r="A49" s="3">
        <f>A48+1</f>
        <v>34</v>
      </c>
      <c r="B49" s="6"/>
      <c r="C49" s="6" t="s">
        <v>27</v>
      </c>
      <c r="D49" s="8">
        <v>10641.602145499999</v>
      </c>
      <c r="E49" s="9">
        <v>420</v>
      </c>
      <c r="F49" s="10">
        <f>D49*E49</f>
        <v>4469472.90111</v>
      </c>
      <c r="G49" s="9">
        <v>525</v>
      </c>
      <c r="H49" s="10">
        <f>D49*G49</f>
        <v>5586841.1263874993</v>
      </c>
      <c r="I49" s="11">
        <f t="shared" ref="I49:I52" si="24">IF(F49=0,"",(H49-F49)/F49)</f>
        <v>0.24999999999999983</v>
      </c>
      <c r="J49" s="11"/>
    </row>
    <row r="50" spans="1:10" x14ac:dyDescent="0.4">
      <c r="A50" s="3">
        <f t="shared" ref="A50:A52" si="25">A49+1</f>
        <v>35</v>
      </c>
      <c r="B50" s="6"/>
      <c r="C50" s="6" t="s">
        <v>24</v>
      </c>
      <c r="D50" s="8">
        <v>85641044.556435019</v>
      </c>
      <c r="E50" s="13">
        <v>0.21781</v>
      </c>
      <c r="F50" s="10">
        <f t="shared" ref="F50:F51" si="26">D50*E50</f>
        <v>18653475.914837111</v>
      </c>
      <c r="G50" s="13">
        <v>0.35499999999999998</v>
      </c>
      <c r="H50" s="10">
        <f t="shared" ref="H50:H51" si="27">D50*G50</f>
        <v>30402570.817534432</v>
      </c>
      <c r="I50" s="11">
        <f t="shared" si="24"/>
        <v>0.62986088792984718</v>
      </c>
      <c r="J50" s="11"/>
    </row>
    <row r="51" spans="1:10" x14ac:dyDescent="0.4">
      <c r="A51" s="3">
        <f t="shared" si="25"/>
        <v>36</v>
      </c>
      <c r="B51" s="6"/>
      <c r="C51" s="6" t="s">
        <v>25</v>
      </c>
      <c r="D51" s="8">
        <f>D50</f>
        <v>85641044.556435019</v>
      </c>
      <c r="E51" s="13">
        <v>1.5283764707259567E-2</v>
      </c>
      <c r="F51" s="14">
        <f t="shared" si="26"/>
        <v>1308917.5742844855</v>
      </c>
      <c r="G51" s="13">
        <v>1.729569580304649E-3</v>
      </c>
      <c r="H51" s="14">
        <f t="shared" si="27"/>
        <v>148122.14549032506</v>
      </c>
      <c r="I51" s="15">
        <f t="shared" si="24"/>
        <v>-0.88683615500288826</v>
      </c>
      <c r="J51" s="16"/>
    </row>
    <row r="52" spans="1:10" x14ac:dyDescent="0.4">
      <c r="A52" s="3">
        <f t="shared" si="25"/>
        <v>37</v>
      </c>
      <c r="B52" s="6"/>
      <c r="C52" s="6" t="str">
        <f>"TOTAL "&amp;C48&amp;" BASE REVENUE"</f>
        <v>TOTAL General Service - 3 (GS-3) BASE REVENUE</v>
      </c>
      <c r="D52" s="18"/>
      <c r="E52" s="9"/>
      <c r="F52" s="10">
        <f>SUM(F49:F51)</f>
        <v>24431866.390231598</v>
      </c>
      <c r="G52" s="9"/>
      <c r="H52" s="10">
        <f>SUM(H49:H51)</f>
        <v>36137534.089412257</v>
      </c>
      <c r="I52" s="11">
        <f t="shared" si="24"/>
        <v>0.47911475579535928</v>
      </c>
      <c r="J52" s="11"/>
    </row>
    <row r="54" spans="1:10" x14ac:dyDescent="0.4">
      <c r="A54" s="3">
        <f>A52+1</f>
        <v>38</v>
      </c>
      <c r="B54" s="6"/>
      <c r="C54" s="7" t="s">
        <v>33</v>
      </c>
      <c r="D54" s="6"/>
      <c r="E54" s="6"/>
      <c r="F54" s="6"/>
      <c r="G54" s="6"/>
      <c r="H54" s="6"/>
      <c r="I54" s="6"/>
      <c r="J54" s="6"/>
    </row>
    <row r="55" spans="1:10" x14ac:dyDescent="0.4">
      <c r="A55" s="3">
        <f>A54+1</f>
        <v>39</v>
      </c>
      <c r="B55" s="6"/>
      <c r="C55" s="6" t="s">
        <v>27</v>
      </c>
      <c r="D55" s="8">
        <v>1704</v>
      </c>
      <c r="E55" s="9">
        <v>670</v>
      </c>
      <c r="F55" s="10">
        <f>D55*E55</f>
        <v>1141680</v>
      </c>
      <c r="G55" s="9">
        <v>995</v>
      </c>
      <c r="H55" s="10">
        <f>D55*G55</f>
        <v>1695480</v>
      </c>
      <c r="I55" s="11">
        <f t="shared" ref="I55:I58" si="28">IF(F55=0,"",(H55-F55)/F55)</f>
        <v>0.48507462686567165</v>
      </c>
      <c r="J55" s="11"/>
    </row>
    <row r="56" spans="1:10" x14ac:dyDescent="0.4">
      <c r="A56" s="3">
        <f t="shared" ref="A56:A58" si="29">A55+1</f>
        <v>40</v>
      </c>
      <c r="B56" s="6"/>
      <c r="C56" s="6" t="s">
        <v>24</v>
      </c>
      <c r="D56" s="8">
        <v>55651415.933270596</v>
      </c>
      <c r="E56" s="13">
        <v>0.17785000000000001</v>
      </c>
      <c r="F56" s="10">
        <f t="shared" ref="F56:F57" si="30">D56*E56</f>
        <v>9897604.3237321768</v>
      </c>
      <c r="G56" s="13">
        <v>0.27500000000000002</v>
      </c>
      <c r="H56" s="10">
        <f t="shared" ref="H56:H57" si="31">D56*G56</f>
        <v>15304139.381649416</v>
      </c>
      <c r="I56" s="11">
        <f t="shared" si="28"/>
        <v>0.54624683722237843</v>
      </c>
      <c r="J56" s="11"/>
    </row>
    <row r="57" spans="1:10" x14ac:dyDescent="0.4">
      <c r="A57" s="3">
        <f t="shared" si="29"/>
        <v>41</v>
      </c>
      <c r="B57" s="6"/>
      <c r="C57" s="6" t="s">
        <v>25</v>
      </c>
      <c r="D57" s="8">
        <f>D56</f>
        <v>55651415.933270596</v>
      </c>
      <c r="E57" s="13">
        <v>1.4676373543602383E-2</v>
      </c>
      <c r="F57" s="14">
        <f t="shared" si="30"/>
        <v>816760.96846706467</v>
      </c>
      <c r="G57" s="23">
        <v>1.6608348608079322E-3</v>
      </c>
      <c r="H57" s="14">
        <f t="shared" si="31"/>
        <v>92427.81163529781</v>
      </c>
      <c r="I57" s="15">
        <f t="shared" si="28"/>
        <v>-0.88683615500288815</v>
      </c>
      <c r="J57" s="8"/>
    </row>
    <row r="58" spans="1:10" x14ac:dyDescent="0.4">
      <c r="A58" s="3">
        <f t="shared" si="29"/>
        <v>42</v>
      </c>
      <c r="B58" s="6"/>
      <c r="C58" s="6" t="str">
        <f>"TOTAL "&amp;C54&amp;" BASE REVENUE"</f>
        <v>TOTAL General Service - 4 (GS-4) BASE REVENUE</v>
      </c>
      <c r="D58" s="8"/>
      <c r="E58" s="9"/>
      <c r="F58" s="10">
        <f>SUM(F55:F57)</f>
        <v>11856045.292199241</v>
      </c>
      <c r="G58" s="9"/>
      <c r="H58" s="10">
        <f>SUM(H55:H57)</f>
        <v>17092047.193284713</v>
      </c>
      <c r="I58" s="11">
        <f t="shared" si="28"/>
        <v>0.44163140170614329</v>
      </c>
      <c r="J58" s="24"/>
    </row>
    <row r="59" spans="1:10" x14ac:dyDescent="0.4">
      <c r="F59" s="25"/>
      <c r="G59" s="26"/>
    </row>
    <row r="60" spans="1:10" x14ac:dyDescent="0.4">
      <c r="A60" s="3">
        <f>A58+1</f>
        <v>43</v>
      </c>
      <c r="B60" s="6"/>
      <c r="C60" s="7" t="s">
        <v>34</v>
      </c>
      <c r="D60" s="6"/>
      <c r="E60" s="6"/>
      <c r="F60" s="6"/>
      <c r="G60" s="6"/>
      <c r="H60" s="6"/>
      <c r="I60" s="6"/>
      <c r="J60" s="6"/>
    </row>
    <row r="61" spans="1:10" x14ac:dyDescent="0.4">
      <c r="A61" s="3">
        <f>A60+1</f>
        <v>44</v>
      </c>
      <c r="B61" s="6"/>
      <c r="C61" s="6" t="s">
        <v>27</v>
      </c>
      <c r="D61" s="8">
        <v>2364</v>
      </c>
      <c r="E61" s="9">
        <v>1380</v>
      </c>
      <c r="F61" s="10">
        <f>D61*E61</f>
        <v>3262320</v>
      </c>
      <c r="G61" s="9">
        <v>2195</v>
      </c>
      <c r="H61" s="10">
        <f>D61*G61</f>
        <v>5188980</v>
      </c>
      <c r="I61" s="11">
        <f t="shared" ref="I61:I64" si="32">IF(F61=0,"",(H61-F61)/F61)</f>
        <v>0.59057971014492749</v>
      </c>
      <c r="J61" s="11"/>
    </row>
    <row r="62" spans="1:10" x14ac:dyDescent="0.4">
      <c r="A62" s="3">
        <f t="shared" ref="A62:A64" si="33">A61+1</f>
        <v>45</v>
      </c>
      <c r="B62" s="6"/>
      <c r="C62" s="6" t="s">
        <v>24</v>
      </c>
      <c r="D62" s="8">
        <v>168533147.70333648</v>
      </c>
      <c r="E62" s="13">
        <v>0.1188</v>
      </c>
      <c r="F62" s="10">
        <f t="shared" ref="F62" si="34">D62*E62</f>
        <v>20021737.947156373</v>
      </c>
      <c r="G62" s="13">
        <v>0.18698826499999999</v>
      </c>
      <c r="H62" s="10">
        <f t="shared" ref="H62:H63" si="35">D62*G62</f>
        <v>31513720.884035621</v>
      </c>
      <c r="I62" s="11">
        <f t="shared" si="32"/>
        <v>0.57397529461279451</v>
      </c>
      <c r="J62" s="11"/>
    </row>
    <row r="63" spans="1:10" x14ac:dyDescent="0.4">
      <c r="A63" s="3">
        <f t="shared" si="33"/>
        <v>46</v>
      </c>
      <c r="B63" s="6"/>
      <c r="C63" s="6" t="s">
        <v>25</v>
      </c>
      <c r="D63" s="8">
        <f>D62</f>
        <v>168533147.70333648</v>
      </c>
      <c r="E63" s="23">
        <v>6.3608755554644082E-3</v>
      </c>
      <c r="F63" s="14">
        <f>D63*E63</f>
        <v>1072018.3795116255</v>
      </c>
      <c r="G63" s="23">
        <v>7.1982113540449159E-4</v>
      </c>
      <c r="H63" s="14">
        <f t="shared" si="35"/>
        <v>121313.72173310854</v>
      </c>
      <c r="I63" s="15">
        <f t="shared" si="32"/>
        <v>-0.88683615500288826</v>
      </c>
      <c r="J63" s="8"/>
    </row>
    <row r="64" spans="1:10" x14ac:dyDescent="0.4">
      <c r="A64" s="3">
        <f t="shared" si="33"/>
        <v>47</v>
      </c>
      <c r="B64" s="6"/>
      <c r="C64" s="6" t="str">
        <f>"TOTAL "&amp;C60&amp;" BASE REVENUE"</f>
        <v>TOTAL General Service - 5 (GS-5) BASE REVENUE</v>
      </c>
      <c r="D64" s="18"/>
      <c r="E64" s="9"/>
      <c r="F64" s="10">
        <f>SUM(F61:F63)</f>
        <v>24356076.326667998</v>
      </c>
      <c r="G64" s="9"/>
      <c r="H64" s="10">
        <f>SUM(H61:H63)</f>
        <v>36824014.605768725</v>
      </c>
      <c r="I64" s="11">
        <f t="shared" si="32"/>
        <v>0.51190257871910638</v>
      </c>
      <c r="J64" s="24"/>
    </row>
    <row r="65" spans="1:11" x14ac:dyDescent="0.4">
      <c r="F65" s="25"/>
      <c r="G65" s="26"/>
    </row>
    <row r="66" spans="1:11" x14ac:dyDescent="0.4">
      <c r="A66" s="3">
        <f>A64+1</f>
        <v>48</v>
      </c>
      <c r="B66" s="6"/>
      <c r="C66" s="7" t="s">
        <v>35</v>
      </c>
      <c r="D66" s="6"/>
      <c r="E66" s="6"/>
      <c r="F66" s="6"/>
      <c r="G66" s="6"/>
      <c r="H66" s="6"/>
      <c r="I66" s="6"/>
      <c r="J66" s="6"/>
    </row>
    <row r="67" spans="1:11" x14ac:dyDescent="0.4">
      <c r="A67" s="3">
        <f>A66+1</f>
        <v>49</v>
      </c>
      <c r="B67" s="6"/>
      <c r="C67" s="6" t="s">
        <v>27</v>
      </c>
      <c r="D67" s="8">
        <v>13363.428571500001</v>
      </c>
      <c r="E67" s="9">
        <v>45</v>
      </c>
      <c r="F67" s="10">
        <f>D67*E67</f>
        <v>601354.28571750002</v>
      </c>
      <c r="G67" s="9">
        <v>55</v>
      </c>
      <c r="H67" s="10">
        <f>D67*G67</f>
        <v>734988.57143250003</v>
      </c>
      <c r="I67" s="11">
        <f t="shared" ref="I67:I70" si="36">IF(F67=0,"",(H67-F67)/F67)</f>
        <v>0.22222222222222221</v>
      </c>
      <c r="J67" s="11"/>
      <c r="K67" s="12"/>
    </row>
    <row r="68" spans="1:11" x14ac:dyDescent="0.4">
      <c r="A68" s="3">
        <f t="shared" ref="A68:A70" si="37">A67+1</f>
        <v>50</v>
      </c>
      <c r="B68" s="6"/>
      <c r="C68" s="6" t="s">
        <v>24</v>
      </c>
      <c r="D68" s="8">
        <v>586439.99431450001</v>
      </c>
      <c r="E68" s="13">
        <v>0.42315000000000003</v>
      </c>
      <c r="F68" s="10">
        <f t="shared" ref="F68:F69" si="38">D68*E68</f>
        <v>248152.0835941807</v>
      </c>
      <c r="G68" s="13">
        <v>0.29499999999999998</v>
      </c>
      <c r="H68" s="10">
        <f t="shared" ref="H68:H69" si="39">D68*G68</f>
        <v>172999.7983227775</v>
      </c>
      <c r="I68" s="11">
        <f t="shared" si="36"/>
        <v>-0.3028476899444642</v>
      </c>
      <c r="J68" s="11"/>
      <c r="K68" s="17"/>
    </row>
    <row r="69" spans="1:11" x14ac:dyDescent="0.4">
      <c r="A69" s="3">
        <f t="shared" si="37"/>
        <v>51</v>
      </c>
      <c r="B69" s="6"/>
      <c r="C69" s="6" t="s">
        <v>25</v>
      </c>
      <c r="D69" s="8">
        <f>D68</f>
        <v>586439.99431450001</v>
      </c>
      <c r="E69" s="13">
        <v>1.6570784566088629E-2</v>
      </c>
      <c r="F69" s="14">
        <f t="shared" si="38"/>
        <v>9717.77080672382</v>
      </c>
      <c r="G69" s="13">
        <v>1.8752136961173854E-3</v>
      </c>
      <c r="H69" s="14">
        <f t="shared" si="39"/>
        <v>1099.700309289552</v>
      </c>
      <c r="I69" s="15">
        <f t="shared" si="36"/>
        <v>-0.88683615500288826</v>
      </c>
      <c r="J69" s="16"/>
    </row>
    <row r="70" spans="1:11" x14ac:dyDescent="0.4">
      <c r="A70" s="3">
        <f t="shared" si="37"/>
        <v>52</v>
      </c>
      <c r="B70" s="6"/>
      <c r="C70" s="6" t="str">
        <f>"TOTAL "&amp;C66&amp;" BASE REVENUE"</f>
        <v>TOTAL Commercial Standby Generator (CS-SG) BASE REVENUE</v>
      </c>
      <c r="D70" s="18"/>
      <c r="E70" s="9"/>
      <c r="F70" s="10">
        <f>SUM(F67:F69)</f>
        <v>859224.14011840464</v>
      </c>
      <c r="G70" s="9"/>
      <c r="H70" s="10">
        <f>SUM(H67:H69)</f>
        <v>909088.07006456703</v>
      </c>
      <c r="I70" s="11">
        <f t="shared" si="36"/>
        <v>5.803366970030769E-2</v>
      </c>
      <c r="J70" s="11"/>
    </row>
    <row r="72" spans="1:11" x14ac:dyDescent="0.4">
      <c r="A72" s="3">
        <f>A70+1</f>
        <v>53</v>
      </c>
      <c r="B72" s="6"/>
      <c r="C72" s="7" t="s">
        <v>36</v>
      </c>
      <c r="D72" s="6"/>
      <c r="E72" s="6"/>
      <c r="F72" s="6"/>
      <c r="G72" s="6"/>
      <c r="H72" s="6"/>
      <c r="I72" s="6"/>
      <c r="J72" s="6"/>
    </row>
    <row r="73" spans="1:11" x14ac:dyDescent="0.4">
      <c r="A73" s="3">
        <f>A72+1</f>
        <v>54</v>
      </c>
      <c r="B73" s="6"/>
      <c r="C73" s="6" t="s">
        <v>27</v>
      </c>
      <c r="D73" s="8">
        <v>24</v>
      </c>
      <c r="E73" s="9">
        <v>45</v>
      </c>
      <c r="F73" s="10">
        <f>D73*E73</f>
        <v>1080</v>
      </c>
      <c r="G73" s="9">
        <v>55</v>
      </c>
      <c r="H73" s="10">
        <f>D73*G73</f>
        <v>1320</v>
      </c>
      <c r="I73" s="11">
        <f t="shared" ref="I73:I76" si="40">IF(F73=0,"",(H73-F73)/F73)</f>
        <v>0.22222222222222221</v>
      </c>
      <c r="J73" s="11"/>
      <c r="K73" s="12"/>
    </row>
    <row r="74" spans="1:11" x14ac:dyDescent="0.4">
      <c r="A74" s="3">
        <f t="shared" ref="A74:A76" si="41">A73+1</f>
        <v>55</v>
      </c>
      <c r="B74" s="6"/>
      <c r="C74" s="6" t="s">
        <v>24</v>
      </c>
      <c r="D74" s="8">
        <v>7956</v>
      </c>
      <c r="E74" s="13">
        <v>0.19605</v>
      </c>
      <c r="F74" s="10">
        <f>(D74*E74)-1273</f>
        <v>286.77379999999994</v>
      </c>
      <c r="G74" s="13">
        <v>0.27500000000000002</v>
      </c>
      <c r="H74" s="10">
        <f t="shared" ref="H74:H75" si="42">D74*G74</f>
        <v>2187.9</v>
      </c>
      <c r="I74" s="11">
        <f t="shared" si="40"/>
        <v>6.6293580515374853</v>
      </c>
      <c r="J74" s="11"/>
      <c r="K74" s="17"/>
    </row>
    <row r="75" spans="1:11" x14ac:dyDescent="0.4">
      <c r="A75" s="3">
        <f t="shared" si="41"/>
        <v>56</v>
      </c>
      <c r="B75" s="6"/>
      <c r="C75" s="6" t="s">
        <v>25</v>
      </c>
      <c r="D75" s="8">
        <f>D74</f>
        <v>7956</v>
      </c>
      <c r="E75" s="13">
        <v>1.560998319312353E-2</v>
      </c>
      <c r="F75" s="14">
        <f t="shared" ref="F75" si="43">D75*E75</f>
        <v>124.19302628449081</v>
      </c>
      <c r="G75" s="13">
        <v>1.7730000000000001E-3</v>
      </c>
      <c r="H75" s="14">
        <f t="shared" si="42"/>
        <v>14.105988</v>
      </c>
      <c r="I75" s="15">
        <f t="shared" si="40"/>
        <v>-0.88641883991386761</v>
      </c>
      <c r="J75" s="16"/>
      <c r="K75" s="12"/>
    </row>
    <row r="76" spans="1:11" x14ac:dyDescent="0.4">
      <c r="A76" s="3">
        <f t="shared" si="41"/>
        <v>57</v>
      </c>
      <c r="B76" s="6"/>
      <c r="C76" s="6" t="str">
        <f>"TOTAL "&amp;C72&amp;" BASE REVENUE"</f>
        <v>TOTAL Commercial Heat Pump (CS-GHP) BASE REVENUE</v>
      </c>
      <c r="D76" s="18"/>
      <c r="E76" s="9"/>
      <c r="F76" s="10">
        <f>SUM(F73:F75)</f>
        <v>1490.9668262844907</v>
      </c>
      <c r="G76" s="9"/>
      <c r="H76" s="10">
        <f>SUM(H73:H75)</f>
        <v>3522.0059879999999</v>
      </c>
      <c r="I76" s="11">
        <f t="shared" si="40"/>
        <v>1.362229612295859</v>
      </c>
      <c r="J76" s="11"/>
    </row>
    <row r="78" spans="1:11" x14ac:dyDescent="0.4">
      <c r="A78" s="3">
        <f>A76+1</f>
        <v>58</v>
      </c>
      <c r="B78" s="6"/>
      <c r="C78" s="7" t="s">
        <v>37</v>
      </c>
      <c r="D78" s="6"/>
      <c r="E78" s="6"/>
      <c r="F78" s="6"/>
      <c r="G78" s="6"/>
      <c r="H78" s="6"/>
      <c r="I78" s="6"/>
      <c r="J78" s="6"/>
    </row>
    <row r="79" spans="1:11" x14ac:dyDescent="0.4">
      <c r="A79" s="3">
        <f>A78+1</f>
        <v>59</v>
      </c>
      <c r="B79" s="6"/>
      <c r="C79" s="6" t="s">
        <v>27</v>
      </c>
      <c r="D79" s="8">
        <v>0</v>
      </c>
      <c r="E79" s="9">
        <v>0</v>
      </c>
      <c r="F79" s="10">
        <f>D79*E79</f>
        <v>0</v>
      </c>
      <c r="G79" s="9">
        <v>0</v>
      </c>
      <c r="H79" s="10">
        <f>D79*G79</f>
        <v>0</v>
      </c>
      <c r="I79" s="11" t="str">
        <f t="shared" ref="I79:I82" si="44">IF(F79=0,"",(H79-F79)/F79)</f>
        <v/>
      </c>
      <c r="J79" s="11"/>
    </row>
    <row r="80" spans="1:11" x14ac:dyDescent="0.4">
      <c r="A80" s="3">
        <f t="shared" ref="A80:A82" si="45">A79+1</f>
        <v>60</v>
      </c>
      <c r="B80" s="6"/>
      <c r="C80" s="6" t="s">
        <v>24</v>
      </c>
      <c r="D80" s="8">
        <v>538820.37142870005</v>
      </c>
      <c r="E80" s="13">
        <v>0.27512999999999999</v>
      </c>
      <c r="F80" s="10">
        <f t="shared" ref="F80:F81" si="46">D80*E80</f>
        <v>148245.64879117825</v>
      </c>
      <c r="G80" s="13">
        <v>0.42499999999999999</v>
      </c>
      <c r="H80" s="10">
        <f t="shared" ref="H80:H81" si="47">D80*G80</f>
        <v>228998.65785719751</v>
      </c>
      <c r="I80" s="11">
        <f t="shared" si="44"/>
        <v>0.54472431214335038</v>
      </c>
      <c r="J80" s="11"/>
    </row>
    <row r="81" spans="1:10" x14ac:dyDescent="0.4">
      <c r="A81" s="3">
        <f t="shared" si="45"/>
        <v>61</v>
      </c>
      <c r="B81" s="6"/>
      <c r="C81" s="6" t="s">
        <v>25</v>
      </c>
      <c r="D81" s="8">
        <f>D80</f>
        <v>538820.37142870005</v>
      </c>
      <c r="E81" s="13">
        <v>1.3380421678373125E-2</v>
      </c>
      <c r="F81" s="14">
        <f t="shared" si="46"/>
        <v>7209.6437786136376</v>
      </c>
      <c r="G81" s="13">
        <v>1.5141799648074107E-3</v>
      </c>
      <c r="H81" s="14">
        <f t="shared" si="47"/>
        <v>815.87101104742499</v>
      </c>
      <c r="I81" s="15">
        <f t="shared" si="44"/>
        <v>-0.88683615500288826</v>
      </c>
      <c r="J81" s="16"/>
    </row>
    <row r="82" spans="1:10" x14ac:dyDescent="0.4">
      <c r="A82" s="3">
        <f t="shared" si="45"/>
        <v>62</v>
      </c>
      <c r="B82" s="6"/>
      <c r="C82" s="6" t="str">
        <f>"TOTAL "&amp;C78&amp;" BASE REVENUE"</f>
        <v>TOTAL Commercial Street Lighting (CSLS) BASE REVENUE</v>
      </c>
      <c r="D82" s="18"/>
      <c r="E82" s="9"/>
      <c r="F82" s="10">
        <f>SUM(F79:F81)</f>
        <v>155455.2925697919</v>
      </c>
      <c r="G82" s="9"/>
      <c r="H82" s="10">
        <f>SUM(H79:H81)</f>
        <v>229814.52886824493</v>
      </c>
      <c r="I82" s="11">
        <f t="shared" si="44"/>
        <v>0.47833196972093656</v>
      </c>
      <c r="J82" s="11"/>
    </row>
    <row r="84" spans="1:10" x14ac:dyDescent="0.4">
      <c r="A84" s="3">
        <f>A82+1</f>
        <v>63</v>
      </c>
      <c r="B84" s="6"/>
      <c r="C84" s="7" t="s">
        <v>38</v>
      </c>
      <c r="D84" s="6"/>
      <c r="E84" s="6"/>
      <c r="F84" s="6"/>
      <c r="G84" s="6"/>
      <c r="H84" s="6"/>
      <c r="I84" s="6"/>
      <c r="J84" s="6"/>
    </row>
    <row r="85" spans="1:10" x14ac:dyDescent="0.4">
      <c r="A85" s="3">
        <f>A84+1</f>
        <v>64</v>
      </c>
      <c r="B85" s="6"/>
      <c r="C85" s="6" t="s">
        <v>27</v>
      </c>
      <c r="D85" s="8">
        <v>324</v>
      </c>
      <c r="E85" s="9">
        <v>1380</v>
      </c>
      <c r="F85" s="10">
        <f>D85*E85</f>
        <v>447120</v>
      </c>
      <c r="G85" s="9">
        <v>2550</v>
      </c>
      <c r="H85" s="10">
        <f>D85*G85</f>
        <v>826200</v>
      </c>
      <c r="I85" s="11">
        <f t="shared" ref="I85:I88" si="48">IF(F85=0,"",(H85-F85)/F85)</f>
        <v>0.84782608695652173</v>
      </c>
      <c r="J85" s="11"/>
    </row>
    <row r="86" spans="1:10" x14ac:dyDescent="0.4">
      <c r="A86" s="3">
        <f t="shared" ref="A86:A88" si="49">A85+1</f>
        <v>65</v>
      </c>
      <c r="B86" s="6"/>
      <c r="C86" s="6" t="s">
        <v>24</v>
      </c>
      <c r="D86" s="8">
        <v>44229423.157939695</v>
      </c>
      <c r="E86" s="13">
        <v>7.8170000000000003E-2</v>
      </c>
      <c r="F86" s="10">
        <f t="shared" ref="F86:F87" si="50">D86*E86</f>
        <v>3457414.0082561462</v>
      </c>
      <c r="G86" s="13">
        <v>0.10963000000000001</v>
      </c>
      <c r="H86" s="10">
        <f t="shared" ref="H86:H87" si="51">D86*G86</f>
        <v>4848871.6608049292</v>
      </c>
      <c r="I86" s="11">
        <f t="shared" si="48"/>
        <v>0.40245618523730331</v>
      </c>
      <c r="J86" s="11"/>
    </row>
    <row r="87" spans="1:10" x14ac:dyDescent="0.4">
      <c r="A87" s="3">
        <f t="shared" si="49"/>
        <v>66</v>
      </c>
      <c r="B87" s="6"/>
      <c r="C87" s="6" t="s">
        <v>25</v>
      </c>
      <c r="D87" s="8">
        <f>D86</f>
        <v>44229423.157939695</v>
      </c>
      <c r="E87" s="13">
        <v>7.20689244019675E-3</v>
      </c>
      <c r="F87" s="14">
        <f t="shared" si="50"/>
        <v>318756.69539121864</v>
      </c>
      <c r="G87" s="13">
        <v>8.1555965901328165E-4</v>
      </c>
      <c r="H87" s="14">
        <f t="shared" si="51"/>
        <v>36071.733269043441</v>
      </c>
      <c r="I87" s="15">
        <f t="shared" si="48"/>
        <v>-0.88683615500288826</v>
      </c>
      <c r="J87" s="16"/>
    </row>
    <row r="88" spans="1:10" x14ac:dyDescent="0.4">
      <c r="A88" s="3">
        <f t="shared" si="49"/>
        <v>67</v>
      </c>
      <c r="B88" s="6"/>
      <c r="C88" s="6" t="str">
        <f>"TOTAL "&amp;C84&amp;" BASE REVENUE"</f>
        <v>TOTAL Small Interruptible Service (SIS) BASE REVENUE</v>
      </c>
      <c r="D88" s="18"/>
      <c r="E88" s="9"/>
      <c r="F88" s="10">
        <f>SUM(F85:F87)</f>
        <v>4223290.7036473649</v>
      </c>
      <c r="G88" s="9"/>
      <c r="H88" s="10">
        <f>SUM(H85:H87)</f>
        <v>5711143.3940739725</v>
      </c>
      <c r="I88" s="11">
        <f t="shared" si="48"/>
        <v>0.35229701075079956</v>
      </c>
      <c r="J88" s="11"/>
    </row>
    <row r="90" spans="1:10" x14ac:dyDescent="0.4">
      <c r="A90" s="3">
        <f>A88+1</f>
        <v>68</v>
      </c>
      <c r="B90" s="6"/>
      <c r="C90" s="7" t="s">
        <v>39</v>
      </c>
      <c r="D90" s="6"/>
      <c r="E90" s="6"/>
      <c r="F90" s="6"/>
      <c r="G90" s="6"/>
      <c r="H90" s="6"/>
      <c r="I90" s="6"/>
      <c r="J90" s="6"/>
    </row>
    <row r="91" spans="1:10" x14ac:dyDescent="0.4">
      <c r="A91" s="3">
        <f>A90+1</f>
        <v>69</v>
      </c>
      <c r="B91" s="6"/>
      <c r="C91" s="6" t="s">
        <v>27</v>
      </c>
      <c r="D91" s="8">
        <v>168</v>
      </c>
      <c r="E91" s="9">
        <v>1580</v>
      </c>
      <c r="F91" s="10">
        <f>D91*E91</f>
        <v>265440</v>
      </c>
      <c r="G91" s="9">
        <v>2950</v>
      </c>
      <c r="H91" s="10">
        <f>D91*G91</f>
        <v>495600</v>
      </c>
      <c r="I91" s="11">
        <f t="shared" ref="I91:I94" si="52">IF(F91=0,"",(H91-F91)/F91)</f>
        <v>0.86708860759493667</v>
      </c>
      <c r="J91" s="11"/>
    </row>
    <row r="92" spans="1:10" x14ac:dyDescent="0.4">
      <c r="A92" s="3">
        <f t="shared" ref="A92:A94" si="53">A91+1</f>
        <v>70</v>
      </c>
      <c r="B92" s="6"/>
      <c r="C92" s="6" t="s">
        <v>24</v>
      </c>
      <c r="D92" s="8">
        <v>143092613.50390002</v>
      </c>
      <c r="E92" s="13">
        <v>4.0500000000000001E-2</v>
      </c>
      <c r="F92" s="10">
        <f t="shared" ref="F92:F93" si="54">D92*E92</f>
        <v>5795250.8469079509</v>
      </c>
      <c r="G92" s="13">
        <v>5.6800000000000003E-2</v>
      </c>
      <c r="H92" s="10">
        <f t="shared" ref="H92:H93" si="55">D92*G92</f>
        <v>8127660.4470215216</v>
      </c>
      <c r="I92" s="11">
        <f t="shared" si="52"/>
        <v>0.40246913580246918</v>
      </c>
      <c r="J92" s="11"/>
    </row>
    <row r="93" spans="1:10" x14ac:dyDescent="0.4">
      <c r="A93" s="3">
        <f t="shared" si="53"/>
        <v>71</v>
      </c>
      <c r="B93" s="6"/>
      <c r="C93" s="6" t="s">
        <v>25</v>
      </c>
      <c r="D93" s="8">
        <f>D92</f>
        <v>143092613.50390002</v>
      </c>
      <c r="E93" s="13">
        <v>1.5700337584726239E-3</v>
      </c>
      <c r="F93" s="14">
        <f t="shared" si="54"/>
        <v>224660.23378919868</v>
      </c>
      <c r="G93" s="13">
        <v>1.7767105688402875E-4</v>
      </c>
      <c r="H93" s="14">
        <f t="shared" si="55"/>
        <v>25423.41587353576</v>
      </c>
      <c r="I93" s="15">
        <f t="shared" si="52"/>
        <v>-0.88683615500288826</v>
      </c>
      <c r="J93" s="16"/>
    </row>
    <row r="94" spans="1:10" x14ac:dyDescent="0.4">
      <c r="A94" s="3">
        <f t="shared" si="53"/>
        <v>72</v>
      </c>
      <c r="B94" s="6"/>
      <c r="C94" s="6" t="str">
        <f>"TOTAL "&amp;C90&amp;" BASE REVENUE"</f>
        <v>TOTAL Interruptible Service (IS) BASE REVENUE</v>
      </c>
      <c r="D94" s="18"/>
      <c r="E94" s="9"/>
      <c r="F94" s="10">
        <f>SUM(F91:F93)</f>
        <v>6285351.08069715</v>
      </c>
      <c r="G94" s="9"/>
      <c r="H94" s="10">
        <f>SUM(H91:H93)</f>
        <v>8648683.8628950566</v>
      </c>
      <c r="I94" s="11">
        <f t="shared" si="52"/>
        <v>0.37600648744282616</v>
      </c>
      <c r="J94" s="11"/>
    </row>
    <row r="96" spans="1:10" x14ac:dyDescent="0.4">
      <c r="A96" s="3">
        <f>A94+1</f>
        <v>73</v>
      </c>
      <c r="B96" s="6"/>
      <c r="C96" s="7" t="s">
        <v>40</v>
      </c>
      <c r="D96" s="6"/>
      <c r="E96" s="6"/>
      <c r="F96" s="6"/>
      <c r="G96" s="6"/>
      <c r="H96" s="6"/>
      <c r="I96" s="6"/>
      <c r="J96" s="6"/>
    </row>
    <row r="97" spans="1:11" x14ac:dyDescent="0.4">
      <c r="A97" s="3">
        <f>A96+1</f>
        <v>74</v>
      </c>
      <c r="B97" s="6"/>
      <c r="C97" s="6" t="s">
        <v>27</v>
      </c>
      <c r="D97" s="8">
        <v>0</v>
      </c>
      <c r="E97" s="9">
        <v>1720</v>
      </c>
      <c r="F97" s="10">
        <f>D97*E97</f>
        <v>0</v>
      </c>
      <c r="G97" s="9">
        <v>3250</v>
      </c>
      <c r="H97" s="10">
        <f>D97*G97</f>
        <v>0</v>
      </c>
      <c r="I97" s="11" t="str">
        <f t="shared" ref="I97:I100" si="56">IF(F97=0,"",(H97-F97)/F97)</f>
        <v/>
      </c>
      <c r="J97" s="11"/>
    </row>
    <row r="98" spans="1:11" x14ac:dyDescent="0.4">
      <c r="A98" s="3">
        <f t="shared" ref="A98:A100" si="57">A97+1</f>
        <v>75</v>
      </c>
      <c r="B98" s="6"/>
      <c r="C98" s="6" t="s">
        <v>24</v>
      </c>
      <c r="D98" s="8">
        <v>0</v>
      </c>
      <c r="E98" s="13">
        <v>1.0500000000000001E-2</v>
      </c>
      <c r="F98" s="10">
        <f t="shared" ref="F98:F99" si="58">D98*E98</f>
        <v>0</v>
      </c>
      <c r="G98" s="13">
        <v>1.473E-2</v>
      </c>
      <c r="H98" s="10">
        <f t="shared" ref="H98:H99" si="59">D98*G98</f>
        <v>0</v>
      </c>
      <c r="I98" s="11" t="str">
        <f t="shared" si="56"/>
        <v/>
      </c>
      <c r="J98" s="11"/>
    </row>
    <row r="99" spans="1:11" x14ac:dyDescent="0.4">
      <c r="A99" s="3">
        <f t="shared" si="57"/>
        <v>76</v>
      </c>
      <c r="B99" s="6"/>
      <c r="C99" s="6" t="s">
        <v>25</v>
      </c>
      <c r="D99" s="8">
        <f>D98</f>
        <v>0</v>
      </c>
      <c r="E99" s="13">
        <v>0</v>
      </c>
      <c r="F99" s="14">
        <f t="shared" si="58"/>
        <v>0</v>
      </c>
      <c r="G99" s="13">
        <v>0</v>
      </c>
      <c r="H99" s="14">
        <f t="shared" si="59"/>
        <v>0</v>
      </c>
      <c r="I99" s="15" t="str">
        <f t="shared" si="56"/>
        <v/>
      </c>
      <c r="J99" s="16"/>
    </row>
    <row r="100" spans="1:11" x14ac:dyDescent="0.4">
      <c r="A100" s="3">
        <f t="shared" si="57"/>
        <v>77</v>
      </c>
      <c r="B100" s="6"/>
      <c r="C100" s="6" t="str">
        <f>"TOTAL "&amp;C96&amp;" BASE REVENUE"</f>
        <v>TOTAL Interruptible Service - Large Volume (ISLV) BASE REVENUE</v>
      </c>
      <c r="D100" s="18"/>
      <c r="E100" s="9"/>
      <c r="F100" s="10">
        <f>SUM(F97:F99)</f>
        <v>0</v>
      </c>
      <c r="G100" s="9"/>
      <c r="H100" s="10">
        <f>SUM(H97:H99)</f>
        <v>0</v>
      </c>
      <c r="I100" s="11" t="str">
        <f t="shared" si="56"/>
        <v/>
      </c>
      <c r="J100" s="11"/>
    </row>
    <row r="102" spans="1:11" x14ac:dyDescent="0.4">
      <c r="A102" s="3">
        <f>A100+1</f>
        <v>78</v>
      </c>
      <c r="B102" s="6"/>
      <c r="C102" s="7" t="s">
        <v>41</v>
      </c>
      <c r="D102" s="6"/>
      <c r="E102" s="6"/>
      <c r="F102" s="6"/>
      <c r="G102" s="6"/>
      <c r="H102" s="6"/>
      <c r="I102" s="6"/>
      <c r="J102" s="6"/>
    </row>
    <row r="103" spans="1:11" x14ac:dyDescent="0.4">
      <c r="A103" s="3">
        <f>A102+1</f>
        <v>79</v>
      </c>
      <c r="B103" s="6"/>
      <c r="C103" s="6" t="s">
        <v>27</v>
      </c>
      <c r="D103" s="8">
        <v>180</v>
      </c>
      <c r="E103" s="9">
        <v>420</v>
      </c>
      <c r="F103" s="22">
        <f>D103*E103</f>
        <v>75600</v>
      </c>
      <c r="G103" s="9">
        <v>695</v>
      </c>
      <c r="H103" s="22">
        <f>D103*G103</f>
        <v>125100</v>
      </c>
      <c r="I103" s="11">
        <f t="shared" ref="I103:I112" si="60">IF(F103=0,"",(H103-F103)/F103)</f>
        <v>0.65476190476190477</v>
      </c>
      <c r="J103" s="11"/>
      <c r="K103" s="12"/>
    </row>
    <row r="104" spans="1:11" x14ac:dyDescent="0.4">
      <c r="A104" s="3">
        <f t="shared" ref="A104:A106" si="61">A103+1</f>
        <v>80</v>
      </c>
      <c r="B104" s="6"/>
      <c r="C104" s="6" t="s">
        <v>24</v>
      </c>
      <c r="D104" s="8">
        <v>2636519.2385136001</v>
      </c>
      <c r="E104" s="13">
        <v>0.17054</v>
      </c>
      <c r="F104" s="22">
        <f t="shared" ref="F104:F105" si="62">D104*E104</f>
        <v>449631.99093610933</v>
      </c>
      <c r="G104" s="13">
        <v>0.23916999999999999</v>
      </c>
      <c r="H104" s="22">
        <f t="shared" ref="H104:H105" si="63">D104*G104</f>
        <v>630576.30627529777</v>
      </c>
      <c r="I104" s="11">
        <f t="shared" si="60"/>
        <v>0.40242758297173703</v>
      </c>
      <c r="J104" s="11"/>
      <c r="K104" s="12"/>
    </row>
    <row r="105" spans="1:11" x14ac:dyDescent="0.4">
      <c r="A105" s="3">
        <f t="shared" si="61"/>
        <v>81</v>
      </c>
      <c r="B105" s="6"/>
      <c r="C105" s="6" t="s">
        <v>25</v>
      </c>
      <c r="D105" s="8">
        <f>D104</f>
        <v>2636519.2385136001</v>
      </c>
      <c r="E105" s="13">
        <v>6.0499352110486666E-3</v>
      </c>
      <c r="F105" s="14">
        <f t="shared" si="62"/>
        <v>15950.770575690647</v>
      </c>
      <c r="G105" s="13">
        <v>6.8463393046568023E-4</v>
      </c>
      <c r="H105" s="14">
        <f t="shared" si="63"/>
        <v>1805.0505290119484</v>
      </c>
      <c r="I105" s="15">
        <f t="shared" si="60"/>
        <v>-0.88683615500288815</v>
      </c>
      <c r="J105" s="16"/>
    </row>
    <row r="106" spans="1:11" x14ac:dyDescent="0.4">
      <c r="A106" s="3">
        <f t="shared" si="61"/>
        <v>82</v>
      </c>
      <c r="B106" s="6"/>
      <c r="C106" s="6" t="str">
        <f>"TOTAL "&amp;C102&amp;" BASE REVENUE"</f>
        <v>TOTAL Wholesale Service - (WHS) BASE REVENUE</v>
      </c>
      <c r="D106" s="18"/>
      <c r="E106" s="9"/>
      <c r="F106" s="10">
        <f>SUM(F103:F105)</f>
        <v>541182.7615118</v>
      </c>
      <c r="G106" s="9"/>
      <c r="H106" s="10">
        <f>SUM(H103:H105)</f>
        <v>757481.35680430976</v>
      </c>
      <c r="I106" s="11">
        <f t="shared" si="60"/>
        <v>0.39967754088891755</v>
      </c>
      <c r="J106" s="11"/>
    </row>
    <row r="108" spans="1:11" x14ac:dyDescent="0.4">
      <c r="A108" s="3">
        <f>A106+1</f>
        <v>83</v>
      </c>
      <c r="B108" s="6"/>
      <c r="C108" s="7" t="s">
        <v>42</v>
      </c>
      <c r="E108" s="27"/>
      <c r="F108" s="12">
        <v>28420650.551211696</v>
      </c>
      <c r="H108" s="12">
        <v>28420651.361684844</v>
      </c>
      <c r="I108" s="11">
        <f t="shared" si="60"/>
        <v>2.8517051230734375E-8</v>
      </c>
      <c r="J108" s="11"/>
    </row>
    <row r="110" spans="1:11" x14ac:dyDescent="0.4">
      <c r="A110" s="3">
        <f>A108+1</f>
        <v>84</v>
      </c>
      <c r="B110" s="6"/>
      <c r="C110" s="7" t="s">
        <v>43</v>
      </c>
      <c r="F110" s="12">
        <v>21031299.143339802</v>
      </c>
      <c r="H110" s="12">
        <v>22549636.903396916</v>
      </c>
      <c r="I110" s="11">
        <f t="shared" si="60"/>
        <v>7.2194197310818137E-2</v>
      </c>
      <c r="J110" s="11"/>
    </row>
    <row r="112" spans="1:11" ht="13.5" thickBot="1" x14ac:dyDescent="0.45">
      <c r="A112" s="3">
        <f>A110+1</f>
        <v>85</v>
      </c>
      <c r="B112" s="6"/>
      <c r="C112" s="7" t="s">
        <v>44</v>
      </c>
      <c r="E112" s="28"/>
      <c r="F112" s="29">
        <f>F16+F22+F28+F34+F40+F46+F52+F58+F64+F70+F76+F82+F88+F94+F100+F106+F108+F110</f>
        <v>357540585.4307915</v>
      </c>
      <c r="H112" s="29">
        <f>H16+H22+H28+H34+H40+H46+H52+H58+H64+H70+H76+H82+H88+H94+H100+H106+H108+H110</f>
        <v>486639753.8096953</v>
      </c>
      <c r="I112" s="30">
        <f t="shared" si="60"/>
        <v>0.36107556355694703</v>
      </c>
      <c r="J112" s="30"/>
    </row>
    <row r="113" spans="5:10" ht="13.5" thickTop="1" x14ac:dyDescent="0.4"/>
    <row r="114" spans="5:10" ht="14.25" x14ac:dyDescent="0.45">
      <c r="E114"/>
      <c r="F114"/>
      <c r="G114"/>
      <c r="H114"/>
    </row>
    <row r="115" spans="5:10" ht="14.25" x14ac:dyDescent="0.45">
      <c r="E115"/>
      <c r="F115"/>
      <c r="G115"/>
      <c r="H115"/>
      <c r="J115" s="12"/>
    </row>
    <row r="116" spans="5:10" ht="14.25" x14ac:dyDescent="0.45">
      <c r="E116"/>
      <c r="F116"/>
      <c r="G116"/>
      <c r="H116"/>
    </row>
    <row r="117" spans="5:10" ht="14.25" x14ac:dyDescent="0.45">
      <c r="E117"/>
      <c r="F117"/>
      <c r="G117"/>
      <c r="H117"/>
    </row>
    <row r="118" spans="5:10" ht="14.25" x14ac:dyDescent="0.45">
      <c r="E118"/>
      <c r="F118"/>
      <c r="G118"/>
      <c r="H118"/>
    </row>
    <row r="119" spans="5:10" ht="14.25" x14ac:dyDescent="0.45">
      <c r="E119"/>
      <c r="F119"/>
      <c r="G119"/>
      <c r="H119"/>
    </row>
  </sheetData>
  <mergeCells count="2">
    <mergeCell ref="A2:F2"/>
    <mergeCell ref="A3:F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46930-5BC5-4B6F-AF2E-91E04FB11C96}"/>
</file>

<file path=customXml/itemProps2.xml><?xml version="1.0" encoding="utf-8"?>
<ds:datastoreItem xmlns:ds="http://schemas.openxmlformats.org/officeDocument/2006/customXml" ds:itemID="{FCE8D593-4195-4719-84E4-A5A514116196}"/>
</file>

<file path=customXml/itemProps3.xml><?xml version="1.0" encoding="utf-8"?>
<ds:datastoreItem xmlns:ds="http://schemas.openxmlformats.org/officeDocument/2006/customXml" ds:itemID="{1E6193BE-6D55-4647-8947-346E0CB26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4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2023-03-23T17:31:32Z</dcterms:created>
  <dcterms:modified xsi:type="dcterms:W3CDTF">2023-03-23T17:32:40Z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IS_CST" linkTarget="Prop_CIS_CST">
    <vt:r8>1.42419801838818E-306</vt:r8>
  </property>
  <property fmtid="{D5CDD505-2E9C-101B-9397-08002B2CF9AE}" pid="36" name="CIS_DEL" linkTarget="Prop_CIS_DEL">
    <vt:r8>1.42419801838818E-306</vt:r8>
  </property>
  <property fmtid="{D5CDD505-2E9C-101B-9397-08002B2CF9AE}" pid="37" name="CS_GHP_CIBS" linkTarget="Prop_CS_GHP_CIBS">
    <vt:r8>1.42419801838818E-306</vt:r8>
  </property>
  <property fmtid="{D5CDD505-2E9C-101B-9397-08002B2CF9AE}" pid="38" name="CS_GHP_CST" linkTarget="Prop_CS_GHP_CST">
    <vt:r8>1.42419801838818E-306</vt:r8>
  </property>
  <property fmtid="{D5CDD505-2E9C-101B-9397-08002B2CF9AE}" pid="39" name="CS_GHP_DEL" linkTarget="Prop_CS_GHP_DEL">
    <vt:r8>1.42419801838818E-306</vt:r8>
  </property>
  <property fmtid="{D5CDD505-2E9C-101B-9397-08002B2CF9AE}" pid="40" name="CS_SG_CIBS" linkTarget="Prop_CS_SG_CIBS">
    <vt:r8>1.42419801838818E-306</vt:r8>
  </property>
  <property fmtid="{D5CDD505-2E9C-101B-9397-08002B2CF9AE}" pid="41" name="CS_SG_CST" linkTarget="Prop_CS_SG_CST">
    <vt:r8>1.42419801838818E-306</vt:r8>
  </property>
  <property fmtid="{D5CDD505-2E9C-101B-9397-08002B2CF9AE}" pid="42" name="CS_SG_DEL1" linkTarget="Prop_CS_SG_DEL1">
    <vt:r8>1.42419801838818E-306</vt:r8>
  </property>
  <property fmtid="{D5CDD505-2E9C-101B-9397-08002B2CF9AE}" pid="43" name="CSLS_CIBS" linkTarget="Prop_CSLS_CIBS">
    <vt:r8>1.42419801838818E-306</vt:r8>
  </property>
  <property fmtid="{D5CDD505-2E9C-101B-9397-08002B2CF9AE}" pid="44" name="CSLS_CST" linkTarget="Prop_CSLS_CST">
    <vt:r8>1.42419801838818E-306</vt:r8>
  </property>
  <property fmtid="{D5CDD505-2E9C-101B-9397-08002B2CF9AE}" pid="45" name="CSLS_DEL" linkTarget="Prop_CSLS_DEL">
    <vt:r8>1.42419801838818E-306</vt:r8>
  </property>
  <property fmtid="{D5CDD505-2E9C-101B-9397-08002B2CF9AE}" pid="46" name="GS_1_CIBS" linkTarget="Prop_GS_1_CIBS">
    <vt:r8>1.42419801838818E-306</vt:r8>
  </property>
  <property fmtid="{D5CDD505-2E9C-101B-9397-08002B2CF9AE}" pid="47" name="GS_1_CST" linkTarget="Prop_GS_1_CST">
    <vt:r8>1.42419801838818E-306</vt:r8>
  </property>
  <property fmtid="{D5CDD505-2E9C-101B-9397-08002B2CF9AE}" pid="48" name="GS_1_DEL" linkTarget="Prop_GS_1_DEL">
    <vt:r8>1.42419801838818E-306</vt:r8>
  </property>
  <property fmtid="{D5CDD505-2E9C-101B-9397-08002B2CF9AE}" pid="49" name="GS_2_CIBS" linkTarget="Prop_GS_2_CIBS">
    <vt:r8>1.42419801838818E-306</vt:r8>
  </property>
  <property fmtid="{D5CDD505-2E9C-101B-9397-08002B2CF9AE}" pid="50" name="GS_2_CST" linkTarget="Prop_GS_2_CST">
    <vt:r8>1.42419801838818E-306</vt:r8>
  </property>
  <property fmtid="{D5CDD505-2E9C-101B-9397-08002B2CF9AE}" pid="51" name="GS_2_DEL" linkTarget="Prop_GS_2_DEL">
    <vt:r8>1.42419801838818E-306</vt:r8>
  </property>
  <property fmtid="{D5CDD505-2E9C-101B-9397-08002B2CF9AE}" pid="52" name="GS_3_CIBS" linkTarget="Prop_GS_3_CIBS">
    <vt:r8>1.42419801838818E-306</vt:r8>
  </property>
  <property fmtid="{D5CDD505-2E9C-101B-9397-08002B2CF9AE}" pid="53" name="GS_3_CST" linkTarget="Prop_GS_3_CST">
    <vt:r8>1.42419801838818E-306</vt:r8>
  </property>
  <property fmtid="{D5CDD505-2E9C-101B-9397-08002B2CF9AE}" pid="54" name="GS_3_DEL" linkTarget="Prop_GS_3_DEL">
    <vt:r8>1.42419801838818E-306</vt:r8>
  </property>
  <property fmtid="{D5CDD505-2E9C-101B-9397-08002B2CF9AE}" pid="55" name="GS_4_CIBS" linkTarget="Prop_GS_4_CIBS">
    <vt:r8>1.42419801838818E-306</vt:r8>
  </property>
  <property fmtid="{D5CDD505-2E9C-101B-9397-08002B2CF9AE}" pid="56" name="GS_4_CST" linkTarget="Prop_GS_4_CST">
    <vt:r8>1.42419801838818E-306</vt:r8>
  </property>
  <property fmtid="{D5CDD505-2E9C-101B-9397-08002B2CF9AE}" pid="57" name="GS_4_DEL" linkTarget="Prop_GS_4_DEL">
    <vt:r8>1.42419801838818E-306</vt:r8>
  </property>
  <property fmtid="{D5CDD505-2E9C-101B-9397-08002B2CF9AE}" pid="58" name="GS_5_CIBS" linkTarget="Prop_GS_5_CIBS">
    <vt:r8>1.42419801838818E-306</vt:r8>
  </property>
  <property fmtid="{D5CDD505-2E9C-101B-9397-08002B2CF9AE}" pid="59" name="GS_5_CST" linkTarget="Prop_GS_5_CST">
    <vt:r8>1.42419801838818E-306</vt:r8>
  </property>
  <property fmtid="{D5CDD505-2E9C-101B-9397-08002B2CF9AE}" pid="60" name="GS_5_DEL" linkTarget="Prop_GS_5_DEL">
    <vt:r8>1.42419801838818E-306</vt:r8>
  </property>
  <property fmtid="{D5CDD505-2E9C-101B-9397-08002B2CF9AE}" pid="61" name="IS_CIBS" linkTarget="Prop_IS_CIBS">
    <vt:r8>1.42419801838818E-306</vt:r8>
  </property>
  <property fmtid="{D5CDD505-2E9C-101B-9397-08002B2CF9AE}" pid="62" name="IS_CST" linkTarget="Prop_IS_CST">
    <vt:r8>1.42419801838818E-306</vt:r8>
  </property>
  <property fmtid="{D5CDD505-2E9C-101B-9397-08002B2CF9AE}" pid="63" name="IS_DEL" linkTarget="Prop_IS_DEL">
    <vt:r8>1.42419801838818E-306</vt:r8>
  </property>
  <property fmtid="{D5CDD505-2E9C-101B-9397-08002B2CF9AE}" pid="64" name="ISLV_CIBS" linkTarget="Prop_ISLV_CIBS">
    <vt:r8>1.42419801838818E-306</vt:r8>
  </property>
  <property fmtid="{D5CDD505-2E9C-101B-9397-08002B2CF9AE}" pid="65" name="ISLV_CST" linkTarget="Prop_ISLV_CST">
    <vt:r8>1.42419801838818E-306</vt:r8>
  </property>
  <property fmtid="{D5CDD505-2E9C-101B-9397-08002B2CF9AE}" pid="66" name="ISLV_DEL" linkTarget="Prop_ISLV_DEL">
    <vt:r8>1.42419801838818E-306</vt:r8>
  </property>
  <property fmtid="{D5CDD505-2E9C-101B-9397-08002B2CF9AE}" pid="67" name="LNG_CST" linkTarget="Prop_LNG_CST">
    <vt:r8>1.42419801838818E-306</vt:r8>
  </property>
  <property fmtid="{D5CDD505-2E9C-101B-9397-08002B2CF9AE}" pid="68" name="LNG_DEL" linkTarget="Prop_LNG_DEL">
    <vt:r8>1.42419801838818E-306</vt:r8>
  </property>
  <property fmtid="{D5CDD505-2E9C-101B-9397-08002B2CF9AE}" pid="69" name="ContentTypeId">
    <vt:lpwstr>0x0101001B9469E761E20748A773F85B33816D32</vt:lpwstr>
  </property>
</Properties>
</file>