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ChristianRichard_DirectTestimony/Library/Drafter Workspace/Exhibit/"/>
    </mc:Choice>
  </mc:AlternateContent>
  <xr:revisionPtr revIDLastSave="0" documentId="13_ncr:1_{6980F8F8-D94F-4885-B24E-B8215AE0827C}" xr6:coauthVersionLast="47" xr6:coauthVersionMax="47" xr10:uidLastSave="{00000000-0000-0000-0000-000000000000}"/>
  <bookViews>
    <workbookView xWindow="38280" yWindow="-120" windowWidth="29040" windowHeight="15840" xr2:uid="{8B6F00CA-C82F-4208-A660-07E71153A32A}"/>
  </bookViews>
  <sheets>
    <sheet name="Richard" sheetId="1" r:id="rId1"/>
  </sheets>
  <externalReferences>
    <externalReference r:id="rId2"/>
  </externalReferences>
  <definedNames>
    <definedName name="_xlnm.Print_Area" localSheetId="0">Richard!$A$1:$E$69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C67" i="1"/>
  <c r="E66" i="1"/>
  <c r="E67" i="1" s="1"/>
  <c r="D66" i="1"/>
  <c r="C66" i="1"/>
  <c r="B66" i="1"/>
  <c r="A66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D64" i="1" s="1"/>
  <c r="C25" i="1"/>
  <c r="C64" i="1" s="1"/>
  <c r="B25" i="1"/>
  <c r="A25" i="1"/>
  <c r="E24" i="1"/>
  <c r="E64" i="1" s="1"/>
  <c r="D24" i="1"/>
  <c r="C24" i="1"/>
  <c r="B24" i="1"/>
  <c r="A24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E22" i="1" s="1"/>
  <c r="E69" i="1" s="1"/>
  <c r="D12" i="1"/>
  <c r="D22" i="1" s="1"/>
  <c r="D69" i="1" s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C22" i="1" s="1"/>
  <c r="B8" i="1"/>
  <c r="A8" i="1"/>
  <c r="C69" i="1" l="1"/>
</calcChain>
</file>

<file path=xl/sharedStrings.xml><?xml version="1.0" encoding="utf-8"?>
<sst xmlns="http://schemas.openxmlformats.org/spreadsheetml/2006/main" count="10" uniqueCount="10">
  <si>
    <t>Peoples Gas System, Inc.</t>
  </si>
  <si>
    <t>Witness: Christian Richard</t>
  </si>
  <si>
    <t>Capital Category</t>
  </si>
  <si>
    <t>Project / Expenditure</t>
  </si>
  <si>
    <t>Subtotal Growth</t>
  </si>
  <si>
    <t>Subtotal Reliability, Resiliency, and Efficiency</t>
  </si>
  <si>
    <t>Subtotal Legacy</t>
  </si>
  <si>
    <t>Total Witness Richard</t>
  </si>
  <si>
    <t>Residential and Small Commercial Capital  Spending 2022 to 2024</t>
  </si>
  <si>
    <t>Note: Schedule also includes Capital Spending for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</si>
</sst>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/>
    <xf numFmtId="164" fontId="2" fillId="0" borderId="2" xfId="2" applyNumberFormat="1" applyFont="1" applyBorder="1"/>
    <xf numFmtId="164" fontId="2" fillId="0" borderId="3" xfId="2" applyNumberFormat="1" applyFont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fmee\Desktop\Testimony%20Stats\Capital%20by%20Witness.xlsx" TargetMode="External"/><Relationship Id="rId1" Type="http://schemas.openxmlformats.org/officeDocument/2006/relationships/externalLinkPath" Target="/Users/jfmee/Desktop/Testimony%20Stats/Capital%20by%20Witn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utkin"/>
      <sheetName val="Estrada"/>
      <sheetName val="O'Connor"/>
      <sheetName val="Richard"/>
      <sheetName val="Pivot"/>
      <sheetName val="Details"/>
    </sheetNames>
    <sheetDataSet>
      <sheetData sheetId="0"/>
      <sheetData sheetId="1"/>
      <sheetData sheetId="2"/>
      <sheetData sheetId="3"/>
      <sheetData sheetId="4">
        <row r="33">
          <cell r="B33" t="str">
            <v>Growth</v>
          </cell>
          <cell r="C33" t="str">
            <v>Gas Heat Pump (GHP)</v>
          </cell>
          <cell r="D33">
            <v>0</v>
          </cell>
          <cell r="E33">
            <v>500000</v>
          </cell>
          <cell r="F33">
            <v>125000</v>
          </cell>
        </row>
        <row r="34">
          <cell r="B34" t="str">
            <v>Growth</v>
          </cell>
          <cell r="C34" t="str">
            <v>Main-FGT to Big Bend Lateral Ph2</v>
          </cell>
          <cell r="D34">
            <v>32495819.449999999</v>
          </cell>
        </row>
        <row r="35">
          <cell r="B35" t="str">
            <v>Growth</v>
          </cell>
          <cell r="C35" t="str">
            <v>Main-Greater Orlando Aviation Auth</v>
          </cell>
          <cell r="D35">
            <v>1118420.3999999999</v>
          </cell>
        </row>
        <row r="36">
          <cell r="B36" t="str">
            <v>Growth</v>
          </cell>
          <cell r="C36" t="str">
            <v>Main-Silverleaf Village Developer</v>
          </cell>
          <cell r="D36">
            <v>1512805.9700000002</v>
          </cell>
        </row>
        <row r="37">
          <cell r="B37" t="str">
            <v>Growth</v>
          </cell>
          <cell r="C37" t="str">
            <v>Measuring and Regulation Station Equipment</v>
          </cell>
          <cell r="D37">
            <v>4386746.5699999994</v>
          </cell>
          <cell r="E37">
            <v>4839781.8500000006</v>
          </cell>
          <cell r="F37">
            <v>7509918</v>
          </cell>
        </row>
        <row r="38">
          <cell r="B38" t="str">
            <v>Growth</v>
          </cell>
          <cell r="C38" t="str">
            <v>Meters</v>
          </cell>
          <cell r="D38">
            <v>8045118.1600000001</v>
          </cell>
          <cell r="E38">
            <v>7187832</v>
          </cell>
          <cell r="F38">
            <v>7733200</v>
          </cell>
        </row>
        <row r="39">
          <cell r="B39" t="str">
            <v>Growth</v>
          </cell>
          <cell r="C39" t="str">
            <v>Meters and Regulators - Commercial</v>
          </cell>
          <cell r="D39">
            <v>3556868.5100000002</v>
          </cell>
          <cell r="E39">
            <v>3824180.28</v>
          </cell>
          <cell r="F39">
            <v>4121817.2399999998</v>
          </cell>
        </row>
        <row r="40">
          <cell r="B40" t="str">
            <v>Growth</v>
          </cell>
          <cell r="C40" t="str">
            <v>Meters and Regulators - Commercial Install</v>
          </cell>
          <cell r="D40">
            <v>4302072.0199999996</v>
          </cell>
          <cell r="E40">
            <v>3064814.5200000005</v>
          </cell>
          <cell r="F40">
            <v>2970030.1199999996</v>
          </cell>
        </row>
        <row r="41">
          <cell r="B41" t="str">
            <v>Growth</v>
          </cell>
          <cell r="C41" t="str">
            <v>Meters and Regulators - Residential</v>
          </cell>
          <cell r="D41">
            <v>2176702.8800000004</v>
          </cell>
          <cell r="E41">
            <v>1051083.6000000001</v>
          </cell>
          <cell r="F41">
            <v>964591.68</v>
          </cell>
        </row>
        <row r="42">
          <cell r="B42" t="str">
            <v>Growth</v>
          </cell>
          <cell r="C42" t="str">
            <v>Meters and Regulators - Residential Install</v>
          </cell>
          <cell r="D42">
            <v>7970355.5899999989</v>
          </cell>
          <cell r="E42">
            <v>7276604.6400000006</v>
          </cell>
          <cell r="F42">
            <v>6879736.0800000001</v>
          </cell>
        </row>
        <row r="43">
          <cell r="B43" t="str">
            <v>Growth</v>
          </cell>
          <cell r="C43" t="str">
            <v>New Revenue Mains</v>
          </cell>
          <cell r="D43">
            <v>43548482.160000004</v>
          </cell>
          <cell r="E43">
            <v>56805292.020000003</v>
          </cell>
          <cell r="F43">
            <v>55461916.200000003</v>
          </cell>
        </row>
        <row r="44">
          <cell r="B44" t="str">
            <v>Growth</v>
          </cell>
          <cell r="C44" t="str">
            <v>New Revenue Services</v>
          </cell>
          <cell r="D44">
            <v>61454959.859999999</v>
          </cell>
          <cell r="E44">
            <v>62740128.839999996</v>
          </cell>
          <cell r="F44">
            <v>60239652.479999997</v>
          </cell>
        </row>
        <row r="45">
          <cell r="B45" t="str">
            <v>Growth</v>
          </cell>
          <cell r="C45" t="str">
            <v>Regulators</v>
          </cell>
          <cell r="D45">
            <v>1647152.7100000002</v>
          </cell>
          <cell r="E45">
            <v>905350.04</v>
          </cell>
          <cell r="F45">
            <v>974000</v>
          </cell>
        </row>
        <row r="46">
          <cell r="B46" t="str">
            <v>Growth</v>
          </cell>
          <cell r="C46" t="str">
            <v>Southwest Lakeland Loop</v>
          </cell>
          <cell r="D46">
            <v>2200860.7200000002</v>
          </cell>
        </row>
        <row r="47">
          <cell r="B47" t="str">
            <v>Reliability, Resiliency, and Efficiency</v>
          </cell>
          <cell r="C47" t="str">
            <v>Distribution System Improvements</v>
          </cell>
          <cell r="D47">
            <v>1943100.5099999998</v>
          </cell>
          <cell r="E47">
            <v>13526640</v>
          </cell>
          <cell r="F47">
            <v>3358763</v>
          </cell>
        </row>
        <row r="48">
          <cell r="B48" t="str">
            <v>Reliability, Resiliency, and Efficiency</v>
          </cell>
          <cell r="C48" t="str">
            <v>GPS Barcoding Program</v>
          </cell>
          <cell r="D48">
            <v>0</v>
          </cell>
          <cell r="E48">
            <v>300000</v>
          </cell>
          <cell r="F48">
            <v>300000</v>
          </cell>
        </row>
        <row r="49">
          <cell r="B49" t="str">
            <v>Reliability, Resiliency, and Efficiency</v>
          </cell>
          <cell r="C49" t="str">
            <v>Main Replacements</v>
          </cell>
          <cell r="D49">
            <v>852376.77000000014</v>
          </cell>
          <cell r="E49">
            <v>5523322.1199999992</v>
          </cell>
          <cell r="F49">
            <v>3978201.92</v>
          </cell>
        </row>
        <row r="50">
          <cell r="B50" t="str">
            <v>Reliability, Resiliency, and Efficiency</v>
          </cell>
          <cell r="C50" t="str">
            <v>Main Replace-Tampa Downtown</v>
          </cell>
          <cell r="D50">
            <v>0</v>
          </cell>
          <cell r="E50">
            <v>1054545.5</v>
          </cell>
          <cell r="F50">
            <v>10749999</v>
          </cell>
        </row>
        <row r="51">
          <cell r="B51" t="str">
            <v>Reliability, Resiliency, and Efficiency</v>
          </cell>
          <cell r="C51" t="str">
            <v>Measuring and Regulation Station Equipment</v>
          </cell>
          <cell r="D51">
            <v>436238.30000000005</v>
          </cell>
          <cell r="E51">
            <v>718000</v>
          </cell>
        </row>
        <row r="52">
          <cell r="B52" t="str">
            <v>Reliability, Resiliency, and Efficiency</v>
          </cell>
          <cell r="C52" t="str">
            <v>Municipal Improvements</v>
          </cell>
          <cell r="D52">
            <v>17589601.419999998</v>
          </cell>
          <cell r="E52">
            <v>10834672</v>
          </cell>
          <cell r="F52">
            <v>11492130</v>
          </cell>
        </row>
        <row r="53">
          <cell r="B53" t="str">
            <v>Reliability, Resiliency, and Efficiency</v>
          </cell>
          <cell r="C53" t="str">
            <v>New Revenue Mains</v>
          </cell>
          <cell r="D53">
            <v>-601084.11</v>
          </cell>
          <cell r="E53">
            <v>0</v>
          </cell>
          <cell r="F53">
            <v>0</v>
          </cell>
        </row>
        <row r="54">
          <cell r="B54" t="str">
            <v>Reliability, Resiliency, and Efficiency</v>
          </cell>
          <cell r="C54" t="str">
            <v>PGS Project Tampa Building</v>
          </cell>
          <cell r="D54">
            <v>6612085.3800000008</v>
          </cell>
          <cell r="E54">
            <v>19046042</v>
          </cell>
          <cell r="F54">
            <v>28173525</v>
          </cell>
        </row>
        <row r="55">
          <cell r="B55" t="str">
            <v>Reliability, Resiliency, and Efficiency</v>
          </cell>
          <cell r="C55" t="str">
            <v>Sumterville Dade City Connector</v>
          </cell>
          <cell r="D55">
            <v>12665409.169999998</v>
          </cell>
          <cell r="E55">
            <v>46943651</v>
          </cell>
          <cell r="F55">
            <v>0</v>
          </cell>
        </row>
        <row r="56">
          <cell r="B56" t="str">
            <v>Reliability, Resiliency, and Efficiency</v>
          </cell>
          <cell r="C56" t="str">
            <v>Tampa City Distribution Trunk</v>
          </cell>
          <cell r="D56">
            <v>0</v>
          </cell>
          <cell r="E56">
            <v>120000</v>
          </cell>
          <cell r="F56">
            <v>7138521</v>
          </cell>
        </row>
        <row r="57">
          <cell r="B57" t="str">
            <v>Reliability, Resiliency, and Efficiency</v>
          </cell>
          <cell r="C57" t="str">
            <v>Undetectable Gas Pipes</v>
          </cell>
          <cell r="D57">
            <v>0</v>
          </cell>
          <cell r="E57">
            <v>0</v>
          </cell>
          <cell r="F57">
            <v>4622670.72</v>
          </cell>
        </row>
        <row r="58">
          <cell r="B58" t="str">
            <v>Reliability, Resiliency, and Efficiency</v>
          </cell>
          <cell r="C58" t="str">
            <v>Technology Projects - Capital Investment Planning Solution</v>
          </cell>
          <cell r="D58">
            <v>0</v>
          </cell>
          <cell r="F58">
            <v>1750000</v>
          </cell>
        </row>
        <row r="59">
          <cell r="B59" t="str">
            <v>Reliability, Resiliency, and Efficiency</v>
          </cell>
          <cell r="C59" t="str">
            <v>Technology Projects - Computers</v>
          </cell>
          <cell r="D59">
            <v>113996.64</v>
          </cell>
          <cell r="E59">
            <v>120000</v>
          </cell>
          <cell r="F59">
            <v>120000</v>
          </cell>
        </row>
        <row r="60">
          <cell r="B60" t="str">
            <v>Reliability, Resiliency, and Efficiency</v>
          </cell>
          <cell r="C60" t="str">
            <v>Technology Projects - Design Tools Upgrade</v>
          </cell>
          <cell r="D60">
            <v>0</v>
          </cell>
          <cell r="E60">
            <v>100000</v>
          </cell>
          <cell r="F60">
            <v>275000</v>
          </cell>
        </row>
        <row r="61">
          <cell r="B61" t="str">
            <v>Reliability, Resiliency, and Efficiency</v>
          </cell>
          <cell r="C61" t="str">
            <v>Technology Projects - ERP Portfolio Optimization 2024</v>
          </cell>
          <cell r="D61">
            <v>0</v>
          </cell>
          <cell r="E61">
            <v>0</v>
          </cell>
          <cell r="F61">
            <v>639600</v>
          </cell>
        </row>
        <row r="62">
          <cell r="B62" t="str">
            <v>Reliability, Resiliency, and Efficiency</v>
          </cell>
          <cell r="C62" t="str">
            <v>Technology Projects - JANA DIMP Software</v>
          </cell>
          <cell r="D62">
            <v>0</v>
          </cell>
          <cell r="E62">
            <v>1070597</v>
          </cell>
          <cell r="F62">
            <v>535300</v>
          </cell>
        </row>
        <row r="63">
          <cell r="B63" t="str">
            <v>Reliability, Resiliency, and Efficiency</v>
          </cell>
          <cell r="C63" t="str">
            <v>Technology Projects - PGAS to FlowCal Migration</v>
          </cell>
          <cell r="D63">
            <v>0</v>
          </cell>
          <cell r="E63">
            <v>825000</v>
          </cell>
        </row>
        <row r="64">
          <cell r="B64" t="str">
            <v>Reliability, Resiliency, and Efficiency</v>
          </cell>
          <cell r="C64" t="str">
            <v>Technology Projects - PGS Analytics/Feasibility &amp; Power Application</v>
          </cell>
          <cell r="D64">
            <v>108627.43</v>
          </cell>
          <cell r="E64">
            <v>85000</v>
          </cell>
          <cell r="F64">
            <v>0</v>
          </cell>
        </row>
        <row r="65">
          <cell r="B65" t="str">
            <v>Reliability, Resiliency, and Efficiency</v>
          </cell>
          <cell r="C65" t="str">
            <v>Technology Projects - PGS Finance SW Projects</v>
          </cell>
          <cell r="D65">
            <v>28746.25</v>
          </cell>
          <cell r="E65">
            <v>418600</v>
          </cell>
          <cell r="F65">
            <v>63156</v>
          </cell>
        </row>
        <row r="66">
          <cell r="B66" t="str">
            <v>Reliability, Resiliency, and Efficiency</v>
          </cell>
          <cell r="C66" t="str">
            <v>Technology Projects - PGS HR SW Projects</v>
          </cell>
          <cell r="D66">
            <v>170451.19</v>
          </cell>
          <cell r="E66">
            <v>261489</v>
          </cell>
          <cell r="F66">
            <v>149328</v>
          </cell>
        </row>
        <row r="67">
          <cell r="B67" t="str">
            <v>Reliability, Resiliency, and Efficiency</v>
          </cell>
          <cell r="C67" t="str">
            <v>Technology Projects - PGS IT SW Projects</v>
          </cell>
          <cell r="D67">
            <v>1384290.59</v>
          </cell>
          <cell r="E67">
            <v>753240</v>
          </cell>
          <cell r="F67">
            <v>439400</v>
          </cell>
        </row>
        <row r="68">
          <cell r="B68" t="str">
            <v>Reliability, Resiliency, and Efficiency</v>
          </cell>
          <cell r="C68" t="str">
            <v>Technology Projects - Miscellaneous Technology Projects</v>
          </cell>
          <cell r="D68">
            <v>0</v>
          </cell>
          <cell r="E68">
            <v>800000</v>
          </cell>
          <cell r="F68">
            <v>1260000</v>
          </cell>
        </row>
        <row r="69">
          <cell r="B69" t="str">
            <v>Reliability, Resiliency, and Efficiency</v>
          </cell>
          <cell r="C69" t="str">
            <v>Technology Projects - SAS/Data Analytics Tool Upgrade</v>
          </cell>
          <cell r="D69">
            <v>0</v>
          </cell>
          <cell r="E69">
            <v>200000</v>
          </cell>
          <cell r="F69">
            <v>0</v>
          </cell>
        </row>
        <row r="70">
          <cell r="B70" t="str">
            <v>Reliability, Resiliency, and Efficiency</v>
          </cell>
          <cell r="C70" t="str">
            <v>Technology Projects - TSA</v>
          </cell>
          <cell r="D70">
            <v>220620.61</v>
          </cell>
          <cell r="E70">
            <v>848000</v>
          </cell>
          <cell r="F70">
            <v>637500</v>
          </cell>
        </row>
        <row r="71">
          <cell r="B71" t="str">
            <v>Reliability, Resiliency, and Efficiency</v>
          </cell>
          <cell r="C71" t="str">
            <v>Technology Projects - WAM Enhancements 2024</v>
          </cell>
          <cell r="D71">
            <v>0</v>
          </cell>
          <cell r="F71">
            <v>1500000</v>
          </cell>
        </row>
        <row r="72">
          <cell r="B72" t="str">
            <v>Reliability, Resiliency, and Efficiency</v>
          </cell>
          <cell r="C72" t="str">
            <v>Technology Projects - WAM</v>
          </cell>
          <cell r="D72">
            <v>12684283.02</v>
          </cell>
          <cell r="E72">
            <v>9945534.8900000006</v>
          </cell>
        </row>
        <row r="73">
          <cell r="B73" t="str">
            <v>Reliability, Resiliency, and Efficiency</v>
          </cell>
          <cell r="C73" t="str">
            <v>Technology Projects - Tools &amp; Equipment</v>
          </cell>
          <cell r="D73">
            <v>119582.7</v>
          </cell>
        </row>
        <row r="74">
          <cell r="B74" t="str">
            <v>Reliability, Resiliency, and Efficiency</v>
          </cell>
          <cell r="C74" t="str">
            <v>Technology Projects - Compressor Station Monitoring</v>
          </cell>
          <cell r="D74">
            <v>242203.96000000002</v>
          </cell>
        </row>
        <row r="75">
          <cell r="B75" t="str">
            <v>Reliability, Resiliency, and Efficiency</v>
          </cell>
          <cell r="C75" t="str">
            <v>Technology Projects - Customer Profiles &amp; Retention</v>
          </cell>
          <cell r="D75">
            <v>167969.19000000003</v>
          </cell>
        </row>
        <row r="76">
          <cell r="B76" t="str">
            <v>Reliability, Resiliency, and Efficiency</v>
          </cell>
          <cell r="C76" t="str">
            <v>Technology Projects - FCS Upgrade (Itron)</v>
          </cell>
          <cell r="D76">
            <v>85256.22</v>
          </cell>
        </row>
        <row r="77">
          <cell r="B77" t="str">
            <v>Reliability, Resiliency, and Efficiency</v>
          </cell>
          <cell r="C77" t="str">
            <v>Technology Projects - GIS Upgrade - ESRI - 2020</v>
          </cell>
          <cell r="D77">
            <v>106731.01000000001</v>
          </cell>
        </row>
        <row r="78">
          <cell r="B78" t="str">
            <v>Reliability, Resiliency, and Efficiency</v>
          </cell>
          <cell r="C78" t="str">
            <v>Technology Projects - GMS Upgrade to Quorum</v>
          </cell>
          <cell r="D78">
            <v>303767.91000000003</v>
          </cell>
        </row>
        <row r="79">
          <cell r="B79" t="str">
            <v>Reliability, Resiliency, and Efficiency</v>
          </cell>
          <cell r="C79" t="str">
            <v>Technology Projects - Long Term Forecast (LTF) Model</v>
          </cell>
          <cell r="D79">
            <v>426985.76</v>
          </cell>
        </row>
        <row r="80">
          <cell r="B80" t="str">
            <v>Reliability, Resiliency, and Efficiency</v>
          </cell>
          <cell r="C80" t="str">
            <v>Technology Projects - PC Hardware Upgrade</v>
          </cell>
          <cell r="D80">
            <v>706011.62</v>
          </cell>
        </row>
        <row r="81">
          <cell r="B81" t="str">
            <v>Reliability, Resiliency, and Efficiency</v>
          </cell>
          <cell r="C81" t="str">
            <v>Technology Projects - PGS HR Payroll Optimization</v>
          </cell>
          <cell r="D81">
            <v>94427.890000000014</v>
          </cell>
        </row>
        <row r="82">
          <cell r="B82" t="str">
            <v>Reliability, Resiliency, and Efficiency</v>
          </cell>
          <cell r="C82" t="str">
            <v>Technology Projects - PGS Safety Training Scheduling &amp; Tracking</v>
          </cell>
          <cell r="D82">
            <v>23936.62</v>
          </cell>
        </row>
        <row r="83">
          <cell r="B83" t="str">
            <v>Reliability, Resiliency, and Efficiency</v>
          </cell>
          <cell r="C83" t="str">
            <v>Technology Projects - PGS SAP Procurement Automation</v>
          </cell>
          <cell r="D83">
            <v>178724.86000000002</v>
          </cell>
        </row>
        <row r="84">
          <cell r="B84" t="str">
            <v>Reliability, Resiliency, and Efficiency</v>
          </cell>
          <cell r="C84" t="str">
            <v>Technology Projects - RouteSmart Enhancements</v>
          </cell>
          <cell r="D84">
            <v>4548.29</v>
          </cell>
        </row>
        <row r="85">
          <cell r="B85" t="str">
            <v>Reliability, Resiliency, and Efficiency</v>
          </cell>
          <cell r="C85" t="str">
            <v>Technology Projects - PGS SCADA Replacement Pro</v>
          </cell>
          <cell r="D85">
            <v>505999.15</v>
          </cell>
        </row>
        <row r="86">
          <cell r="B86" t="str">
            <v>Reliability, Resiliency, and Efficiency</v>
          </cell>
          <cell r="C86" t="str">
            <v>Technology Projects - Gas Utility Underground Mapping</v>
          </cell>
          <cell r="D86">
            <v>0</v>
          </cell>
          <cell r="F86">
            <v>1500000</v>
          </cell>
        </row>
        <row r="87">
          <cell r="B87" t="str">
            <v>Legacy</v>
          </cell>
          <cell r="C87" t="str">
            <v>CIBS &amp; PPP Replacement</v>
          </cell>
          <cell r="D87">
            <v>31303624.939999998</v>
          </cell>
          <cell r="E87">
            <v>27339750</v>
          </cell>
          <cell r="F87">
            <v>20844519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6BC1-1C10-4998-A44E-89400644F66E}">
  <sheetPr>
    <pageSetUpPr fitToPage="1"/>
  </sheetPr>
  <dimension ref="A1:E70"/>
  <sheetViews>
    <sheetView tabSelected="1" view="pageBreakPreview" zoomScale="90" zoomScaleNormal="120" zoomScaleSheetLayoutView="90" workbookViewId="0">
      <selection activeCell="A3" sqref="A3:E3"/>
    </sheetView>
  </sheetViews>
  <sheetFormatPr defaultRowHeight="14.5" x14ac:dyDescent="0.35"/>
  <cols>
    <col min="1" max="1" width="34.1796875" bestFit="1" customWidth="1"/>
    <col min="2" max="2" width="62.453125" bestFit="1" customWidth="1"/>
    <col min="3" max="5" width="15.26953125" bestFit="1" customWidth="1"/>
  </cols>
  <sheetData>
    <row r="1" spans="1:5" x14ac:dyDescent="0.35">
      <c r="A1" s="8" t="s">
        <v>0</v>
      </c>
      <c r="B1" s="8"/>
      <c r="C1" s="8"/>
      <c r="D1" s="8"/>
      <c r="E1" s="8"/>
    </row>
    <row r="2" spans="1:5" x14ac:dyDescent="0.35">
      <c r="A2" s="8" t="s">
        <v>8</v>
      </c>
      <c r="B2" s="8"/>
      <c r="C2" s="8"/>
      <c r="D2" s="8"/>
      <c r="E2" s="8"/>
    </row>
    <row r="3" spans="1:5" x14ac:dyDescent="0.35">
      <c r="A3" s="8" t="s">
        <v>9</v>
      </c>
      <c r="B3" s="8"/>
      <c r="C3" s="8"/>
      <c r="D3" s="8"/>
      <c r="E3" s="8"/>
    </row>
    <row r="4" spans="1:5" x14ac:dyDescent="0.35">
      <c r="A4" s="8" t="s">
        <v>1</v>
      </c>
      <c r="B4" s="8"/>
      <c r="C4" s="8"/>
      <c r="D4" s="8"/>
      <c r="E4" s="8"/>
    </row>
    <row r="5" spans="1:5" x14ac:dyDescent="0.35">
      <c r="A5" s="1"/>
      <c r="B5" s="1"/>
      <c r="C5" s="1"/>
      <c r="D5" s="1"/>
      <c r="E5" s="1"/>
    </row>
    <row r="7" spans="1:5" x14ac:dyDescent="0.35">
      <c r="A7" s="2" t="s">
        <v>2</v>
      </c>
      <c r="B7" s="2" t="s">
        <v>3</v>
      </c>
      <c r="C7" s="2">
        <v>2022</v>
      </c>
      <c r="D7" s="2">
        <v>2023</v>
      </c>
      <c r="E7" s="2">
        <v>2024</v>
      </c>
    </row>
    <row r="8" spans="1:5" x14ac:dyDescent="0.35">
      <c r="A8" t="str">
        <f>[1]Pivot!B33</f>
        <v>Growth</v>
      </c>
      <c r="B8" t="str">
        <f>[1]Pivot!C33</f>
        <v>Gas Heat Pump (GHP)</v>
      </c>
      <c r="C8" s="3">
        <f>[1]Pivot!D33</f>
        <v>0</v>
      </c>
      <c r="D8" s="3">
        <f>[1]Pivot!E33</f>
        <v>500000</v>
      </c>
      <c r="E8" s="3">
        <f>[1]Pivot!F33</f>
        <v>125000</v>
      </c>
    </row>
    <row r="9" spans="1:5" x14ac:dyDescent="0.35">
      <c r="A9" t="str">
        <f>[1]Pivot!B34</f>
        <v>Growth</v>
      </c>
      <c r="B9" t="str">
        <f>[1]Pivot!C34</f>
        <v>Main-FGT to Big Bend Lateral Ph2</v>
      </c>
      <c r="C9" s="4">
        <f>[1]Pivot!D34</f>
        <v>32495819.449999999</v>
      </c>
      <c r="D9" s="4">
        <f>[1]Pivot!E34</f>
        <v>0</v>
      </c>
      <c r="E9" s="4">
        <f>[1]Pivot!F34</f>
        <v>0</v>
      </c>
    </row>
    <row r="10" spans="1:5" x14ac:dyDescent="0.35">
      <c r="A10" t="str">
        <f>[1]Pivot!B35</f>
        <v>Growth</v>
      </c>
      <c r="B10" t="str">
        <f>[1]Pivot!C35</f>
        <v>Main-Greater Orlando Aviation Auth</v>
      </c>
      <c r="C10" s="4">
        <f>[1]Pivot!D35</f>
        <v>1118420.3999999999</v>
      </c>
      <c r="D10" s="4">
        <f>[1]Pivot!E35</f>
        <v>0</v>
      </c>
      <c r="E10" s="4">
        <f>[1]Pivot!F35</f>
        <v>0</v>
      </c>
    </row>
    <row r="11" spans="1:5" x14ac:dyDescent="0.35">
      <c r="A11" t="str">
        <f>[1]Pivot!B36</f>
        <v>Growth</v>
      </c>
      <c r="B11" t="str">
        <f>[1]Pivot!C36</f>
        <v>Main-Silverleaf Village Developer</v>
      </c>
      <c r="C11" s="4">
        <f>[1]Pivot!D36</f>
        <v>1512805.9700000002</v>
      </c>
      <c r="D11" s="4">
        <f>[1]Pivot!E36</f>
        <v>0</v>
      </c>
      <c r="E11" s="4">
        <f>[1]Pivot!F36</f>
        <v>0</v>
      </c>
    </row>
    <row r="12" spans="1:5" x14ac:dyDescent="0.35">
      <c r="A12" t="str">
        <f>[1]Pivot!B37</f>
        <v>Growth</v>
      </c>
      <c r="B12" t="str">
        <f>[1]Pivot!C37</f>
        <v>Measuring and Regulation Station Equipment</v>
      </c>
      <c r="C12" s="4">
        <f>[1]Pivot!D37</f>
        <v>4386746.5699999994</v>
      </c>
      <c r="D12" s="4">
        <f>[1]Pivot!E37</f>
        <v>4839781.8500000006</v>
      </c>
      <c r="E12" s="4">
        <f>[1]Pivot!F37</f>
        <v>7509918</v>
      </c>
    </row>
    <row r="13" spans="1:5" x14ac:dyDescent="0.35">
      <c r="A13" t="str">
        <f>[1]Pivot!B38</f>
        <v>Growth</v>
      </c>
      <c r="B13" t="str">
        <f>[1]Pivot!C38</f>
        <v>Meters</v>
      </c>
      <c r="C13" s="4">
        <f>[1]Pivot!D38</f>
        <v>8045118.1600000001</v>
      </c>
      <c r="D13" s="4">
        <f>[1]Pivot!E38</f>
        <v>7187832</v>
      </c>
      <c r="E13" s="4">
        <f>[1]Pivot!F38</f>
        <v>7733200</v>
      </c>
    </row>
    <row r="14" spans="1:5" x14ac:dyDescent="0.35">
      <c r="A14" t="str">
        <f>[1]Pivot!B39</f>
        <v>Growth</v>
      </c>
      <c r="B14" t="str">
        <f>[1]Pivot!C39</f>
        <v>Meters and Regulators - Commercial</v>
      </c>
      <c r="C14" s="4">
        <f>[1]Pivot!D39</f>
        <v>3556868.5100000002</v>
      </c>
      <c r="D14" s="4">
        <f>[1]Pivot!E39</f>
        <v>3824180.28</v>
      </c>
      <c r="E14" s="4">
        <f>[1]Pivot!F39</f>
        <v>4121817.2399999998</v>
      </c>
    </row>
    <row r="15" spans="1:5" x14ac:dyDescent="0.35">
      <c r="A15" t="str">
        <f>[1]Pivot!B40</f>
        <v>Growth</v>
      </c>
      <c r="B15" t="str">
        <f>[1]Pivot!C40</f>
        <v>Meters and Regulators - Commercial Install</v>
      </c>
      <c r="C15" s="4">
        <f>[1]Pivot!D40</f>
        <v>4302072.0199999996</v>
      </c>
      <c r="D15" s="4">
        <f>[1]Pivot!E40</f>
        <v>3064814.5200000005</v>
      </c>
      <c r="E15" s="4">
        <f>[1]Pivot!F40</f>
        <v>2970030.1199999996</v>
      </c>
    </row>
    <row r="16" spans="1:5" x14ac:dyDescent="0.35">
      <c r="A16" t="str">
        <f>[1]Pivot!B41</f>
        <v>Growth</v>
      </c>
      <c r="B16" t="str">
        <f>[1]Pivot!C41</f>
        <v>Meters and Regulators - Residential</v>
      </c>
      <c r="C16" s="4">
        <f>[1]Pivot!D41</f>
        <v>2176702.8800000004</v>
      </c>
      <c r="D16" s="4">
        <f>[1]Pivot!E41</f>
        <v>1051083.6000000001</v>
      </c>
      <c r="E16" s="4">
        <f>[1]Pivot!F41</f>
        <v>964591.68</v>
      </c>
    </row>
    <row r="17" spans="1:5" x14ac:dyDescent="0.35">
      <c r="A17" t="str">
        <f>[1]Pivot!B42</f>
        <v>Growth</v>
      </c>
      <c r="B17" t="str">
        <f>[1]Pivot!C42</f>
        <v>Meters and Regulators - Residential Install</v>
      </c>
      <c r="C17" s="4">
        <f>[1]Pivot!D42</f>
        <v>7970355.5899999989</v>
      </c>
      <c r="D17" s="4">
        <f>[1]Pivot!E42</f>
        <v>7276604.6400000006</v>
      </c>
      <c r="E17" s="4">
        <f>[1]Pivot!F42</f>
        <v>6879736.0800000001</v>
      </c>
    </row>
    <row r="18" spans="1:5" x14ac:dyDescent="0.35">
      <c r="A18" t="str">
        <f>[1]Pivot!B43</f>
        <v>Growth</v>
      </c>
      <c r="B18" t="str">
        <f>[1]Pivot!C43</f>
        <v>New Revenue Mains</v>
      </c>
      <c r="C18" s="4">
        <f>[1]Pivot!D43</f>
        <v>43548482.160000004</v>
      </c>
      <c r="D18" s="4">
        <f>[1]Pivot!E43</f>
        <v>56805292.020000003</v>
      </c>
      <c r="E18" s="4">
        <f>[1]Pivot!F43</f>
        <v>55461916.200000003</v>
      </c>
    </row>
    <row r="19" spans="1:5" x14ac:dyDescent="0.35">
      <c r="A19" t="str">
        <f>[1]Pivot!B44</f>
        <v>Growth</v>
      </c>
      <c r="B19" t="str">
        <f>[1]Pivot!C44</f>
        <v>New Revenue Services</v>
      </c>
      <c r="C19" s="4">
        <f>[1]Pivot!D44</f>
        <v>61454959.859999999</v>
      </c>
      <c r="D19" s="4">
        <f>[1]Pivot!E44</f>
        <v>62740128.839999996</v>
      </c>
      <c r="E19" s="4">
        <f>[1]Pivot!F44</f>
        <v>60239652.479999997</v>
      </c>
    </row>
    <row r="20" spans="1:5" x14ac:dyDescent="0.35">
      <c r="A20" t="str">
        <f>[1]Pivot!B45</f>
        <v>Growth</v>
      </c>
      <c r="B20" t="str">
        <f>[1]Pivot!C45</f>
        <v>Regulators</v>
      </c>
      <c r="C20" s="4">
        <f>[1]Pivot!D45</f>
        <v>1647152.7100000002</v>
      </c>
      <c r="D20" s="4">
        <f>[1]Pivot!E45</f>
        <v>905350.04</v>
      </c>
      <c r="E20" s="4">
        <f>[1]Pivot!F45</f>
        <v>974000</v>
      </c>
    </row>
    <row r="21" spans="1:5" x14ac:dyDescent="0.35">
      <c r="A21" t="str">
        <f>[1]Pivot!B46</f>
        <v>Growth</v>
      </c>
      <c r="B21" t="str">
        <f>[1]Pivot!C46</f>
        <v>Southwest Lakeland Loop</v>
      </c>
      <c r="C21" s="4">
        <f>[1]Pivot!D46</f>
        <v>2200860.7200000002</v>
      </c>
      <c r="D21" s="4">
        <f>[1]Pivot!E46</f>
        <v>0</v>
      </c>
      <c r="E21" s="4">
        <f>[1]Pivot!F46</f>
        <v>0</v>
      </c>
    </row>
    <row r="22" spans="1:5" x14ac:dyDescent="0.35">
      <c r="B22" s="5" t="s">
        <v>4</v>
      </c>
      <c r="C22" s="6">
        <f>SUM(C8:C21)</f>
        <v>174416365</v>
      </c>
      <c r="D22" s="6">
        <f>SUM(D8:D21)</f>
        <v>148195067.78999999</v>
      </c>
      <c r="E22" s="6">
        <f>SUM(E8:E21)</f>
        <v>146979861.79999998</v>
      </c>
    </row>
    <row r="23" spans="1:5" x14ac:dyDescent="0.35">
      <c r="C23" s="4"/>
      <c r="D23" s="4"/>
      <c r="E23" s="4"/>
    </row>
    <row r="24" spans="1:5" x14ac:dyDescent="0.35">
      <c r="A24" t="str">
        <f>[1]Pivot!B47</f>
        <v>Reliability, Resiliency, and Efficiency</v>
      </c>
      <c r="B24" t="str">
        <f>[1]Pivot!C47</f>
        <v>Distribution System Improvements</v>
      </c>
      <c r="C24" s="3">
        <f>[1]Pivot!D47</f>
        <v>1943100.5099999998</v>
      </c>
      <c r="D24" s="3">
        <f>[1]Pivot!E47</f>
        <v>13526640</v>
      </c>
      <c r="E24" s="3">
        <f>[1]Pivot!F47</f>
        <v>3358763</v>
      </c>
    </row>
    <row r="25" spans="1:5" x14ac:dyDescent="0.35">
      <c r="A25" t="str">
        <f>[1]Pivot!B48</f>
        <v>Reliability, Resiliency, and Efficiency</v>
      </c>
      <c r="B25" t="str">
        <f>[1]Pivot!C48</f>
        <v>GPS Barcoding Program</v>
      </c>
      <c r="C25" s="4">
        <f>[1]Pivot!D48</f>
        <v>0</v>
      </c>
      <c r="D25" s="4">
        <f>[1]Pivot!E48</f>
        <v>300000</v>
      </c>
      <c r="E25" s="4">
        <f>[1]Pivot!F48</f>
        <v>300000</v>
      </c>
    </row>
    <row r="26" spans="1:5" x14ac:dyDescent="0.35">
      <c r="A26" t="str">
        <f>[1]Pivot!B49</f>
        <v>Reliability, Resiliency, and Efficiency</v>
      </c>
      <c r="B26" t="str">
        <f>[1]Pivot!C49</f>
        <v>Main Replacements</v>
      </c>
      <c r="C26" s="4">
        <f>[1]Pivot!D49</f>
        <v>852376.77000000014</v>
      </c>
      <c r="D26" s="4">
        <f>[1]Pivot!E49</f>
        <v>5523322.1199999992</v>
      </c>
      <c r="E26" s="4">
        <f>[1]Pivot!F49</f>
        <v>3978201.92</v>
      </c>
    </row>
    <row r="27" spans="1:5" x14ac:dyDescent="0.35">
      <c r="A27" t="str">
        <f>[1]Pivot!B50</f>
        <v>Reliability, Resiliency, and Efficiency</v>
      </c>
      <c r="B27" t="str">
        <f>[1]Pivot!C50</f>
        <v>Main Replace-Tampa Downtown</v>
      </c>
      <c r="C27" s="4">
        <f>[1]Pivot!D50</f>
        <v>0</v>
      </c>
      <c r="D27" s="4">
        <f>[1]Pivot!E50</f>
        <v>1054545.5</v>
      </c>
      <c r="E27" s="4">
        <f>[1]Pivot!F50</f>
        <v>10749999</v>
      </c>
    </row>
    <row r="28" spans="1:5" x14ac:dyDescent="0.35">
      <c r="A28" t="str">
        <f>[1]Pivot!B51</f>
        <v>Reliability, Resiliency, and Efficiency</v>
      </c>
      <c r="B28" t="str">
        <f>[1]Pivot!C51</f>
        <v>Measuring and Regulation Station Equipment</v>
      </c>
      <c r="C28" s="4">
        <f>[1]Pivot!D51</f>
        <v>436238.30000000005</v>
      </c>
      <c r="D28" s="4">
        <f>[1]Pivot!E51</f>
        <v>718000</v>
      </c>
      <c r="E28" s="4">
        <f>[1]Pivot!F51</f>
        <v>0</v>
      </c>
    </row>
    <row r="29" spans="1:5" x14ac:dyDescent="0.35">
      <c r="A29" t="str">
        <f>[1]Pivot!B52</f>
        <v>Reliability, Resiliency, and Efficiency</v>
      </c>
      <c r="B29" t="str">
        <f>[1]Pivot!C52</f>
        <v>Municipal Improvements</v>
      </c>
      <c r="C29" s="4">
        <f>[1]Pivot!D52</f>
        <v>17589601.419999998</v>
      </c>
      <c r="D29" s="4">
        <f>[1]Pivot!E52</f>
        <v>10834672</v>
      </c>
      <c r="E29" s="4">
        <f>[1]Pivot!F52</f>
        <v>11492130</v>
      </c>
    </row>
    <row r="30" spans="1:5" x14ac:dyDescent="0.35">
      <c r="A30" t="str">
        <f>[1]Pivot!B53</f>
        <v>Reliability, Resiliency, and Efficiency</v>
      </c>
      <c r="B30" t="str">
        <f>[1]Pivot!C53</f>
        <v>New Revenue Mains</v>
      </c>
      <c r="C30" s="4">
        <f>[1]Pivot!D53</f>
        <v>-601084.11</v>
      </c>
      <c r="D30" s="4">
        <f>[1]Pivot!E53</f>
        <v>0</v>
      </c>
      <c r="E30" s="4">
        <f>[1]Pivot!F53</f>
        <v>0</v>
      </c>
    </row>
    <row r="31" spans="1:5" x14ac:dyDescent="0.35">
      <c r="A31" t="str">
        <f>[1]Pivot!B54</f>
        <v>Reliability, Resiliency, and Efficiency</v>
      </c>
      <c r="B31" t="str">
        <f>[1]Pivot!C54</f>
        <v>PGS Project Tampa Building</v>
      </c>
      <c r="C31" s="4">
        <f>[1]Pivot!D54</f>
        <v>6612085.3800000008</v>
      </c>
      <c r="D31" s="4">
        <f>[1]Pivot!E54</f>
        <v>19046042</v>
      </c>
      <c r="E31" s="4">
        <f>[1]Pivot!F54</f>
        <v>28173525</v>
      </c>
    </row>
    <row r="32" spans="1:5" x14ac:dyDescent="0.35">
      <c r="A32" t="str">
        <f>[1]Pivot!B55</f>
        <v>Reliability, Resiliency, and Efficiency</v>
      </c>
      <c r="B32" t="str">
        <f>[1]Pivot!C55</f>
        <v>Sumterville Dade City Connector</v>
      </c>
      <c r="C32" s="4">
        <f>[1]Pivot!D55</f>
        <v>12665409.169999998</v>
      </c>
      <c r="D32" s="4">
        <f>[1]Pivot!E55</f>
        <v>46943651</v>
      </c>
      <c r="E32" s="4">
        <f>[1]Pivot!F55</f>
        <v>0</v>
      </c>
    </row>
    <row r="33" spans="1:5" x14ac:dyDescent="0.35">
      <c r="A33" t="str">
        <f>[1]Pivot!B56</f>
        <v>Reliability, Resiliency, and Efficiency</v>
      </c>
      <c r="B33" t="str">
        <f>[1]Pivot!C56</f>
        <v>Tampa City Distribution Trunk</v>
      </c>
      <c r="C33" s="4">
        <f>[1]Pivot!D56</f>
        <v>0</v>
      </c>
      <c r="D33" s="4">
        <f>[1]Pivot!E56</f>
        <v>120000</v>
      </c>
      <c r="E33" s="4">
        <f>[1]Pivot!F56</f>
        <v>7138521</v>
      </c>
    </row>
    <row r="34" spans="1:5" x14ac:dyDescent="0.35">
      <c r="A34" t="str">
        <f>[1]Pivot!B57</f>
        <v>Reliability, Resiliency, and Efficiency</v>
      </c>
      <c r="B34" t="str">
        <f>[1]Pivot!C57</f>
        <v>Undetectable Gas Pipes</v>
      </c>
      <c r="C34" s="4">
        <f>[1]Pivot!D57</f>
        <v>0</v>
      </c>
      <c r="D34" s="4">
        <f>[1]Pivot!E57</f>
        <v>0</v>
      </c>
      <c r="E34" s="4">
        <f>[1]Pivot!F57</f>
        <v>4622670.72</v>
      </c>
    </row>
    <row r="35" spans="1:5" x14ac:dyDescent="0.35">
      <c r="A35" t="str">
        <f>[1]Pivot!B58</f>
        <v>Reliability, Resiliency, and Efficiency</v>
      </c>
      <c r="B35" t="str">
        <f>[1]Pivot!C58</f>
        <v>Technology Projects - Capital Investment Planning Solution</v>
      </c>
      <c r="C35" s="4">
        <f>[1]Pivot!D58</f>
        <v>0</v>
      </c>
      <c r="D35" s="4">
        <f>[1]Pivot!E58</f>
        <v>0</v>
      </c>
      <c r="E35" s="4">
        <f>[1]Pivot!F58</f>
        <v>1750000</v>
      </c>
    </row>
    <row r="36" spans="1:5" x14ac:dyDescent="0.35">
      <c r="A36" t="str">
        <f>[1]Pivot!B59</f>
        <v>Reliability, Resiliency, and Efficiency</v>
      </c>
      <c r="B36" t="str">
        <f>[1]Pivot!C59</f>
        <v>Technology Projects - Computers</v>
      </c>
      <c r="C36" s="4">
        <f>[1]Pivot!D59</f>
        <v>113996.64</v>
      </c>
      <c r="D36" s="4">
        <f>[1]Pivot!E59</f>
        <v>120000</v>
      </c>
      <c r="E36" s="4">
        <f>[1]Pivot!F59</f>
        <v>120000</v>
      </c>
    </row>
    <row r="37" spans="1:5" x14ac:dyDescent="0.35">
      <c r="A37" t="str">
        <f>[1]Pivot!B60</f>
        <v>Reliability, Resiliency, and Efficiency</v>
      </c>
      <c r="B37" t="str">
        <f>[1]Pivot!C60</f>
        <v>Technology Projects - Design Tools Upgrade</v>
      </c>
      <c r="C37" s="4">
        <f>[1]Pivot!D60</f>
        <v>0</v>
      </c>
      <c r="D37" s="4">
        <f>[1]Pivot!E60</f>
        <v>100000</v>
      </c>
      <c r="E37" s="4">
        <f>[1]Pivot!F60</f>
        <v>275000</v>
      </c>
    </row>
    <row r="38" spans="1:5" x14ac:dyDescent="0.35">
      <c r="A38" t="str">
        <f>[1]Pivot!B61</f>
        <v>Reliability, Resiliency, and Efficiency</v>
      </c>
      <c r="B38" t="str">
        <f>[1]Pivot!C61</f>
        <v>Technology Projects - ERP Portfolio Optimization 2024</v>
      </c>
      <c r="C38" s="4">
        <f>[1]Pivot!D61</f>
        <v>0</v>
      </c>
      <c r="D38" s="4">
        <f>[1]Pivot!E61</f>
        <v>0</v>
      </c>
      <c r="E38" s="4">
        <f>[1]Pivot!F61</f>
        <v>639600</v>
      </c>
    </row>
    <row r="39" spans="1:5" x14ac:dyDescent="0.35">
      <c r="A39" t="str">
        <f>[1]Pivot!B62</f>
        <v>Reliability, Resiliency, and Efficiency</v>
      </c>
      <c r="B39" t="str">
        <f>[1]Pivot!C62</f>
        <v>Technology Projects - JANA DIMP Software</v>
      </c>
      <c r="C39" s="4">
        <f>[1]Pivot!D62</f>
        <v>0</v>
      </c>
      <c r="D39" s="4">
        <f>[1]Pivot!E62</f>
        <v>1070597</v>
      </c>
      <c r="E39" s="4">
        <f>[1]Pivot!F62</f>
        <v>535300</v>
      </c>
    </row>
    <row r="40" spans="1:5" x14ac:dyDescent="0.35">
      <c r="A40" t="str">
        <f>[1]Pivot!B63</f>
        <v>Reliability, Resiliency, and Efficiency</v>
      </c>
      <c r="B40" t="str">
        <f>[1]Pivot!C63</f>
        <v>Technology Projects - PGAS to FlowCal Migration</v>
      </c>
      <c r="C40" s="4">
        <f>[1]Pivot!D63</f>
        <v>0</v>
      </c>
      <c r="D40" s="4">
        <f>[1]Pivot!E63</f>
        <v>825000</v>
      </c>
      <c r="E40" s="4">
        <f>[1]Pivot!F63</f>
        <v>0</v>
      </c>
    </row>
    <row r="41" spans="1:5" x14ac:dyDescent="0.35">
      <c r="A41" t="str">
        <f>[1]Pivot!B64</f>
        <v>Reliability, Resiliency, and Efficiency</v>
      </c>
      <c r="B41" t="str">
        <f>[1]Pivot!C64</f>
        <v>Technology Projects - PGS Analytics/Feasibility &amp; Power Application</v>
      </c>
      <c r="C41" s="4">
        <f>[1]Pivot!D64</f>
        <v>108627.43</v>
      </c>
      <c r="D41" s="4">
        <f>[1]Pivot!E64</f>
        <v>85000</v>
      </c>
      <c r="E41" s="4">
        <f>[1]Pivot!F64</f>
        <v>0</v>
      </c>
    </row>
    <row r="42" spans="1:5" x14ac:dyDescent="0.35">
      <c r="A42" t="str">
        <f>[1]Pivot!B65</f>
        <v>Reliability, Resiliency, and Efficiency</v>
      </c>
      <c r="B42" t="str">
        <f>[1]Pivot!C65</f>
        <v>Technology Projects - PGS Finance SW Projects</v>
      </c>
      <c r="C42" s="4">
        <f>[1]Pivot!D65</f>
        <v>28746.25</v>
      </c>
      <c r="D42" s="4">
        <f>[1]Pivot!E65</f>
        <v>418600</v>
      </c>
      <c r="E42" s="4">
        <f>[1]Pivot!F65</f>
        <v>63156</v>
      </c>
    </row>
    <row r="43" spans="1:5" x14ac:dyDescent="0.35">
      <c r="A43" t="str">
        <f>[1]Pivot!B66</f>
        <v>Reliability, Resiliency, and Efficiency</v>
      </c>
      <c r="B43" t="str">
        <f>[1]Pivot!C66</f>
        <v>Technology Projects - PGS HR SW Projects</v>
      </c>
      <c r="C43" s="4">
        <f>[1]Pivot!D66</f>
        <v>170451.19</v>
      </c>
      <c r="D43" s="4">
        <f>[1]Pivot!E66</f>
        <v>261489</v>
      </c>
      <c r="E43" s="4">
        <f>[1]Pivot!F66</f>
        <v>149328</v>
      </c>
    </row>
    <row r="44" spans="1:5" x14ac:dyDescent="0.35">
      <c r="A44" t="str">
        <f>[1]Pivot!B67</f>
        <v>Reliability, Resiliency, and Efficiency</v>
      </c>
      <c r="B44" t="str">
        <f>[1]Pivot!C67</f>
        <v>Technology Projects - PGS IT SW Projects</v>
      </c>
      <c r="C44" s="4">
        <f>[1]Pivot!D67</f>
        <v>1384290.59</v>
      </c>
      <c r="D44" s="4">
        <f>[1]Pivot!E67</f>
        <v>753240</v>
      </c>
      <c r="E44" s="4">
        <f>[1]Pivot!F67</f>
        <v>439400</v>
      </c>
    </row>
    <row r="45" spans="1:5" x14ac:dyDescent="0.35">
      <c r="A45" t="str">
        <f>[1]Pivot!B68</f>
        <v>Reliability, Resiliency, and Efficiency</v>
      </c>
      <c r="B45" t="str">
        <f>[1]Pivot!C68</f>
        <v>Technology Projects - Miscellaneous Technology Projects</v>
      </c>
      <c r="C45" s="4">
        <f>[1]Pivot!D68</f>
        <v>0</v>
      </c>
      <c r="D45" s="4">
        <f>[1]Pivot!E68</f>
        <v>800000</v>
      </c>
      <c r="E45" s="4">
        <f>[1]Pivot!F68</f>
        <v>1260000</v>
      </c>
    </row>
    <row r="46" spans="1:5" x14ac:dyDescent="0.35">
      <c r="A46" t="str">
        <f>[1]Pivot!B69</f>
        <v>Reliability, Resiliency, and Efficiency</v>
      </c>
      <c r="B46" t="str">
        <f>[1]Pivot!C69</f>
        <v>Technology Projects - SAS/Data Analytics Tool Upgrade</v>
      </c>
      <c r="C46" s="4">
        <f>[1]Pivot!D69</f>
        <v>0</v>
      </c>
      <c r="D46" s="4">
        <f>[1]Pivot!E69</f>
        <v>200000</v>
      </c>
      <c r="E46" s="4">
        <f>[1]Pivot!F69</f>
        <v>0</v>
      </c>
    </row>
    <row r="47" spans="1:5" x14ac:dyDescent="0.35">
      <c r="A47" t="str">
        <f>[1]Pivot!B70</f>
        <v>Reliability, Resiliency, and Efficiency</v>
      </c>
      <c r="B47" t="str">
        <f>[1]Pivot!C70</f>
        <v>Technology Projects - TSA</v>
      </c>
      <c r="C47" s="4">
        <f>[1]Pivot!D70</f>
        <v>220620.61</v>
      </c>
      <c r="D47" s="4">
        <f>[1]Pivot!E70</f>
        <v>848000</v>
      </c>
      <c r="E47" s="4">
        <f>[1]Pivot!F70</f>
        <v>637500</v>
      </c>
    </row>
    <row r="48" spans="1:5" x14ac:dyDescent="0.35">
      <c r="A48" t="str">
        <f>[1]Pivot!B71</f>
        <v>Reliability, Resiliency, and Efficiency</v>
      </c>
      <c r="B48" t="str">
        <f>[1]Pivot!C71</f>
        <v>Technology Projects - WAM Enhancements 2024</v>
      </c>
      <c r="C48" s="4">
        <f>[1]Pivot!D71</f>
        <v>0</v>
      </c>
      <c r="D48" s="4">
        <f>[1]Pivot!E71</f>
        <v>0</v>
      </c>
      <c r="E48" s="4">
        <f>[1]Pivot!F71</f>
        <v>1500000</v>
      </c>
    </row>
    <row r="49" spans="1:5" x14ac:dyDescent="0.35">
      <c r="A49" t="str">
        <f>[1]Pivot!B72</f>
        <v>Reliability, Resiliency, and Efficiency</v>
      </c>
      <c r="B49" t="str">
        <f>[1]Pivot!C72</f>
        <v>Technology Projects - WAM</v>
      </c>
      <c r="C49" s="4">
        <f>[1]Pivot!D72</f>
        <v>12684283.02</v>
      </c>
      <c r="D49" s="4">
        <f>[1]Pivot!E72</f>
        <v>9945534.8900000006</v>
      </c>
      <c r="E49" s="4">
        <f>[1]Pivot!F72</f>
        <v>0</v>
      </c>
    </row>
    <row r="50" spans="1:5" x14ac:dyDescent="0.35">
      <c r="A50" t="str">
        <f>[1]Pivot!B73</f>
        <v>Reliability, Resiliency, and Efficiency</v>
      </c>
      <c r="B50" t="str">
        <f>[1]Pivot!C73</f>
        <v>Technology Projects - Tools &amp; Equipment</v>
      </c>
      <c r="C50" s="4">
        <f>[1]Pivot!D73</f>
        <v>119582.7</v>
      </c>
      <c r="D50" s="4">
        <f>[1]Pivot!E73</f>
        <v>0</v>
      </c>
      <c r="E50" s="4">
        <f>[1]Pivot!F73</f>
        <v>0</v>
      </c>
    </row>
    <row r="51" spans="1:5" x14ac:dyDescent="0.35">
      <c r="A51" t="str">
        <f>[1]Pivot!B74</f>
        <v>Reliability, Resiliency, and Efficiency</v>
      </c>
      <c r="B51" t="str">
        <f>[1]Pivot!C74</f>
        <v>Technology Projects - Compressor Station Monitoring</v>
      </c>
      <c r="C51" s="4">
        <f>[1]Pivot!D74</f>
        <v>242203.96000000002</v>
      </c>
      <c r="D51" s="4">
        <f>[1]Pivot!E74</f>
        <v>0</v>
      </c>
      <c r="E51" s="4">
        <f>[1]Pivot!F74</f>
        <v>0</v>
      </c>
    </row>
    <row r="52" spans="1:5" x14ac:dyDescent="0.35">
      <c r="A52" t="str">
        <f>[1]Pivot!B75</f>
        <v>Reliability, Resiliency, and Efficiency</v>
      </c>
      <c r="B52" t="str">
        <f>[1]Pivot!C75</f>
        <v>Technology Projects - Customer Profiles &amp; Retention</v>
      </c>
      <c r="C52" s="4">
        <f>[1]Pivot!D75</f>
        <v>167969.19000000003</v>
      </c>
      <c r="D52" s="4">
        <f>[1]Pivot!E75</f>
        <v>0</v>
      </c>
      <c r="E52" s="4">
        <f>[1]Pivot!F75</f>
        <v>0</v>
      </c>
    </row>
    <row r="53" spans="1:5" x14ac:dyDescent="0.35">
      <c r="A53" t="str">
        <f>[1]Pivot!B76</f>
        <v>Reliability, Resiliency, and Efficiency</v>
      </c>
      <c r="B53" t="str">
        <f>[1]Pivot!C76</f>
        <v>Technology Projects - FCS Upgrade (Itron)</v>
      </c>
      <c r="C53" s="4">
        <f>[1]Pivot!D76</f>
        <v>85256.22</v>
      </c>
      <c r="D53" s="4">
        <f>[1]Pivot!E76</f>
        <v>0</v>
      </c>
      <c r="E53" s="4">
        <f>[1]Pivot!F76</f>
        <v>0</v>
      </c>
    </row>
    <row r="54" spans="1:5" x14ac:dyDescent="0.35">
      <c r="A54" t="str">
        <f>[1]Pivot!B77</f>
        <v>Reliability, Resiliency, and Efficiency</v>
      </c>
      <c r="B54" t="str">
        <f>[1]Pivot!C77</f>
        <v>Technology Projects - GIS Upgrade - ESRI - 2020</v>
      </c>
      <c r="C54" s="4">
        <f>[1]Pivot!D77</f>
        <v>106731.01000000001</v>
      </c>
      <c r="D54" s="4">
        <f>[1]Pivot!E77</f>
        <v>0</v>
      </c>
      <c r="E54" s="4">
        <f>[1]Pivot!F77</f>
        <v>0</v>
      </c>
    </row>
    <row r="55" spans="1:5" x14ac:dyDescent="0.35">
      <c r="A55" t="str">
        <f>[1]Pivot!B78</f>
        <v>Reliability, Resiliency, and Efficiency</v>
      </c>
      <c r="B55" t="str">
        <f>[1]Pivot!C78</f>
        <v>Technology Projects - GMS Upgrade to Quorum</v>
      </c>
      <c r="C55" s="4">
        <f>[1]Pivot!D78</f>
        <v>303767.91000000003</v>
      </c>
      <c r="D55" s="4">
        <f>[1]Pivot!E78</f>
        <v>0</v>
      </c>
      <c r="E55" s="4">
        <f>[1]Pivot!F78</f>
        <v>0</v>
      </c>
    </row>
    <row r="56" spans="1:5" x14ac:dyDescent="0.35">
      <c r="A56" t="str">
        <f>[1]Pivot!B79</f>
        <v>Reliability, Resiliency, and Efficiency</v>
      </c>
      <c r="B56" t="str">
        <f>[1]Pivot!C79</f>
        <v>Technology Projects - Long Term Forecast (LTF) Model</v>
      </c>
      <c r="C56" s="4">
        <f>[1]Pivot!D79</f>
        <v>426985.76</v>
      </c>
      <c r="D56" s="4">
        <f>[1]Pivot!E79</f>
        <v>0</v>
      </c>
      <c r="E56" s="4">
        <f>[1]Pivot!F79</f>
        <v>0</v>
      </c>
    </row>
    <row r="57" spans="1:5" x14ac:dyDescent="0.35">
      <c r="A57" t="str">
        <f>[1]Pivot!B80</f>
        <v>Reliability, Resiliency, and Efficiency</v>
      </c>
      <c r="B57" t="str">
        <f>[1]Pivot!C80</f>
        <v>Technology Projects - PC Hardware Upgrade</v>
      </c>
      <c r="C57" s="4">
        <f>[1]Pivot!D80</f>
        <v>706011.62</v>
      </c>
      <c r="D57" s="4">
        <f>[1]Pivot!E80</f>
        <v>0</v>
      </c>
      <c r="E57" s="4">
        <f>[1]Pivot!F80</f>
        <v>0</v>
      </c>
    </row>
    <row r="58" spans="1:5" x14ac:dyDescent="0.35">
      <c r="A58" t="str">
        <f>[1]Pivot!B81</f>
        <v>Reliability, Resiliency, and Efficiency</v>
      </c>
      <c r="B58" t="str">
        <f>[1]Pivot!C81</f>
        <v>Technology Projects - PGS HR Payroll Optimization</v>
      </c>
      <c r="C58" s="4">
        <f>[1]Pivot!D81</f>
        <v>94427.890000000014</v>
      </c>
      <c r="D58" s="4">
        <f>[1]Pivot!E81</f>
        <v>0</v>
      </c>
      <c r="E58" s="4">
        <f>[1]Pivot!F81</f>
        <v>0</v>
      </c>
    </row>
    <row r="59" spans="1:5" x14ac:dyDescent="0.35">
      <c r="A59" t="str">
        <f>[1]Pivot!B82</f>
        <v>Reliability, Resiliency, and Efficiency</v>
      </c>
      <c r="B59" t="str">
        <f>[1]Pivot!C82</f>
        <v>Technology Projects - PGS Safety Training Scheduling &amp; Tracking</v>
      </c>
      <c r="C59" s="4">
        <f>[1]Pivot!D82</f>
        <v>23936.62</v>
      </c>
      <c r="D59" s="4">
        <f>[1]Pivot!E82</f>
        <v>0</v>
      </c>
      <c r="E59" s="4">
        <f>[1]Pivot!F82</f>
        <v>0</v>
      </c>
    </row>
    <row r="60" spans="1:5" x14ac:dyDescent="0.35">
      <c r="A60" t="str">
        <f>[1]Pivot!B83</f>
        <v>Reliability, Resiliency, and Efficiency</v>
      </c>
      <c r="B60" t="str">
        <f>[1]Pivot!C83</f>
        <v>Technology Projects - PGS SAP Procurement Automation</v>
      </c>
      <c r="C60" s="4">
        <f>[1]Pivot!D83</f>
        <v>178724.86000000002</v>
      </c>
      <c r="D60" s="4">
        <f>[1]Pivot!E83</f>
        <v>0</v>
      </c>
      <c r="E60" s="4">
        <f>[1]Pivot!F83</f>
        <v>0</v>
      </c>
    </row>
    <row r="61" spans="1:5" x14ac:dyDescent="0.35">
      <c r="A61" t="str">
        <f>[1]Pivot!B84</f>
        <v>Reliability, Resiliency, and Efficiency</v>
      </c>
      <c r="B61" t="str">
        <f>[1]Pivot!C84</f>
        <v>Technology Projects - RouteSmart Enhancements</v>
      </c>
      <c r="C61" s="4">
        <f>[1]Pivot!D84</f>
        <v>4548.29</v>
      </c>
      <c r="D61" s="4">
        <f>[1]Pivot!E84</f>
        <v>0</v>
      </c>
      <c r="E61" s="4">
        <f>[1]Pivot!F84</f>
        <v>0</v>
      </c>
    </row>
    <row r="62" spans="1:5" x14ac:dyDescent="0.35">
      <c r="A62" t="str">
        <f>[1]Pivot!B85</f>
        <v>Reliability, Resiliency, and Efficiency</v>
      </c>
      <c r="B62" t="str">
        <f>[1]Pivot!C85</f>
        <v>Technology Projects - PGS SCADA Replacement Pro</v>
      </c>
      <c r="C62" s="4">
        <f>[1]Pivot!D85</f>
        <v>505999.15</v>
      </c>
      <c r="D62" s="4">
        <f>[1]Pivot!E85</f>
        <v>0</v>
      </c>
      <c r="E62" s="4">
        <f>[1]Pivot!F85</f>
        <v>0</v>
      </c>
    </row>
    <row r="63" spans="1:5" x14ac:dyDescent="0.35">
      <c r="A63" t="str">
        <f>[1]Pivot!B86</f>
        <v>Reliability, Resiliency, and Efficiency</v>
      </c>
      <c r="B63" t="str">
        <f>[1]Pivot!C86</f>
        <v>Technology Projects - Gas Utility Underground Mapping</v>
      </c>
      <c r="C63" s="4">
        <f>[1]Pivot!D86</f>
        <v>0</v>
      </c>
      <c r="D63" s="4">
        <f>[1]Pivot!E86</f>
        <v>0</v>
      </c>
      <c r="E63" s="4">
        <f>[1]Pivot!F86</f>
        <v>1500000</v>
      </c>
    </row>
    <row r="64" spans="1:5" x14ac:dyDescent="0.35">
      <c r="B64" s="5" t="s">
        <v>5</v>
      </c>
      <c r="C64" s="6">
        <f>SUM(C24:C63)</f>
        <v>57174888.349999987</v>
      </c>
      <c r="D64" s="6">
        <f>SUM(D24:D63)</f>
        <v>113494333.51000001</v>
      </c>
      <c r="E64" s="6">
        <f>SUM(E24:E63)</f>
        <v>78683094.640000001</v>
      </c>
    </row>
    <row r="66" spans="1:5" x14ac:dyDescent="0.35">
      <c r="A66" t="str">
        <f>[1]Pivot!B87</f>
        <v>Legacy</v>
      </c>
      <c r="B66" t="str">
        <f>[1]Pivot!C87</f>
        <v>CIBS &amp; PPP Replacement</v>
      </c>
      <c r="C66" s="3">
        <f>[1]Pivot!D87</f>
        <v>31303624.939999998</v>
      </c>
      <c r="D66" s="3">
        <f>[1]Pivot!E87</f>
        <v>27339750</v>
      </c>
      <c r="E66" s="3">
        <f>[1]Pivot!F87</f>
        <v>20844519</v>
      </c>
    </row>
    <row r="67" spans="1:5" x14ac:dyDescent="0.35">
      <c r="B67" s="5" t="s">
        <v>6</v>
      </c>
      <c r="C67" s="6">
        <f>SUM(C66)</f>
        <v>31303624.939999998</v>
      </c>
      <c r="D67" s="6">
        <f t="shared" ref="D67:E67" si="0">SUM(D66)</f>
        <v>27339750</v>
      </c>
      <c r="E67" s="6">
        <f t="shared" si="0"/>
        <v>20844519</v>
      </c>
    </row>
    <row r="69" spans="1:5" ht="15" thickBot="1" x14ac:dyDescent="0.4">
      <c r="A69" s="5" t="s">
        <v>7</v>
      </c>
      <c r="C69" s="7">
        <f>+C22+C64+C67</f>
        <v>262894878.28999999</v>
      </c>
      <c r="D69" s="7">
        <f>+D22+D64+D67</f>
        <v>289029151.30000001</v>
      </c>
      <c r="E69" s="7">
        <f>+E22+E64+E67</f>
        <v>246507475.44</v>
      </c>
    </row>
    <row r="70" spans="1:5" ht="15" thickTop="1" x14ac:dyDescent="0.3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3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12029-57EA-4463-8980-F2DD9D1F5C51}"/>
</file>

<file path=customXml/itemProps2.xml><?xml version="1.0" encoding="utf-8"?>
<ds:datastoreItem xmlns:ds="http://schemas.openxmlformats.org/officeDocument/2006/customXml" ds:itemID="{5AC4F071-30F8-4ACC-A2CF-D685B70FDD36}"/>
</file>

<file path=customXml/itemProps3.xml><?xml version="1.0" encoding="utf-8"?>
<ds:datastoreItem xmlns:ds="http://schemas.openxmlformats.org/officeDocument/2006/customXml" ds:itemID="{7D310248-8B75-4EFD-A0EE-AA8A5261A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Richard</vt:lpstr>
      <vt:lpstr>Richard!Print_Area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Elliott, Matthew E.</dc:creator>
  <cp:lastModifiedBy>Elliott, Matthew E.</cp:lastModifiedBy>
  <dcterms:created xsi:type="dcterms:W3CDTF">2023-03-14T14:44:03Z</dcterms:created>
  <dcterms:modified xsi:type="dcterms:W3CDTF">2023-03-17T17:33:05Z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2023-03-14T14:44:06Z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75b384f0-2007-414e-abb2-2780384c11e2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