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Z-OTHER\Camp Hill Working Folder\Duke Energy Florida\2022\PostFiling\OPC\6th Set\"/>
    </mc:Choice>
  </mc:AlternateContent>
  <xr:revisionPtr revIDLastSave="0" documentId="13_ncr:1_{88C9D0F4-BA2B-403F-B628-CCB27F643A84}" xr6:coauthVersionLast="47" xr6:coauthVersionMax="47" xr10:uidLastSave="{00000000-0000-0000-0000-000000000000}"/>
  <bookViews>
    <workbookView xWindow="-28920" yWindow="-120" windowWidth="29040" windowHeight="17640" xr2:uid="{C18C4809-8210-49CC-A1FC-095258268E45}"/>
  </bookViews>
  <sheets>
    <sheet name="Table 2" sheetId="1" r:id="rId1"/>
  </sheets>
  <definedNames>
    <definedName name="_xlnm._FilterDatabase" localSheetId="0" hidden="1">'Table 2'!$A$11:$AC$69</definedName>
    <definedName name="_xlnm.Print_Area" localSheetId="0">'Table 2'!$A$1:$AC$70</definedName>
    <definedName name="_xlnm.Print_Titles" localSheetId="0">'Table 2'!$1:$12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" i="1" l="1"/>
  <c r="G63" i="1"/>
  <c r="AA49" i="1"/>
  <c r="O49" i="1"/>
  <c r="O48" i="1"/>
  <c r="O47" i="1"/>
  <c r="O46" i="1"/>
  <c r="AA43" i="1"/>
  <c r="O43" i="1"/>
  <c r="O42" i="1"/>
  <c r="AA41" i="1"/>
  <c r="O41" i="1"/>
  <c r="AA40" i="1"/>
  <c r="O40" i="1"/>
  <c r="O38" i="1"/>
  <c r="O36" i="1"/>
  <c r="AA25" i="1"/>
  <c r="O25" i="1"/>
  <c r="O23" i="1"/>
  <c r="O22" i="1"/>
  <c r="O21" i="1"/>
  <c r="O20" i="1"/>
  <c r="AA19" i="1"/>
  <c r="G28" i="1"/>
  <c r="O33" i="1" l="1"/>
  <c r="O16" i="1"/>
  <c r="AA20" i="1"/>
  <c r="O35" i="1"/>
  <c r="O39" i="1"/>
  <c r="AA37" i="1"/>
  <c r="O18" i="1"/>
  <c r="AA23" i="1"/>
  <c r="O24" i="1"/>
  <c r="AA48" i="1"/>
  <c r="O19" i="1"/>
  <c r="AA22" i="1"/>
  <c r="AA56" i="1"/>
  <c r="G51" i="1"/>
  <c r="G65" i="1" s="1"/>
  <c r="O37" i="1"/>
  <c r="Y63" i="1"/>
  <c r="O57" i="1"/>
  <c r="O26" i="1"/>
  <c r="O34" i="1"/>
  <c r="O17" i="1"/>
  <c r="O58" i="1"/>
  <c r="O45" i="1"/>
  <c r="AA15" i="1"/>
  <c r="AA36" i="1"/>
  <c r="O59" i="1"/>
  <c r="O44" i="1"/>
  <c r="AA59" i="1"/>
  <c r="O61" i="1"/>
  <c r="AA47" i="1"/>
  <c r="AA46" i="1"/>
  <c r="O56" i="1"/>
  <c r="O60" i="1"/>
  <c r="AA60" i="1" l="1"/>
  <c r="O55" i="1"/>
  <c r="E63" i="1"/>
  <c r="AA17" i="1"/>
  <c r="E28" i="1"/>
  <c r="AA45" i="1"/>
  <c r="E51" i="1"/>
  <c r="O32" i="1"/>
  <c r="O51" i="1" s="1"/>
  <c r="O28" i="1"/>
  <c r="Y51" i="1"/>
  <c r="AA32" i="1"/>
  <c r="AA35" i="1"/>
  <c r="AA44" i="1"/>
  <c r="AA58" i="1"/>
  <c r="AA39" i="1"/>
  <c r="AA24" i="1"/>
  <c r="AA42" i="1"/>
  <c r="AA26" i="1"/>
  <c r="AA57" i="1"/>
  <c r="AA34" i="1"/>
  <c r="Y28" i="1"/>
  <c r="AA16" i="1"/>
  <c r="AA38" i="1"/>
  <c r="AA33" i="1"/>
  <c r="AA61" i="1"/>
  <c r="AA55" i="1"/>
  <c r="AA18" i="1"/>
  <c r="AA21" i="1"/>
  <c r="E65" i="1" l="1"/>
  <c r="AA63" i="1"/>
  <c r="Q51" i="1"/>
  <c r="AA51" i="1"/>
  <c r="Q28" i="1"/>
  <c r="AA28" i="1"/>
  <c r="O65" i="1"/>
  <c r="Q65" i="1" s="1"/>
  <c r="O63" i="1"/>
  <c r="Q63" i="1" s="1"/>
  <c r="AC63" i="1"/>
  <c r="AC28" i="1"/>
  <c r="Y65" i="1"/>
  <c r="AA65" i="1" s="1"/>
  <c r="AC51" i="1"/>
  <c r="AC65" i="1" l="1"/>
</calcChain>
</file>

<file path=xl/sharedStrings.xml><?xml version="1.0" encoding="utf-8"?>
<sst xmlns="http://schemas.openxmlformats.org/spreadsheetml/2006/main" count="245" uniqueCount="104">
  <si>
    <t>DUKE ENERGY FLORIDA</t>
  </si>
  <si>
    <t>TABLE 2. COMPARISON OF REMAINING LIFE ANNUAL DEPRECIATION RATES AND ACCRUALS FOR ELECTRIC PLANT AS OF DECEMBER 31, 2024</t>
  </si>
  <si>
    <t>BASED ON CURRENT AND PROPOSED DEPRECIATION RATES</t>
  </si>
  <si>
    <t>CURRENT DEPRECIATION RATES</t>
  </si>
  <si>
    <t>PROPOSED DEPRECIATION RATES</t>
  </si>
  <si>
    <t>ORIGINAL COST</t>
  </si>
  <si>
    <t>BOOK</t>
  </si>
  <si>
    <t>PROBABLE</t>
  </si>
  <si>
    <t>ANNUAL</t>
  </si>
  <si>
    <t xml:space="preserve"> </t>
  </si>
  <si>
    <t>AS OF</t>
  </si>
  <si>
    <t>DEPRECIATION</t>
  </si>
  <si>
    <t>RETIREMENT</t>
  </si>
  <si>
    <t>SURVIVOR</t>
  </si>
  <si>
    <t>NET</t>
  </si>
  <si>
    <t>INCREASE/</t>
  </si>
  <si>
    <t>ACCOUNT</t>
  </si>
  <si>
    <t>DECEMBER 31, 2024</t>
  </si>
  <si>
    <t>RESERVE</t>
  </si>
  <si>
    <t>DATE</t>
  </si>
  <si>
    <t>CURVE</t>
  </si>
  <si>
    <t>SALVAGE</t>
  </si>
  <si>
    <t>ACCRUALS</t>
  </si>
  <si>
    <t>RATE</t>
  </si>
  <si>
    <t>DECREASE</t>
  </si>
  <si>
    <t>(6)=(7)x(1)</t>
  </si>
  <si>
    <t>(7)</t>
  </si>
  <si>
    <t>(12)=(11)/(1)</t>
  </si>
  <si>
    <t>(13)=(11)-(6)</t>
  </si>
  <si>
    <t xml:space="preserve">          </t>
  </si>
  <si>
    <t>TRANSMISSION PLANT</t>
  </si>
  <si>
    <t>75-R3</t>
  </si>
  <si>
    <t>75-R2.5</t>
  </si>
  <si>
    <t>53-R0.5</t>
  </si>
  <si>
    <t>17-L2</t>
  </si>
  <si>
    <t>65-R3</t>
  </si>
  <si>
    <t>38-R2</t>
  </si>
  <si>
    <t>55-R1.5</t>
  </si>
  <si>
    <t>55-R3</t>
  </si>
  <si>
    <t>50-R3</t>
  </si>
  <si>
    <t>90-R3</t>
  </si>
  <si>
    <t>TOTAL TRANSMISSION PLANT</t>
  </si>
  <si>
    <t>DISTRIBUTION PLANT</t>
  </si>
  <si>
    <t>75-R2</t>
  </si>
  <si>
    <t>60-R0.5</t>
  </si>
  <si>
    <t>n/a</t>
  </si>
  <si>
    <t>32-R4</t>
  </si>
  <si>
    <t>36-R0.5</t>
  </si>
  <si>
    <t>67-R2.5</t>
  </si>
  <si>
    <t>35-R2</t>
  </si>
  <si>
    <t>31-R2</t>
  </si>
  <si>
    <t>43-R0.5</t>
  </si>
  <si>
    <t>34-R3</t>
  </si>
  <si>
    <t>18-R0.5</t>
  </si>
  <si>
    <t>15-S2.5</t>
  </si>
  <si>
    <t>25-R2</t>
  </si>
  <si>
    <t>**</t>
  </si>
  <si>
    <t>25-S0</t>
  </si>
  <si>
    <t>TOTAL DISTRIBUTION PLANT</t>
  </si>
  <si>
    <t>GENERAL PLANT</t>
  </si>
  <si>
    <t>35-R0.5</t>
  </si>
  <si>
    <t>9-R3</t>
  </si>
  <si>
    <t>9-S3</t>
  </si>
  <si>
    <t>12-S2</t>
  </si>
  <si>
    <t>15-L2.5</t>
  </si>
  <si>
    <t>22-S0</t>
  </si>
  <si>
    <t>18-L1.5</t>
  </si>
  <si>
    <t>TOTAL GENERAL PLANT</t>
  </si>
  <si>
    <t>TOTAL TRANSMISSION, DISTRIBUTION AND GENERAL PLANT</t>
  </si>
  <si>
    <t>*</t>
  </si>
  <si>
    <t>CURVE SHOWN IS INTERIM SURVIVOR CURVE.  LIFE SPAN METHOD IS USED.</t>
  </si>
  <si>
    <t>CURRENTLY AUTHORIZED RATE FOR DUKE ENERGY PROGRESS</t>
  </si>
  <si>
    <t>STRUCTURES AND IMPROVEMENTS</t>
  </si>
  <si>
    <t>RIGHTS OF WAY</t>
  </si>
  <si>
    <t>STATION EQUIPMENT</t>
  </si>
  <si>
    <t>STATION EQUIPMENT - STEP-UP TRANSFORMERS</t>
  </si>
  <si>
    <t>STATION EQUIPMENT - MAJOR EQUIPMENT</t>
  </si>
  <si>
    <t>STATION EQUIPMENT - ENERGY CONTROL</t>
  </si>
  <si>
    <t>TOWERS AND FIXTURES</t>
  </si>
  <si>
    <t>POLES AND FIXTURES</t>
  </si>
  <si>
    <t>OVERHEAD CONDUCTORS AND DEVICES</t>
  </si>
  <si>
    <t>UNDERGROUND CONDUIT</t>
  </si>
  <si>
    <t>UNDERGROUND CONDUCTORS AND DEVICES</t>
  </si>
  <si>
    <t>ROADS AND TRAILS</t>
  </si>
  <si>
    <t>ENERGY STORAGE EQUIPMENT</t>
  </si>
  <si>
    <t>POLES, TOWERS AND FIXTURES</t>
  </si>
  <si>
    <t>OVERHEAD CONDUCTORS AND DEVICES - CLEARING RIGHTS OF WAY</t>
  </si>
  <si>
    <t>LINE TRANSFORMERS</t>
  </si>
  <si>
    <t>SERVICES - UNDERGROUND</t>
  </si>
  <si>
    <t>SERVICES - OVERHEAD</t>
  </si>
  <si>
    <t>METERS</t>
  </si>
  <si>
    <t>METERS - AMI</t>
  </si>
  <si>
    <t>EV CHARGERS - DC FAST CHARGERS</t>
  </si>
  <si>
    <t>INSTALLATIONS ON CUSTOMERS' PREMISES</t>
  </si>
  <si>
    <t>EV CHARGERS - L2 CHARGERS</t>
  </si>
  <si>
    <t>STREET LIGHTING AND SIGNAL SYSTEMS</t>
  </si>
  <si>
    <t>10-S3</t>
  </si>
  <si>
    <t>10-SQ</t>
  </si>
  <si>
    <t>PASSENGER CARS</t>
  </si>
  <si>
    <t>LIGHT TRUCKS</t>
  </si>
  <si>
    <t>HEAVY TRUCKS</t>
  </si>
  <si>
    <t>SPECIAL TRUCKS</t>
  </si>
  <si>
    <t>TRAILERS</t>
  </si>
  <si>
    <t>POWER OPERATED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</si>
</sst>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_);\(0\)"/>
    <numFmt numFmtId="165" formatCode="\(0\)"/>
    <numFmt numFmtId="166" formatCode="0.00_);\(0.00\)"/>
    <numFmt numFmtId="167" formatCode="_(* #,##0_);_(* \(#,##0\);_(* &quot;-&quot;??_);_(@_)"/>
    <numFmt numFmtId="168" formatCode="mm\-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6" fillId="0" borderId="0" xfId="0" applyFont="1" applyAlignment="1">
      <alignment horizontal="centerContinuous"/>
    </xf>
    <xf numFmtId="0" fontId="6" fillId="0" borderId="1" xfId="0" applyFont="1" applyBorder="1" applyAlignment="1">
      <alignment horizontal="centerContinuous"/>
    </xf>
    <xf numFmtId="0" fontId="3" fillId="0" borderId="1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2" fontId="7" fillId="0" borderId="1" xfId="0" applyNumberFormat="1" applyFont="1" applyBorder="1" applyAlignment="1">
      <alignment horizontal="centerContinuous"/>
    </xf>
    <xf numFmtId="0" fontId="3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39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39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4" fontId="6" fillId="0" borderId="0" xfId="0" applyNumberFormat="1" applyFont="1" applyAlignment="1">
      <alignment horizontal="centerContinuous"/>
    </xf>
    <xf numFmtId="164" fontId="7" fillId="0" borderId="0" xfId="0" applyNumberFormat="1" applyFont="1"/>
    <xf numFmtId="165" fontId="6" fillId="0" borderId="0" xfId="0" applyNumberFormat="1" applyFont="1" applyAlignment="1">
      <alignment horizontal="center"/>
    </xf>
    <xf numFmtId="164" fontId="6" fillId="0" borderId="0" xfId="0" applyNumberFormat="1" applyFont="1"/>
    <xf numFmtId="164" fontId="7" fillId="0" borderId="0" xfId="0" applyNumberFormat="1" applyFont="1" applyAlignment="1">
      <alignment horizontal="center"/>
    </xf>
    <xf numFmtId="165" fontId="6" fillId="0" borderId="0" xfId="0" quotePrefix="1" applyNumberFormat="1" applyFont="1" applyAlignment="1">
      <alignment horizontal="center"/>
    </xf>
    <xf numFmtId="164" fontId="6" fillId="0" borderId="0" xfId="0" quotePrefix="1" applyNumberFormat="1" applyFont="1" applyAlignment="1">
      <alignment horizontal="center"/>
    </xf>
    <xf numFmtId="2" fontId="6" fillId="0" borderId="0" xfId="0" quotePrefix="1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left"/>
    </xf>
    <xf numFmtId="43" fontId="3" fillId="0" borderId="0" xfId="1" applyFont="1" applyFill="1"/>
    <xf numFmtId="167" fontId="3" fillId="0" borderId="0" xfId="1" applyNumberFormat="1" applyFont="1" applyFill="1"/>
    <xf numFmtId="164" fontId="3" fillId="0" borderId="0" xfId="0" applyNumberFormat="1" applyFont="1" applyAlignment="1">
      <alignment horizontal="center"/>
    </xf>
    <xf numFmtId="168" fontId="3" fillId="0" borderId="0" xfId="0" applyNumberFormat="1" applyFont="1" applyAlignment="1">
      <alignment horizontal="center"/>
    </xf>
    <xf numFmtId="39" fontId="3" fillId="0" borderId="0" xfId="0" applyNumberFormat="1" applyFont="1" applyAlignment="1">
      <alignment horizontal="center"/>
    </xf>
    <xf numFmtId="43" fontId="3" fillId="0" borderId="1" xfId="1" applyFont="1" applyFill="1" applyBorder="1"/>
    <xf numFmtId="167" fontId="3" fillId="0" borderId="1" xfId="1" applyNumberFormat="1" applyFont="1" applyFill="1" applyBorder="1"/>
    <xf numFmtId="167" fontId="3" fillId="0" borderId="0" xfId="1" applyNumberFormat="1" applyFont="1" applyFill="1" applyBorder="1"/>
    <xf numFmtId="43" fontId="6" fillId="0" borderId="0" xfId="1" applyFont="1" applyFill="1"/>
    <xf numFmtId="167" fontId="6" fillId="0" borderId="0" xfId="1" applyNumberFormat="1" applyFont="1" applyFill="1"/>
    <xf numFmtId="43" fontId="6" fillId="0" borderId="0" xfId="1" applyFont="1" applyFill="1" applyBorder="1"/>
    <xf numFmtId="167" fontId="6" fillId="0" borderId="0" xfId="1" applyNumberFormat="1" applyFont="1" applyFill="1" applyBorder="1"/>
    <xf numFmtId="43" fontId="6" fillId="0" borderId="1" xfId="1" applyFont="1" applyFill="1" applyBorder="1"/>
    <xf numFmtId="167" fontId="6" fillId="0" borderId="1" xfId="1" applyNumberFormat="1" applyFont="1" applyFill="1" applyBorder="1"/>
    <xf numFmtId="0" fontId="9" fillId="0" borderId="0" xfId="0" applyFont="1" applyAlignment="1">
      <alignment horizontal="right"/>
    </xf>
    <xf numFmtId="0" fontId="9" fillId="0" borderId="0" xfId="0" applyFont="1"/>
    <xf numFmtId="0" fontId="7" fillId="0" borderId="0" xfId="0" applyFont="1" applyAlignment="1">
      <alignment horizontal="center"/>
    </xf>
  </cellXfs>
  <cellStyles count="3">
    <cellStyle name="Comma" xfId="1" builtinId="3"/>
    <cellStyle name="Comma 2" xfId="2" xr:uid="{AAF4F425-EE91-4B06-B663-EC6C1D90D0C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9F3E2-3109-4391-AC32-08D1145A3058}">
  <sheetPr>
    <pageSetUpPr fitToPage="1"/>
  </sheetPr>
  <dimension ref="A1:AC70"/>
  <sheetViews>
    <sheetView tabSelected="1" zoomScale="85" zoomScaleNormal="85" zoomScaleSheetLayoutView="40" workbookViewId="0">
      <pane ySplit="11" topLeftCell="A12" activePane="bottomLeft" state="frozen"/>
      <selection pane="bottomLeft" activeCell="W17" sqref="W17"/>
    </sheetView>
  </sheetViews>
  <sheetFormatPr defaultColWidth="9.140625" defaultRowHeight="12.75" x14ac:dyDescent="0.2"/>
  <cols>
    <col min="1" max="1" width="4.140625" style="1" customWidth="1"/>
    <col min="2" max="2" width="8.28515625" style="1" customWidth="1"/>
    <col min="3" max="3" width="66.28515625" style="1" bestFit="1" customWidth="1"/>
    <col min="4" max="4" width="1.5703125" style="1" customWidth="1"/>
    <col min="5" max="5" width="23.7109375" style="1" customWidth="1"/>
    <col min="6" max="6" width="1.5703125" style="1" customWidth="1"/>
    <col min="7" max="7" width="23.7109375" style="1" customWidth="1"/>
    <col min="8" max="8" width="1.5703125" style="1" customWidth="1"/>
    <col min="9" max="9" width="13" style="1" bestFit="1" customWidth="1"/>
    <col min="10" max="10" width="1.5703125" style="1" customWidth="1"/>
    <col min="11" max="11" width="13" style="1" bestFit="1" customWidth="1"/>
    <col min="12" max="12" width="1.5703125" style="1" customWidth="1"/>
    <col min="13" max="13" width="12.140625" style="1" bestFit="1" customWidth="1"/>
    <col min="14" max="14" width="1.5703125" style="1" customWidth="1"/>
    <col min="15" max="15" width="17.85546875" style="1" bestFit="1" customWidth="1"/>
    <col min="16" max="16" width="1.5703125" style="1" customWidth="1"/>
    <col min="17" max="17" width="15.140625" style="2" bestFit="1" customWidth="1"/>
    <col min="18" max="18" width="2.7109375" style="1" bestFit="1" customWidth="1"/>
    <col min="19" max="19" width="13" style="1" bestFit="1" customWidth="1"/>
    <col min="20" max="20" width="1.5703125" style="1" customWidth="1"/>
    <col min="21" max="21" width="13" style="1" bestFit="1" customWidth="1"/>
    <col min="22" max="22" width="1.5703125" style="1" customWidth="1"/>
    <col min="23" max="23" width="12.140625" style="1" bestFit="1" customWidth="1"/>
    <col min="24" max="24" width="1.5703125" style="1" customWidth="1"/>
    <col min="25" max="25" width="17.85546875" style="1" bestFit="1" customWidth="1"/>
    <col min="26" max="26" width="1.5703125" style="1" customWidth="1"/>
    <col min="27" max="27" width="15.140625" style="2" bestFit="1" customWidth="1"/>
    <col min="28" max="28" width="1.5703125" style="1" customWidth="1"/>
    <col min="29" max="29" width="21.5703125" style="1" customWidth="1"/>
    <col min="30" max="16384" width="9.140625" style="1"/>
  </cols>
  <sheetData>
    <row r="1" spans="1:29" s="6" customFormat="1" ht="15.75" x14ac:dyDescent="0.25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spans="1:29" s="6" customForma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29" s="6" customForma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</row>
    <row r="4" spans="1:29" s="6" customFormat="1" x14ac:dyDescent="0.2">
      <c r="A4" s="7" t="s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</row>
    <row r="5" spans="1:29" s="6" customFormat="1" x14ac:dyDescent="0.2">
      <c r="A5" s="7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6" spans="1:29" s="6" customFormat="1" x14ac:dyDescent="0.2">
      <c r="A6" s="7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s="6" customFormat="1" x14ac:dyDescent="0.2">
      <c r="A7" s="7"/>
      <c r="B7" s="5"/>
      <c r="C7" s="5"/>
      <c r="D7" s="5"/>
      <c r="E7" s="5"/>
      <c r="F7" s="5"/>
      <c r="G7" s="5"/>
      <c r="H7" s="5"/>
      <c r="I7" s="8" t="s">
        <v>3</v>
      </c>
      <c r="J7" s="9"/>
      <c r="K7" s="9"/>
      <c r="L7" s="9"/>
      <c r="M7" s="9"/>
      <c r="N7" s="9"/>
      <c r="O7" s="8"/>
      <c r="P7" s="10"/>
      <c r="Q7" s="11"/>
      <c r="R7" s="12"/>
      <c r="S7" s="8" t="s">
        <v>4</v>
      </c>
      <c r="T7" s="9"/>
      <c r="U7" s="9"/>
      <c r="V7" s="9"/>
      <c r="W7" s="9"/>
      <c r="X7" s="9"/>
      <c r="Y7" s="8"/>
      <c r="Z7" s="10"/>
      <c r="AA7" s="11"/>
      <c r="AB7" s="12"/>
      <c r="AC7" s="5"/>
    </row>
    <row r="8" spans="1:29" s="6" customFormat="1" x14ac:dyDescent="0.2">
      <c r="A8" s="13"/>
      <c r="B8" s="13"/>
      <c r="C8" s="13"/>
      <c r="D8" s="14"/>
      <c r="E8" s="15" t="s">
        <v>5</v>
      </c>
      <c r="F8" s="13"/>
      <c r="G8" s="16" t="s">
        <v>6</v>
      </c>
      <c r="H8" s="13"/>
      <c r="I8" s="16" t="s">
        <v>7</v>
      </c>
      <c r="J8" s="13"/>
      <c r="K8" s="47"/>
      <c r="L8" s="47"/>
      <c r="M8" s="47"/>
      <c r="N8" s="13"/>
      <c r="O8" s="16" t="s">
        <v>8</v>
      </c>
      <c r="P8" s="13"/>
      <c r="Q8" s="16" t="s">
        <v>8</v>
      </c>
      <c r="R8" s="13"/>
      <c r="S8" s="16" t="s">
        <v>7</v>
      </c>
      <c r="T8" s="13"/>
      <c r="U8" s="47"/>
      <c r="V8" s="47"/>
      <c r="W8" s="47"/>
      <c r="X8" s="13"/>
      <c r="Y8" s="16" t="s">
        <v>8</v>
      </c>
      <c r="Z8" s="13"/>
      <c r="AA8" s="16" t="s">
        <v>8</v>
      </c>
      <c r="AB8" s="13"/>
      <c r="AC8" s="16"/>
    </row>
    <row r="9" spans="1:29" s="6" customFormat="1" x14ac:dyDescent="0.2">
      <c r="A9" s="13" t="s">
        <v>9</v>
      </c>
      <c r="B9" s="13"/>
      <c r="C9" s="13"/>
      <c r="D9" s="13"/>
      <c r="E9" s="15" t="s">
        <v>10</v>
      </c>
      <c r="F9" s="13"/>
      <c r="G9" s="16" t="s">
        <v>11</v>
      </c>
      <c r="H9" s="13"/>
      <c r="I9" s="16" t="s">
        <v>12</v>
      </c>
      <c r="J9" s="13"/>
      <c r="K9" s="7" t="s">
        <v>13</v>
      </c>
      <c r="L9" s="13"/>
      <c r="M9" s="16" t="s">
        <v>14</v>
      </c>
      <c r="N9" s="16"/>
      <c r="O9" s="7" t="s">
        <v>11</v>
      </c>
      <c r="Q9" s="7" t="s">
        <v>11</v>
      </c>
      <c r="R9" s="13"/>
      <c r="S9" s="16" t="s">
        <v>12</v>
      </c>
      <c r="T9" s="13"/>
      <c r="U9" s="7" t="s">
        <v>13</v>
      </c>
      <c r="V9" s="13"/>
      <c r="W9" s="16" t="s">
        <v>14</v>
      </c>
      <c r="X9" s="16"/>
      <c r="Y9" s="7" t="s">
        <v>11</v>
      </c>
      <c r="AA9" s="7" t="s">
        <v>11</v>
      </c>
      <c r="AB9" s="13"/>
      <c r="AC9" s="16" t="s">
        <v>15</v>
      </c>
    </row>
    <row r="10" spans="1:29" s="6" customFormat="1" x14ac:dyDescent="0.2">
      <c r="A10" s="8" t="s">
        <v>16</v>
      </c>
      <c r="B10" s="8"/>
      <c r="C10" s="8"/>
      <c r="D10" s="17"/>
      <c r="E10" s="18" t="s">
        <v>17</v>
      </c>
      <c r="F10" s="13"/>
      <c r="G10" s="19" t="s">
        <v>18</v>
      </c>
      <c r="H10" s="13"/>
      <c r="I10" s="19" t="s">
        <v>19</v>
      </c>
      <c r="J10" s="14"/>
      <c r="K10" s="8" t="s">
        <v>20</v>
      </c>
      <c r="L10" s="14"/>
      <c r="M10" s="19" t="s">
        <v>21</v>
      </c>
      <c r="N10" s="14"/>
      <c r="O10" s="19" t="s">
        <v>22</v>
      </c>
      <c r="P10" s="14"/>
      <c r="Q10" s="19" t="s">
        <v>23</v>
      </c>
      <c r="R10" s="13"/>
      <c r="S10" s="19" t="s">
        <v>19</v>
      </c>
      <c r="T10" s="14"/>
      <c r="U10" s="8" t="s">
        <v>20</v>
      </c>
      <c r="V10" s="14"/>
      <c r="W10" s="19" t="s">
        <v>21</v>
      </c>
      <c r="X10" s="14"/>
      <c r="Y10" s="19" t="s">
        <v>22</v>
      </c>
      <c r="Z10" s="14"/>
      <c r="AA10" s="19" t="s">
        <v>23</v>
      </c>
      <c r="AB10" s="13"/>
      <c r="AC10" s="19" t="s">
        <v>24</v>
      </c>
    </row>
    <row r="11" spans="1:29" s="6" customFormat="1" x14ac:dyDescent="0.2">
      <c r="A11" s="20"/>
      <c r="B11" s="20"/>
      <c r="C11" s="20"/>
      <c r="D11" s="21"/>
      <c r="E11" s="22">
        <v>1</v>
      </c>
      <c r="F11" s="23"/>
      <c r="G11" s="22">
        <v>2</v>
      </c>
      <c r="H11" s="23"/>
      <c r="I11" s="22">
        <v>3</v>
      </c>
      <c r="J11" s="24"/>
      <c r="K11" s="22">
        <v>4</v>
      </c>
      <c r="L11" s="24"/>
      <c r="M11" s="22">
        <v>5</v>
      </c>
      <c r="N11" s="21"/>
      <c r="O11" s="25" t="s">
        <v>25</v>
      </c>
      <c r="P11" s="24"/>
      <c r="Q11" s="26" t="s">
        <v>26</v>
      </c>
      <c r="R11" s="23"/>
      <c r="S11" s="22">
        <v>8</v>
      </c>
      <c r="T11" s="24"/>
      <c r="U11" s="22">
        <v>9</v>
      </c>
      <c r="V11" s="24"/>
      <c r="W11" s="22">
        <v>10</v>
      </c>
      <c r="X11" s="21"/>
      <c r="Y11" s="22">
        <v>11</v>
      </c>
      <c r="Z11" s="24"/>
      <c r="AA11" s="27" t="s">
        <v>27</v>
      </c>
      <c r="AB11" s="21"/>
      <c r="AC11" s="22" t="s">
        <v>28</v>
      </c>
    </row>
    <row r="12" spans="1:29" s="6" customFormat="1" x14ac:dyDescent="0.2">
      <c r="A12" s="20"/>
      <c r="B12" s="20"/>
      <c r="C12" s="20"/>
      <c r="D12" s="21"/>
      <c r="E12" s="28"/>
      <c r="F12" s="23"/>
      <c r="G12" s="28"/>
      <c r="H12" s="23"/>
      <c r="I12" s="20"/>
      <c r="J12" s="24"/>
      <c r="K12" s="20"/>
      <c r="L12" s="24"/>
      <c r="M12" s="28"/>
      <c r="N12" s="24"/>
      <c r="O12" s="28"/>
      <c r="P12" s="24"/>
      <c r="Q12" s="28"/>
      <c r="R12" s="23"/>
      <c r="S12" s="20"/>
      <c r="T12" s="24"/>
      <c r="U12" s="20"/>
      <c r="V12" s="24"/>
      <c r="W12" s="28"/>
      <c r="X12" s="24"/>
      <c r="Y12" s="28"/>
      <c r="Z12" s="24"/>
      <c r="AA12" s="28"/>
      <c r="AB12" s="23"/>
      <c r="AC12" s="28"/>
    </row>
    <row r="13" spans="1:29" s="6" customFormat="1" x14ac:dyDescent="0.2">
      <c r="A13" s="13" t="s">
        <v>30</v>
      </c>
      <c r="Q13" s="35"/>
      <c r="AA13" s="35"/>
    </row>
    <row r="14" spans="1:29" s="6" customFormat="1" x14ac:dyDescent="0.2">
      <c r="Q14" s="35"/>
      <c r="AA14" s="35"/>
    </row>
    <row r="15" spans="1:29" s="6" customFormat="1" x14ac:dyDescent="0.2">
      <c r="B15" s="29">
        <v>350.01</v>
      </c>
      <c r="C15" s="30" t="s">
        <v>73</v>
      </c>
      <c r="E15" s="31">
        <v>110259522.28</v>
      </c>
      <c r="G15" s="32">
        <v>27889028.039999999</v>
      </c>
      <c r="H15" s="23"/>
      <c r="I15" s="34" t="s">
        <v>29</v>
      </c>
      <c r="K15" s="12" t="s">
        <v>31</v>
      </c>
      <c r="M15" s="33">
        <v>0</v>
      </c>
      <c r="O15" s="32">
        <f>ROUND(Q15/100*E15,0)</f>
        <v>1341838</v>
      </c>
      <c r="Q15" s="35">
        <v>1.2169811320754718</v>
      </c>
      <c r="R15" s="23"/>
      <c r="S15" s="34" t="s">
        <v>29</v>
      </c>
      <c r="U15" s="12" t="s">
        <v>31</v>
      </c>
      <c r="W15" s="33">
        <v>0</v>
      </c>
      <c r="Y15" s="32">
        <v>1417249</v>
      </c>
      <c r="AA15" s="35">
        <f t="shared" ref="AA15:AA26" si="0">+ROUND(Y15/$E15*100,2)</f>
        <v>1.29</v>
      </c>
      <c r="AC15" s="32">
        <v>75411</v>
      </c>
    </row>
    <row r="16" spans="1:29" s="6" customFormat="1" x14ac:dyDescent="0.2">
      <c r="B16" s="29">
        <v>352</v>
      </c>
      <c r="C16" s="30" t="s">
        <v>72</v>
      </c>
      <c r="E16" s="31">
        <v>103433228.65000001</v>
      </c>
      <c r="G16" s="32">
        <v>14790784.5</v>
      </c>
      <c r="H16" s="23"/>
      <c r="I16" s="34" t="s">
        <v>29</v>
      </c>
      <c r="K16" s="12" t="s">
        <v>32</v>
      </c>
      <c r="M16" s="33">
        <v>-15</v>
      </c>
      <c r="O16" s="32">
        <f t="shared" ref="O16:O26" si="1">ROUND(Q16/100*E16,0)</f>
        <v>1492705</v>
      </c>
      <c r="Q16" s="35">
        <v>1.4431578947368422</v>
      </c>
      <c r="R16" s="23"/>
      <c r="S16" s="34" t="s">
        <v>29</v>
      </c>
      <c r="U16" s="12" t="s">
        <v>32</v>
      </c>
      <c r="W16" s="33">
        <v>-15</v>
      </c>
      <c r="Y16" s="32">
        <v>1597262</v>
      </c>
      <c r="AA16" s="35">
        <f t="shared" si="0"/>
        <v>1.54</v>
      </c>
      <c r="AC16" s="32">
        <v>104557</v>
      </c>
    </row>
    <row r="17" spans="1:29" s="6" customFormat="1" x14ac:dyDescent="0.2">
      <c r="B17" s="29">
        <v>353</v>
      </c>
      <c r="C17" s="30" t="s">
        <v>74</v>
      </c>
      <c r="E17" s="31">
        <v>2128150435.4100001</v>
      </c>
      <c r="G17" s="32">
        <v>153886548.45402899</v>
      </c>
      <c r="H17" s="23"/>
      <c r="I17" s="34" t="s">
        <v>29</v>
      </c>
      <c r="K17" s="12" t="s">
        <v>33</v>
      </c>
      <c r="M17" s="33">
        <v>0</v>
      </c>
      <c r="O17" s="32">
        <f t="shared" si="1"/>
        <v>38603659</v>
      </c>
      <c r="Q17" s="35">
        <v>1.8139534883720931</v>
      </c>
      <c r="R17" s="23"/>
      <c r="S17" s="34" t="s">
        <v>29</v>
      </c>
      <c r="U17" s="12" t="s">
        <v>33</v>
      </c>
      <c r="W17" s="33">
        <v>0</v>
      </c>
      <c r="Y17" s="32">
        <v>41703927</v>
      </c>
      <c r="AA17" s="35">
        <f t="shared" si="0"/>
        <v>1.96</v>
      </c>
      <c r="AC17" s="32">
        <v>3100268</v>
      </c>
    </row>
    <row r="18" spans="1:29" s="6" customFormat="1" x14ac:dyDescent="0.2">
      <c r="B18" s="29">
        <v>353.01</v>
      </c>
      <c r="C18" s="30" t="s">
        <v>75</v>
      </c>
      <c r="E18" s="31">
        <v>109551715.37</v>
      </c>
      <c r="G18" s="38">
        <v>29580705.462983295</v>
      </c>
      <c r="H18" s="23"/>
      <c r="I18" s="34" t="s">
        <v>29</v>
      </c>
      <c r="K18" s="12" t="s">
        <v>33</v>
      </c>
      <c r="M18" s="33">
        <v>0</v>
      </c>
      <c r="O18" s="32">
        <f t="shared" si="1"/>
        <v>1987217</v>
      </c>
      <c r="Q18" s="35">
        <v>1.8139534883720931</v>
      </c>
      <c r="R18" s="23"/>
      <c r="S18" s="34" t="s">
        <v>29</v>
      </c>
      <c r="U18" s="12" t="s">
        <v>33</v>
      </c>
      <c r="W18" s="33">
        <v>0</v>
      </c>
      <c r="Y18" s="32">
        <v>1863257</v>
      </c>
      <c r="AA18" s="35">
        <f t="shared" si="0"/>
        <v>1.7</v>
      </c>
      <c r="AC18" s="38">
        <v>-123960</v>
      </c>
    </row>
    <row r="19" spans="1:29" s="6" customFormat="1" x14ac:dyDescent="0.2">
      <c r="B19" s="29">
        <v>353.02</v>
      </c>
      <c r="C19" s="30" t="s">
        <v>76</v>
      </c>
      <c r="E19" s="31">
        <v>47508.58</v>
      </c>
      <c r="G19" s="38">
        <v>2561.9719548716221</v>
      </c>
      <c r="H19" s="23"/>
      <c r="I19" s="34" t="s">
        <v>29</v>
      </c>
      <c r="K19" s="12" t="s">
        <v>33</v>
      </c>
      <c r="M19" s="33">
        <v>0</v>
      </c>
      <c r="O19" s="32">
        <f t="shared" si="1"/>
        <v>862</v>
      </c>
      <c r="Q19" s="35">
        <v>1.8139534883720931</v>
      </c>
      <c r="R19" s="23"/>
      <c r="S19" s="34" t="s">
        <v>29</v>
      </c>
      <c r="U19" s="12" t="s">
        <v>33</v>
      </c>
      <c r="W19" s="33">
        <v>0</v>
      </c>
      <c r="Y19" s="32">
        <v>879</v>
      </c>
      <c r="AA19" s="35">
        <f t="shared" si="0"/>
        <v>1.85</v>
      </c>
      <c r="AC19" s="38">
        <v>17</v>
      </c>
    </row>
    <row r="20" spans="1:29" s="6" customFormat="1" x14ac:dyDescent="0.2">
      <c r="B20" s="29">
        <v>353.91</v>
      </c>
      <c r="C20" s="30" t="s">
        <v>77</v>
      </c>
      <c r="E20" s="31">
        <v>59549559.299999997</v>
      </c>
      <c r="G20" s="32">
        <v>17912779.351032875</v>
      </c>
      <c r="H20" s="23"/>
      <c r="I20" s="34" t="s">
        <v>29</v>
      </c>
      <c r="K20" s="12" t="s">
        <v>34</v>
      </c>
      <c r="M20" s="33">
        <v>0</v>
      </c>
      <c r="O20" s="32">
        <f t="shared" si="1"/>
        <v>678203</v>
      </c>
      <c r="Q20" s="35">
        <v>1.1388888888888904</v>
      </c>
      <c r="R20" s="23"/>
      <c r="S20" s="34" t="s">
        <v>29</v>
      </c>
      <c r="U20" s="12" t="s">
        <v>34</v>
      </c>
      <c r="W20" s="33">
        <v>0</v>
      </c>
      <c r="Y20" s="32">
        <v>6299059</v>
      </c>
      <c r="AA20" s="35">
        <f t="shared" si="0"/>
        <v>10.58</v>
      </c>
      <c r="AC20" s="32">
        <v>5620856</v>
      </c>
    </row>
    <row r="21" spans="1:29" s="6" customFormat="1" x14ac:dyDescent="0.2">
      <c r="B21" s="29">
        <v>354</v>
      </c>
      <c r="C21" s="30" t="s">
        <v>78</v>
      </c>
      <c r="E21" s="31">
        <v>81443652.599999994</v>
      </c>
      <c r="G21" s="32">
        <v>62975095.159999996</v>
      </c>
      <c r="H21" s="23"/>
      <c r="I21" s="34" t="s">
        <v>29</v>
      </c>
      <c r="K21" s="12" t="s">
        <v>35</v>
      </c>
      <c r="M21" s="33">
        <v>-25</v>
      </c>
      <c r="O21" s="32">
        <f t="shared" si="1"/>
        <v>1072166</v>
      </c>
      <c r="Q21" s="35">
        <v>1.316451612903226</v>
      </c>
      <c r="R21" s="23"/>
      <c r="S21" s="34" t="s">
        <v>29</v>
      </c>
      <c r="U21" s="12" t="s">
        <v>35</v>
      </c>
      <c r="W21" s="33">
        <v>-25</v>
      </c>
      <c r="Y21" s="32">
        <v>1374981</v>
      </c>
      <c r="AA21" s="35">
        <f t="shared" si="0"/>
        <v>1.69</v>
      </c>
      <c r="AC21" s="32">
        <v>302815</v>
      </c>
    </row>
    <row r="22" spans="1:29" s="6" customFormat="1" x14ac:dyDescent="0.2">
      <c r="B22" s="29">
        <v>355</v>
      </c>
      <c r="C22" s="30" t="s">
        <v>79</v>
      </c>
      <c r="E22" s="31">
        <v>2530489715.02</v>
      </c>
      <c r="G22" s="32">
        <v>399093053.60000002</v>
      </c>
      <c r="H22" s="23"/>
      <c r="I22" s="34" t="s">
        <v>29</v>
      </c>
      <c r="K22" s="12" t="s">
        <v>36</v>
      </c>
      <c r="M22" s="33">
        <v>-25</v>
      </c>
      <c r="O22" s="32">
        <f t="shared" si="1"/>
        <v>82493965</v>
      </c>
      <c r="Q22" s="35">
        <v>3.2600000000000002</v>
      </c>
      <c r="R22" s="23"/>
      <c r="S22" s="34" t="s">
        <v>29</v>
      </c>
      <c r="U22" s="12" t="s">
        <v>36</v>
      </c>
      <c r="W22" s="33">
        <v>-25</v>
      </c>
      <c r="Y22" s="32">
        <v>86456650</v>
      </c>
      <c r="AA22" s="35">
        <f t="shared" si="0"/>
        <v>3.42</v>
      </c>
      <c r="AC22" s="32">
        <v>3962685</v>
      </c>
    </row>
    <row r="23" spans="1:29" s="6" customFormat="1" x14ac:dyDescent="0.2">
      <c r="B23" s="29">
        <v>356</v>
      </c>
      <c r="C23" s="30" t="s">
        <v>80</v>
      </c>
      <c r="E23" s="31">
        <v>1297216023.1500001</v>
      </c>
      <c r="G23" s="32">
        <v>127279024.75</v>
      </c>
      <c r="H23" s="23"/>
      <c r="I23" s="34" t="s">
        <v>29</v>
      </c>
      <c r="K23" s="12" t="s">
        <v>37</v>
      </c>
      <c r="M23" s="33">
        <v>-20</v>
      </c>
      <c r="O23" s="32">
        <f t="shared" si="1"/>
        <v>24324309</v>
      </c>
      <c r="Q23" s="35">
        <v>1.8751162790697675</v>
      </c>
      <c r="R23" s="23"/>
      <c r="S23" s="34" t="s">
        <v>29</v>
      </c>
      <c r="U23" s="12" t="s">
        <v>37</v>
      </c>
      <c r="W23" s="33">
        <v>-20</v>
      </c>
      <c r="Y23" s="32">
        <v>29903352</v>
      </c>
      <c r="AA23" s="35">
        <f t="shared" si="0"/>
        <v>2.31</v>
      </c>
      <c r="AC23" s="32">
        <v>5579043</v>
      </c>
    </row>
    <row r="24" spans="1:29" s="6" customFormat="1" x14ac:dyDescent="0.2">
      <c r="B24" s="29">
        <v>357</v>
      </c>
      <c r="C24" s="30" t="s">
        <v>81</v>
      </c>
      <c r="E24" s="31">
        <v>40931204.920000002</v>
      </c>
      <c r="G24" s="32">
        <v>9381367.6500000004</v>
      </c>
      <c r="H24" s="23"/>
      <c r="I24" s="34" t="s">
        <v>29</v>
      </c>
      <c r="K24" s="12" t="s">
        <v>38</v>
      </c>
      <c r="M24" s="33">
        <v>0</v>
      </c>
      <c r="O24" s="32">
        <f t="shared" si="1"/>
        <v>477369</v>
      </c>
      <c r="Q24" s="35">
        <v>1.1662721893491126</v>
      </c>
      <c r="R24" s="23"/>
      <c r="S24" s="34" t="s">
        <v>29</v>
      </c>
      <c r="U24" s="12" t="s">
        <v>38</v>
      </c>
      <c r="W24" s="33">
        <v>0</v>
      </c>
      <c r="Y24" s="32">
        <v>842003</v>
      </c>
      <c r="AA24" s="35">
        <f t="shared" si="0"/>
        <v>2.06</v>
      </c>
      <c r="AC24" s="32">
        <v>364634</v>
      </c>
    </row>
    <row r="25" spans="1:29" s="6" customFormat="1" x14ac:dyDescent="0.2">
      <c r="B25" s="29">
        <v>358</v>
      </c>
      <c r="C25" s="30" t="s">
        <v>82</v>
      </c>
      <c r="E25" s="31">
        <v>87773141.489999995</v>
      </c>
      <c r="G25" s="32">
        <v>28482007.23</v>
      </c>
      <c r="H25" s="23"/>
      <c r="I25" s="34" t="s">
        <v>29</v>
      </c>
      <c r="K25" s="12" t="s">
        <v>39</v>
      </c>
      <c r="M25" s="33">
        <v>0</v>
      </c>
      <c r="O25" s="32">
        <f t="shared" si="1"/>
        <v>1749487</v>
      </c>
      <c r="Q25" s="35">
        <v>1.9931914893617022</v>
      </c>
      <c r="R25" s="23"/>
      <c r="S25" s="34" t="s">
        <v>29</v>
      </c>
      <c r="U25" s="12" t="s">
        <v>39</v>
      </c>
      <c r="W25" s="33">
        <v>0</v>
      </c>
      <c r="Y25" s="32">
        <v>1614682</v>
      </c>
      <c r="AA25" s="35">
        <f t="shared" si="0"/>
        <v>1.84</v>
      </c>
      <c r="AC25" s="32">
        <v>-134805</v>
      </c>
    </row>
    <row r="26" spans="1:29" s="6" customFormat="1" x14ac:dyDescent="0.2">
      <c r="B26" s="29">
        <v>359</v>
      </c>
      <c r="C26" s="30" t="s">
        <v>83</v>
      </c>
      <c r="E26" s="36">
        <v>49871005.850000001</v>
      </c>
      <c r="G26" s="37">
        <v>3765732.54</v>
      </c>
      <c r="H26" s="23"/>
      <c r="I26" s="34" t="s">
        <v>29</v>
      </c>
      <c r="K26" s="12" t="s">
        <v>40</v>
      </c>
      <c r="M26" s="33">
        <v>0</v>
      </c>
      <c r="O26" s="37">
        <f t="shared" si="1"/>
        <v>463945</v>
      </c>
      <c r="Q26" s="35">
        <v>0.93028985507246387</v>
      </c>
      <c r="R26" s="23"/>
      <c r="S26" s="34" t="s">
        <v>29</v>
      </c>
      <c r="U26" s="12" t="s">
        <v>40</v>
      </c>
      <c r="W26" s="33">
        <v>0</v>
      </c>
      <c r="Y26" s="37">
        <v>556357</v>
      </c>
      <c r="AA26" s="35">
        <f t="shared" si="0"/>
        <v>1.1200000000000001</v>
      </c>
      <c r="AC26" s="37">
        <v>92412</v>
      </c>
    </row>
    <row r="27" spans="1:29" s="6" customFormat="1" x14ac:dyDescent="0.2">
      <c r="Q27" s="35"/>
      <c r="AA27" s="35"/>
    </row>
    <row r="28" spans="1:29" s="6" customFormat="1" x14ac:dyDescent="0.2">
      <c r="A28" s="13" t="s">
        <v>41</v>
      </c>
      <c r="E28" s="39">
        <f>SUBTOTAL(9,E14:E26)</f>
        <v>6598716712.6200008</v>
      </c>
      <c r="G28" s="40">
        <f>SUBTOTAL(9,G14:G26)</f>
        <v>875038688.71000004</v>
      </c>
      <c r="O28" s="40">
        <f>SUBTOTAL(9,O14:O26)</f>
        <v>154685725</v>
      </c>
      <c r="Q28" s="15">
        <f>+ROUND(O28/$E28*100,2)</f>
        <v>2.34</v>
      </c>
      <c r="Y28" s="40">
        <f>SUBTOTAL(9,Y14:Y26)</f>
        <v>173629658</v>
      </c>
      <c r="AA28" s="15">
        <f>+ROUND(Y28/$E28*100,2)</f>
        <v>2.63</v>
      </c>
      <c r="AC28" s="40">
        <f>SUBTOTAL(9,AC14:AC26)</f>
        <v>18943933</v>
      </c>
    </row>
    <row r="29" spans="1:29" s="6" customFormat="1" x14ac:dyDescent="0.2">
      <c r="Q29" s="35"/>
      <c r="AA29" s="35"/>
    </row>
    <row r="30" spans="1:29" s="6" customFormat="1" x14ac:dyDescent="0.2">
      <c r="A30" s="13" t="s">
        <v>42</v>
      </c>
      <c r="Q30" s="35"/>
      <c r="AA30" s="35"/>
    </row>
    <row r="31" spans="1:29" s="6" customFormat="1" x14ac:dyDescent="0.2">
      <c r="Q31" s="35"/>
      <c r="AA31" s="35"/>
    </row>
    <row r="32" spans="1:29" s="6" customFormat="1" x14ac:dyDescent="0.2">
      <c r="B32" s="29">
        <v>360.01</v>
      </c>
      <c r="C32" s="30" t="s">
        <v>73</v>
      </c>
      <c r="E32" s="31">
        <v>103578775.61</v>
      </c>
      <c r="G32" s="32">
        <v>2185801.9699999997</v>
      </c>
      <c r="H32" s="23"/>
      <c r="I32" s="34" t="s">
        <v>29</v>
      </c>
      <c r="K32" s="12" t="s">
        <v>31</v>
      </c>
      <c r="M32" s="33">
        <v>0</v>
      </c>
      <c r="O32" s="32">
        <f t="shared" ref="O32:O49" si="2">ROUND(Q32/100*E32,0)</f>
        <v>1427841</v>
      </c>
      <c r="Q32" s="35">
        <v>1.3785074626865672</v>
      </c>
      <c r="R32" s="23"/>
      <c r="S32" s="34" t="s">
        <v>29</v>
      </c>
      <c r="U32" s="12" t="s">
        <v>31</v>
      </c>
      <c r="W32" s="33">
        <v>0</v>
      </c>
      <c r="Y32" s="32">
        <v>1432711</v>
      </c>
      <c r="AA32" s="35">
        <f t="shared" ref="AA32:AA49" si="3">+ROUND(Y32/$E32*100,2)</f>
        <v>1.38</v>
      </c>
      <c r="AC32" s="32">
        <v>4870</v>
      </c>
    </row>
    <row r="33" spans="2:29" s="6" customFormat="1" x14ac:dyDescent="0.2">
      <c r="B33" s="29">
        <v>361</v>
      </c>
      <c r="C33" s="30" t="s">
        <v>72</v>
      </c>
      <c r="E33" s="31">
        <v>161141281.83000001</v>
      </c>
      <c r="G33" s="32">
        <v>4730086.26</v>
      </c>
      <c r="H33" s="23"/>
      <c r="I33" s="34" t="s">
        <v>29</v>
      </c>
      <c r="K33" s="12" t="s">
        <v>43</v>
      </c>
      <c r="M33" s="33">
        <v>-10</v>
      </c>
      <c r="O33" s="32">
        <f t="shared" si="2"/>
        <v>2289717</v>
      </c>
      <c r="Q33" s="35">
        <v>1.4209375</v>
      </c>
      <c r="R33" s="23"/>
      <c r="S33" s="34" t="s">
        <v>29</v>
      </c>
      <c r="U33" s="12" t="s">
        <v>43</v>
      </c>
      <c r="W33" s="33">
        <v>-10</v>
      </c>
      <c r="Y33" s="32">
        <v>2414292</v>
      </c>
      <c r="AA33" s="35">
        <f t="shared" si="3"/>
        <v>1.5</v>
      </c>
      <c r="AC33" s="32">
        <v>124575</v>
      </c>
    </row>
    <row r="34" spans="2:29" s="6" customFormat="1" x14ac:dyDescent="0.2">
      <c r="B34" s="29">
        <v>362</v>
      </c>
      <c r="C34" s="30" t="s">
        <v>74</v>
      </c>
      <c r="E34" s="31">
        <v>1778499890.6800001</v>
      </c>
      <c r="G34" s="32">
        <v>116175174.62</v>
      </c>
      <c r="H34" s="23"/>
      <c r="I34" s="34" t="s">
        <v>29</v>
      </c>
      <c r="K34" s="12" t="s">
        <v>44</v>
      </c>
      <c r="M34" s="33">
        <v>-10</v>
      </c>
      <c r="O34" s="32">
        <f t="shared" si="2"/>
        <v>32012998</v>
      </c>
      <c r="Q34" s="35">
        <v>1.7999999999999998</v>
      </c>
      <c r="R34" s="23"/>
      <c r="S34" s="34" t="s">
        <v>29</v>
      </c>
      <c r="U34" s="12" t="s">
        <v>44</v>
      </c>
      <c r="W34" s="33">
        <v>-10</v>
      </c>
      <c r="Y34" s="32">
        <v>34216711</v>
      </c>
      <c r="AA34" s="35">
        <f t="shared" si="3"/>
        <v>1.92</v>
      </c>
      <c r="AC34" s="32">
        <v>2203713</v>
      </c>
    </row>
    <row r="35" spans="2:29" s="6" customFormat="1" x14ac:dyDescent="0.2">
      <c r="B35" s="29">
        <v>363</v>
      </c>
      <c r="C35" s="30" t="s">
        <v>84</v>
      </c>
      <c r="E35" s="31">
        <v>78530330</v>
      </c>
      <c r="G35" s="32">
        <v>859772.25</v>
      </c>
      <c r="H35" s="23"/>
      <c r="I35" s="34" t="s">
        <v>29</v>
      </c>
      <c r="K35" s="12" t="s">
        <v>45</v>
      </c>
      <c r="M35" s="33" t="s">
        <v>45</v>
      </c>
      <c r="O35" s="32">
        <f t="shared" si="2"/>
        <v>5418593</v>
      </c>
      <c r="Q35" s="35">
        <v>6.9</v>
      </c>
      <c r="R35" s="23"/>
      <c r="S35" s="34" t="s">
        <v>29</v>
      </c>
      <c r="U35" s="12" t="s">
        <v>96</v>
      </c>
      <c r="W35" s="33">
        <v>0</v>
      </c>
      <c r="Y35" s="32">
        <v>8271625</v>
      </c>
      <c r="AA35" s="35">
        <f t="shared" si="3"/>
        <v>10.53</v>
      </c>
      <c r="AC35" s="32">
        <v>2853032</v>
      </c>
    </row>
    <row r="36" spans="2:29" s="6" customFormat="1" x14ac:dyDescent="0.2">
      <c r="B36" s="29">
        <v>364</v>
      </c>
      <c r="C36" s="30" t="s">
        <v>85</v>
      </c>
      <c r="E36" s="31">
        <v>1320474987.4000001</v>
      </c>
      <c r="G36" s="32">
        <v>412919822.53999996</v>
      </c>
      <c r="H36" s="23"/>
      <c r="I36" s="34" t="s">
        <v>29</v>
      </c>
      <c r="K36" s="12" t="s">
        <v>46</v>
      </c>
      <c r="M36" s="33">
        <v>-35</v>
      </c>
      <c r="O36" s="32">
        <f t="shared" si="2"/>
        <v>55523164</v>
      </c>
      <c r="Q36" s="35">
        <v>4.2047872340425538</v>
      </c>
      <c r="R36" s="23"/>
      <c r="S36" s="34" t="s">
        <v>29</v>
      </c>
      <c r="U36" s="12" t="s">
        <v>46</v>
      </c>
      <c r="W36" s="33">
        <v>-35</v>
      </c>
      <c r="Y36" s="32">
        <v>60446664</v>
      </c>
      <c r="AA36" s="35">
        <f t="shared" si="3"/>
        <v>4.58</v>
      </c>
      <c r="AC36" s="32">
        <v>4923500</v>
      </c>
    </row>
    <row r="37" spans="2:29" s="6" customFormat="1" x14ac:dyDescent="0.2">
      <c r="B37" s="29">
        <v>365</v>
      </c>
      <c r="C37" s="30" t="s">
        <v>80</v>
      </c>
      <c r="E37" s="31">
        <v>1593620482.23</v>
      </c>
      <c r="G37" s="32">
        <v>225700031.80000001</v>
      </c>
      <c r="H37" s="23"/>
      <c r="I37" s="34" t="s">
        <v>29</v>
      </c>
      <c r="K37" s="12" t="s">
        <v>47</v>
      </c>
      <c r="M37" s="33">
        <v>-20</v>
      </c>
      <c r="O37" s="32">
        <f t="shared" si="2"/>
        <v>43511741</v>
      </c>
      <c r="Q37" s="35">
        <v>2.7303703703703706</v>
      </c>
      <c r="R37" s="23"/>
      <c r="S37" s="34" t="s">
        <v>29</v>
      </c>
      <c r="U37" s="12" t="s">
        <v>47</v>
      </c>
      <c r="W37" s="33">
        <v>-20</v>
      </c>
      <c r="Y37" s="32">
        <v>57000492</v>
      </c>
      <c r="AA37" s="35">
        <f t="shared" si="3"/>
        <v>3.58</v>
      </c>
      <c r="AC37" s="32">
        <v>13488751</v>
      </c>
    </row>
    <row r="38" spans="2:29" s="6" customFormat="1" x14ac:dyDescent="0.2">
      <c r="B38" s="29">
        <v>365.01</v>
      </c>
      <c r="C38" s="30" t="s">
        <v>86</v>
      </c>
      <c r="E38" s="31">
        <v>12246452.189999999</v>
      </c>
      <c r="G38" s="32">
        <v>1620895.73</v>
      </c>
      <c r="H38" s="23"/>
      <c r="I38" s="34" t="s">
        <v>29</v>
      </c>
      <c r="K38" s="12" t="s">
        <v>47</v>
      </c>
      <c r="M38" s="33">
        <v>-20</v>
      </c>
      <c r="O38" s="32">
        <f t="shared" si="2"/>
        <v>334374</v>
      </c>
      <c r="Q38" s="35">
        <v>2.7303703703703706</v>
      </c>
      <c r="R38" s="23"/>
      <c r="S38" s="34" t="s">
        <v>29</v>
      </c>
      <c r="U38" s="12" t="s">
        <v>47</v>
      </c>
      <c r="W38" s="33">
        <v>-20</v>
      </c>
      <c r="Y38" s="32">
        <v>390177</v>
      </c>
      <c r="AA38" s="35">
        <f t="shared" si="3"/>
        <v>3.19</v>
      </c>
      <c r="AC38" s="32">
        <v>55803</v>
      </c>
    </row>
    <row r="39" spans="2:29" s="6" customFormat="1" x14ac:dyDescent="0.2">
      <c r="B39" s="29">
        <v>366</v>
      </c>
      <c r="C39" s="30" t="s">
        <v>81</v>
      </c>
      <c r="E39" s="31">
        <v>538049416.82000005</v>
      </c>
      <c r="G39" s="32">
        <v>91973442.579999998</v>
      </c>
      <c r="H39" s="23"/>
      <c r="I39" s="34" t="s">
        <v>29</v>
      </c>
      <c r="K39" s="12" t="s">
        <v>48</v>
      </c>
      <c r="M39" s="33">
        <v>-5</v>
      </c>
      <c r="O39" s="32">
        <f t="shared" si="2"/>
        <v>8468513</v>
      </c>
      <c r="Q39" s="35">
        <v>1.5739285714285713</v>
      </c>
      <c r="R39" s="23"/>
      <c r="S39" s="34" t="s">
        <v>29</v>
      </c>
      <c r="U39" s="12" t="s">
        <v>48</v>
      </c>
      <c r="W39" s="33">
        <v>-5</v>
      </c>
      <c r="Y39" s="32">
        <v>8653100</v>
      </c>
      <c r="AA39" s="35">
        <f t="shared" si="3"/>
        <v>1.61</v>
      </c>
      <c r="AC39" s="32">
        <v>184587</v>
      </c>
    </row>
    <row r="40" spans="2:29" s="6" customFormat="1" x14ac:dyDescent="0.2">
      <c r="B40" s="29">
        <v>367</v>
      </c>
      <c r="C40" s="30" t="s">
        <v>82</v>
      </c>
      <c r="E40" s="31">
        <v>1448316375.8199999</v>
      </c>
      <c r="G40" s="32">
        <v>408291915.76999998</v>
      </c>
      <c r="H40" s="23"/>
      <c r="I40" s="34" t="s">
        <v>29</v>
      </c>
      <c r="K40" s="12" t="s">
        <v>49</v>
      </c>
      <c r="M40" s="33">
        <v>-5</v>
      </c>
      <c r="O40" s="32">
        <f t="shared" si="2"/>
        <v>42754299</v>
      </c>
      <c r="Q40" s="35">
        <v>2.952</v>
      </c>
      <c r="R40" s="23"/>
      <c r="S40" s="34" t="s">
        <v>29</v>
      </c>
      <c r="U40" s="12" t="s">
        <v>49</v>
      </c>
      <c r="W40" s="33">
        <v>-5</v>
      </c>
      <c r="Y40" s="32">
        <v>43727998</v>
      </c>
      <c r="AA40" s="35">
        <f t="shared" si="3"/>
        <v>3.02</v>
      </c>
      <c r="AC40" s="32">
        <v>973699</v>
      </c>
    </row>
    <row r="41" spans="2:29" s="6" customFormat="1" x14ac:dyDescent="0.2">
      <c r="B41" s="29">
        <v>368</v>
      </c>
      <c r="C41" s="30" t="s">
        <v>87</v>
      </c>
      <c r="E41" s="31">
        <v>1327168859.0599999</v>
      </c>
      <c r="G41" s="32">
        <v>311264489.63999999</v>
      </c>
      <c r="H41" s="23"/>
      <c r="I41" s="34" t="s">
        <v>29</v>
      </c>
      <c r="K41" s="12" t="s">
        <v>50</v>
      </c>
      <c r="M41" s="33">
        <v>-10</v>
      </c>
      <c r="O41" s="32">
        <f t="shared" si="2"/>
        <v>38355180</v>
      </c>
      <c r="Q41" s="35">
        <v>2.8899999999999997</v>
      </c>
      <c r="R41" s="23"/>
      <c r="S41" s="34" t="s">
        <v>29</v>
      </c>
      <c r="U41" s="12" t="s">
        <v>50</v>
      </c>
      <c r="W41" s="33">
        <v>-10</v>
      </c>
      <c r="Y41" s="32">
        <v>50422355</v>
      </c>
      <c r="AA41" s="35">
        <f t="shared" si="3"/>
        <v>3.8</v>
      </c>
      <c r="AC41" s="32">
        <v>12067175</v>
      </c>
    </row>
    <row r="42" spans="2:29" s="6" customFormat="1" x14ac:dyDescent="0.2">
      <c r="B42" s="29">
        <v>369.01</v>
      </c>
      <c r="C42" s="30" t="s">
        <v>88</v>
      </c>
      <c r="E42" s="31">
        <v>519460084.27999997</v>
      </c>
      <c r="G42" s="32">
        <v>211109941.14359841</v>
      </c>
      <c r="H42" s="23"/>
      <c r="I42" s="34" t="s">
        <v>29</v>
      </c>
      <c r="K42" s="12" t="s">
        <v>51</v>
      </c>
      <c r="M42" s="33">
        <v>-5</v>
      </c>
      <c r="O42" s="32">
        <f t="shared" si="2"/>
        <v>11592865</v>
      </c>
      <c r="Q42" s="35">
        <v>2.2317142857142858</v>
      </c>
      <c r="R42" s="23"/>
      <c r="S42" s="34" t="s">
        <v>29</v>
      </c>
      <c r="U42" s="12" t="s">
        <v>51</v>
      </c>
      <c r="W42" s="33">
        <v>-5</v>
      </c>
      <c r="Y42" s="32">
        <v>11181376</v>
      </c>
      <c r="AA42" s="35">
        <f t="shared" si="3"/>
        <v>2.15</v>
      </c>
      <c r="AC42" s="32">
        <v>-411489</v>
      </c>
    </row>
    <row r="43" spans="2:29" s="6" customFormat="1" x14ac:dyDescent="0.2">
      <c r="B43" s="29">
        <v>369.02</v>
      </c>
      <c r="C43" s="30" t="s">
        <v>89</v>
      </c>
      <c r="E43" s="31">
        <v>169726707.66</v>
      </c>
      <c r="G43" s="32">
        <v>11893211.856401633</v>
      </c>
      <c r="H43" s="23"/>
      <c r="I43" s="34" t="s">
        <v>29</v>
      </c>
      <c r="K43" s="12" t="s">
        <v>52</v>
      </c>
      <c r="M43" s="33">
        <v>-40</v>
      </c>
      <c r="O43" s="32">
        <f t="shared" si="2"/>
        <v>6872830</v>
      </c>
      <c r="Q43" s="35">
        <v>4.0493506493506501</v>
      </c>
      <c r="R43" s="23"/>
      <c r="S43" s="34" t="s">
        <v>29</v>
      </c>
      <c r="U43" s="12" t="s">
        <v>52</v>
      </c>
      <c r="W43" s="33">
        <v>-40</v>
      </c>
      <c r="Y43" s="32">
        <v>7309721</v>
      </c>
      <c r="AA43" s="35">
        <f t="shared" si="3"/>
        <v>4.3099999999999996</v>
      </c>
      <c r="AC43" s="32">
        <v>436891</v>
      </c>
    </row>
    <row r="44" spans="2:29" s="6" customFormat="1" x14ac:dyDescent="0.2">
      <c r="B44" s="29">
        <v>370</v>
      </c>
      <c r="C44" s="30" t="s">
        <v>90</v>
      </c>
      <c r="E44" s="31">
        <v>23024936.68</v>
      </c>
      <c r="G44" s="38">
        <v>2713870.0572883971</v>
      </c>
      <c r="H44" s="23"/>
      <c r="I44" s="34" t="s">
        <v>29</v>
      </c>
      <c r="K44" s="12" t="s">
        <v>53</v>
      </c>
      <c r="M44" s="33">
        <v>-8</v>
      </c>
      <c r="O44" s="32">
        <f t="shared" si="2"/>
        <v>1374674</v>
      </c>
      <c r="Q44" s="35">
        <v>5.9703703703703708</v>
      </c>
      <c r="R44" s="23"/>
      <c r="S44" s="34" t="s">
        <v>29</v>
      </c>
      <c r="U44" s="12" t="s">
        <v>53</v>
      </c>
      <c r="W44" s="33">
        <v>-8</v>
      </c>
      <c r="Y44" s="32">
        <v>1626510</v>
      </c>
      <c r="AA44" s="35">
        <f t="shared" si="3"/>
        <v>7.06</v>
      </c>
      <c r="AC44" s="38">
        <v>251836</v>
      </c>
    </row>
    <row r="45" spans="2:29" s="6" customFormat="1" x14ac:dyDescent="0.2">
      <c r="B45" s="29">
        <v>370.02</v>
      </c>
      <c r="C45" s="30" t="s">
        <v>91</v>
      </c>
      <c r="E45" s="31">
        <v>393066775.94999999</v>
      </c>
      <c r="G45" s="38">
        <v>137489228.73271161</v>
      </c>
      <c r="H45" s="23"/>
      <c r="I45" s="34" t="s">
        <v>29</v>
      </c>
      <c r="K45" s="12" t="s">
        <v>54</v>
      </c>
      <c r="M45" s="33">
        <v>0</v>
      </c>
      <c r="O45" s="32">
        <f t="shared" si="2"/>
        <v>26204452</v>
      </c>
      <c r="Q45" s="35">
        <v>6.666666666666667</v>
      </c>
      <c r="R45" s="23"/>
      <c r="S45" s="34" t="s">
        <v>29</v>
      </c>
      <c r="U45" s="12" t="s">
        <v>54</v>
      </c>
      <c r="W45" s="33">
        <v>0</v>
      </c>
      <c r="Y45" s="32">
        <v>23708492</v>
      </c>
      <c r="AA45" s="35">
        <f t="shared" si="3"/>
        <v>6.03</v>
      </c>
      <c r="AC45" s="38">
        <v>-2495960</v>
      </c>
    </row>
    <row r="46" spans="2:29" s="6" customFormat="1" x14ac:dyDescent="0.2">
      <c r="B46" s="29">
        <v>370.7</v>
      </c>
      <c r="C46" s="30" t="s">
        <v>92</v>
      </c>
      <c r="E46" s="31">
        <v>4654831.43</v>
      </c>
      <c r="G46" s="38">
        <v>930966.28</v>
      </c>
      <c r="H46" s="23"/>
      <c r="I46" s="34" t="s">
        <v>29</v>
      </c>
      <c r="K46" s="12" t="s">
        <v>45</v>
      </c>
      <c r="M46" s="33" t="s">
        <v>45</v>
      </c>
      <c r="O46" s="32">
        <f t="shared" si="2"/>
        <v>95424</v>
      </c>
      <c r="Q46" s="35">
        <v>2.0500000000000003</v>
      </c>
      <c r="R46" s="23"/>
      <c r="S46" s="34" t="s">
        <v>29</v>
      </c>
      <c r="U46" s="12" t="s">
        <v>97</v>
      </c>
      <c r="W46" s="33">
        <v>0</v>
      </c>
      <c r="Y46" s="32">
        <v>496515</v>
      </c>
      <c r="AA46" s="35">
        <f t="shared" si="3"/>
        <v>10.67</v>
      </c>
      <c r="AC46" s="38">
        <v>401091</v>
      </c>
    </row>
    <row r="47" spans="2:29" s="6" customFormat="1" x14ac:dyDescent="0.2">
      <c r="B47" s="29">
        <v>371</v>
      </c>
      <c r="C47" s="30" t="s">
        <v>93</v>
      </c>
      <c r="E47" s="31">
        <v>13249791.02</v>
      </c>
      <c r="G47" s="32">
        <v>1261914.1000000001</v>
      </c>
      <c r="H47" s="23"/>
      <c r="I47" s="34" t="s">
        <v>29</v>
      </c>
      <c r="K47" s="12" t="s">
        <v>55</v>
      </c>
      <c r="M47" s="33">
        <v>0</v>
      </c>
      <c r="O47" s="32">
        <f t="shared" si="2"/>
        <v>481058</v>
      </c>
      <c r="Q47" s="35">
        <v>3.6306818181818175</v>
      </c>
      <c r="R47" s="23"/>
      <c r="S47" s="34" t="s">
        <v>29</v>
      </c>
      <c r="U47" s="12" t="s">
        <v>55</v>
      </c>
      <c r="W47" s="33">
        <v>0</v>
      </c>
      <c r="Y47" s="32">
        <v>616978</v>
      </c>
      <c r="AA47" s="35">
        <f t="shared" si="3"/>
        <v>4.66</v>
      </c>
      <c r="AC47" s="32">
        <v>135920</v>
      </c>
    </row>
    <row r="48" spans="2:29" s="6" customFormat="1" x14ac:dyDescent="0.2">
      <c r="B48" s="29">
        <v>371.7</v>
      </c>
      <c r="C48" s="30" t="s">
        <v>94</v>
      </c>
      <c r="E48" s="31">
        <v>21040680</v>
      </c>
      <c r="G48" s="32">
        <v>2151056.5</v>
      </c>
      <c r="H48" s="23"/>
      <c r="I48" s="34" t="s">
        <v>29</v>
      </c>
      <c r="K48" s="12" t="s">
        <v>45</v>
      </c>
      <c r="M48" s="33" t="s">
        <v>45</v>
      </c>
      <c r="O48" s="32">
        <f t="shared" si="2"/>
        <v>2236624</v>
      </c>
      <c r="Q48" s="35">
        <v>10.63</v>
      </c>
      <c r="R48" s="23" t="s">
        <v>56</v>
      </c>
      <c r="S48" s="34" t="s">
        <v>29</v>
      </c>
      <c r="U48" s="12" t="s">
        <v>97</v>
      </c>
      <c r="W48" s="33">
        <v>0</v>
      </c>
      <c r="Y48" s="32">
        <v>2112933</v>
      </c>
      <c r="AA48" s="35">
        <f>+ROUND(Y48/$E48*100,2)</f>
        <v>10.039999999999999</v>
      </c>
      <c r="AC48" s="32">
        <v>-123691</v>
      </c>
    </row>
    <row r="49" spans="1:29" s="6" customFormat="1" x14ac:dyDescent="0.2">
      <c r="B49" s="29">
        <v>373</v>
      </c>
      <c r="C49" s="30" t="s">
        <v>95</v>
      </c>
      <c r="E49" s="36">
        <v>709306972.51999998</v>
      </c>
      <c r="G49" s="37">
        <v>193830599.04999998</v>
      </c>
      <c r="H49" s="23"/>
      <c r="I49" s="34" t="s">
        <v>29</v>
      </c>
      <c r="K49" s="12" t="s">
        <v>57</v>
      </c>
      <c r="M49" s="33">
        <v>-10</v>
      </c>
      <c r="O49" s="37">
        <f t="shared" si="2"/>
        <v>30003685</v>
      </c>
      <c r="Q49" s="35">
        <v>4.2300000000000004</v>
      </c>
      <c r="R49" s="23"/>
      <c r="S49" s="34" t="s">
        <v>29</v>
      </c>
      <c r="U49" s="12" t="s">
        <v>57</v>
      </c>
      <c r="W49" s="33">
        <v>-10</v>
      </c>
      <c r="Y49" s="37">
        <v>31010422</v>
      </c>
      <c r="AA49" s="35">
        <f t="shared" si="3"/>
        <v>4.37</v>
      </c>
      <c r="AC49" s="37">
        <v>1006737</v>
      </c>
    </row>
    <row r="50" spans="1:29" s="6" customFormat="1" x14ac:dyDescent="0.2">
      <c r="Q50" s="35"/>
      <c r="AA50" s="35"/>
    </row>
    <row r="51" spans="1:29" s="6" customFormat="1" x14ac:dyDescent="0.2">
      <c r="A51" s="13" t="s">
        <v>58</v>
      </c>
      <c r="E51" s="39">
        <f>SUBTOTAL(9,E32:E49)</f>
        <v>10215157631.180002</v>
      </c>
      <c r="G51" s="40">
        <f>SUBTOTAL(9,G32:G49)</f>
        <v>2137102220.8799996</v>
      </c>
      <c r="O51" s="40">
        <f>SUBTOTAL(9,O32:O49)</f>
        <v>308958032</v>
      </c>
      <c r="Q51" s="15">
        <f>+ROUND(O51/$E51*100,2)</f>
        <v>3.02</v>
      </c>
      <c r="Y51" s="40">
        <f>SUBTOTAL(9,Y32:Y49)</f>
        <v>345039072</v>
      </c>
      <c r="AA51" s="15">
        <f>+ROUND(Y51/$E51*100,2)</f>
        <v>3.38</v>
      </c>
      <c r="AC51" s="40">
        <f>SUBTOTAL(9,AC32:AC49)</f>
        <v>36081040</v>
      </c>
    </row>
    <row r="52" spans="1:29" s="6" customFormat="1" x14ac:dyDescent="0.2">
      <c r="Q52" s="35"/>
      <c r="AA52" s="35"/>
    </row>
    <row r="53" spans="1:29" s="6" customFormat="1" x14ac:dyDescent="0.2">
      <c r="A53" s="13" t="s">
        <v>59</v>
      </c>
      <c r="Q53" s="35"/>
      <c r="AA53" s="35"/>
    </row>
    <row r="54" spans="1:29" s="6" customFormat="1" x14ac:dyDescent="0.2">
      <c r="Q54" s="35"/>
      <c r="AA54" s="35"/>
    </row>
    <row r="55" spans="1:29" s="6" customFormat="1" x14ac:dyDescent="0.2">
      <c r="B55" s="29">
        <v>390</v>
      </c>
      <c r="C55" s="30" t="s">
        <v>72</v>
      </c>
      <c r="E55" s="31">
        <v>423332086.44999999</v>
      </c>
      <c r="G55" s="32">
        <v>80193963.648048028</v>
      </c>
      <c r="H55" s="23"/>
      <c r="I55" s="34" t="s">
        <v>29</v>
      </c>
      <c r="K55" s="12" t="s">
        <v>60</v>
      </c>
      <c r="M55" s="33">
        <v>-5</v>
      </c>
      <c r="O55" s="32">
        <f t="shared" ref="O55:O61" si="4">ROUND(Q55/100*E55,0)</f>
        <v>12572963</v>
      </c>
      <c r="Q55" s="35">
        <v>2.97</v>
      </c>
      <c r="R55" s="23"/>
      <c r="S55" s="34" t="s">
        <v>29</v>
      </c>
      <c r="U55" s="12" t="s">
        <v>60</v>
      </c>
      <c r="W55" s="33">
        <v>-5</v>
      </c>
      <c r="Y55" s="32">
        <v>12266152</v>
      </c>
      <c r="AA55" s="35">
        <f t="shared" ref="AA55:AA61" si="5">+ROUND(Y55/$E55*100,2)</f>
        <v>2.9</v>
      </c>
      <c r="AC55" s="32">
        <v>-306811</v>
      </c>
    </row>
    <row r="56" spans="1:29" s="6" customFormat="1" x14ac:dyDescent="0.2">
      <c r="B56" s="29">
        <v>392.1</v>
      </c>
      <c r="C56" s="30" t="s">
        <v>98</v>
      </c>
      <c r="E56" s="31">
        <v>3097901.07</v>
      </c>
      <c r="G56" s="32">
        <v>2054886.7720405613</v>
      </c>
      <c r="H56" s="23"/>
      <c r="I56" s="34" t="s">
        <v>29</v>
      </c>
      <c r="K56" s="12" t="s">
        <v>61</v>
      </c>
      <c r="M56" s="33">
        <v>20</v>
      </c>
      <c r="O56" s="32">
        <f t="shared" si="4"/>
        <v>82094</v>
      </c>
      <c r="Q56" s="35">
        <v>2.65</v>
      </c>
      <c r="R56" s="23"/>
      <c r="S56" s="34" t="s">
        <v>29</v>
      </c>
      <c r="U56" s="12" t="s">
        <v>61</v>
      </c>
      <c r="W56" s="33">
        <v>20</v>
      </c>
      <c r="Y56" s="32">
        <v>59723</v>
      </c>
      <c r="AA56" s="35">
        <f t="shared" si="5"/>
        <v>1.93</v>
      </c>
      <c r="AC56" s="32">
        <v>-22371</v>
      </c>
    </row>
    <row r="57" spans="1:29" s="6" customFormat="1" x14ac:dyDescent="0.2">
      <c r="B57" s="29">
        <v>392.2</v>
      </c>
      <c r="C57" s="30" t="s">
        <v>99</v>
      </c>
      <c r="E57" s="31">
        <v>4363690.2</v>
      </c>
      <c r="G57" s="32">
        <v>1390488.5022383116</v>
      </c>
      <c r="H57" s="23"/>
      <c r="I57" s="34" t="s">
        <v>29</v>
      </c>
      <c r="K57" s="12" t="s">
        <v>62</v>
      </c>
      <c r="M57" s="33">
        <v>20</v>
      </c>
      <c r="O57" s="32">
        <f t="shared" si="4"/>
        <v>-243930</v>
      </c>
      <c r="Q57" s="35">
        <v>-5.59</v>
      </c>
      <c r="R57" s="23"/>
      <c r="S57" s="34" t="s">
        <v>29</v>
      </c>
      <c r="U57" s="12" t="s">
        <v>62</v>
      </c>
      <c r="W57" s="33">
        <v>20</v>
      </c>
      <c r="Y57" s="32">
        <v>341539</v>
      </c>
      <c r="AA57" s="35">
        <f t="shared" si="5"/>
        <v>7.83</v>
      </c>
      <c r="AC57" s="32">
        <v>585469</v>
      </c>
    </row>
    <row r="58" spans="1:29" s="6" customFormat="1" x14ac:dyDescent="0.2">
      <c r="B58" s="29">
        <v>392.3</v>
      </c>
      <c r="C58" s="30" t="s">
        <v>100</v>
      </c>
      <c r="E58" s="31">
        <v>26894062.379999999</v>
      </c>
      <c r="G58" s="32">
        <v>16225972.306355074</v>
      </c>
      <c r="H58" s="23"/>
      <c r="I58" s="34" t="s">
        <v>29</v>
      </c>
      <c r="K58" s="12" t="s">
        <v>63</v>
      </c>
      <c r="M58" s="33">
        <v>20</v>
      </c>
      <c r="O58" s="32">
        <f t="shared" si="4"/>
        <v>1861069</v>
      </c>
      <c r="Q58" s="35">
        <v>6.92</v>
      </c>
      <c r="R58" s="23"/>
      <c r="S58" s="34" t="s">
        <v>29</v>
      </c>
      <c r="U58" s="12" t="s">
        <v>63</v>
      </c>
      <c r="W58" s="33">
        <v>20</v>
      </c>
      <c r="Y58" s="32">
        <v>1204847</v>
      </c>
      <c r="AA58" s="35">
        <f t="shared" si="5"/>
        <v>4.4800000000000004</v>
      </c>
      <c r="AC58" s="32">
        <v>-656222</v>
      </c>
    </row>
    <row r="59" spans="1:29" s="6" customFormat="1" x14ac:dyDescent="0.2">
      <c r="B59" s="29">
        <v>392.4</v>
      </c>
      <c r="C59" s="30" t="s">
        <v>101</v>
      </c>
      <c r="E59" s="31">
        <v>21123427.579999998</v>
      </c>
      <c r="G59" s="32">
        <v>12317877.647028074</v>
      </c>
      <c r="H59" s="23"/>
      <c r="I59" s="34" t="s">
        <v>29</v>
      </c>
      <c r="K59" s="12" t="s">
        <v>64</v>
      </c>
      <c r="M59" s="33">
        <v>20</v>
      </c>
      <c r="O59" s="32">
        <f t="shared" si="4"/>
        <v>2836876</v>
      </c>
      <c r="Q59" s="35">
        <v>13.43</v>
      </c>
      <c r="R59" s="23"/>
      <c r="S59" s="34" t="s">
        <v>29</v>
      </c>
      <c r="U59" s="12" t="s">
        <v>64</v>
      </c>
      <c r="W59" s="33">
        <v>20</v>
      </c>
      <c r="Y59" s="32">
        <v>789804</v>
      </c>
      <c r="AA59" s="35">
        <f t="shared" si="5"/>
        <v>3.74</v>
      </c>
      <c r="AC59" s="32">
        <v>-2047072</v>
      </c>
    </row>
    <row r="60" spans="1:29" s="6" customFormat="1" x14ac:dyDescent="0.2">
      <c r="B60" s="29">
        <v>392.5</v>
      </c>
      <c r="C60" s="30" t="s">
        <v>102</v>
      </c>
      <c r="E60" s="31">
        <v>22907475.550000001</v>
      </c>
      <c r="G60" s="32">
        <v>8630641.8121990394</v>
      </c>
      <c r="H60" s="23"/>
      <c r="I60" s="34" t="s">
        <v>29</v>
      </c>
      <c r="K60" s="12" t="s">
        <v>65</v>
      </c>
      <c r="M60" s="33">
        <v>0</v>
      </c>
      <c r="O60" s="32">
        <f t="shared" si="4"/>
        <v>1092687</v>
      </c>
      <c r="Q60" s="35">
        <v>4.7699999999999996</v>
      </c>
      <c r="R60" s="23"/>
      <c r="S60" s="34" t="s">
        <v>29</v>
      </c>
      <c r="U60" s="12" t="s">
        <v>65</v>
      </c>
      <c r="W60" s="33">
        <v>0</v>
      </c>
      <c r="Y60" s="32">
        <v>951155</v>
      </c>
      <c r="AA60" s="35">
        <f t="shared" si="5"/>
        <v>4.1500000000000004</v>
      </c>
      <c r="AC60" s="32">
        <v>-141532</v>
      </c>
    </row>
    <row r="61" spans="1:29" s="6" customFormat="1" x14ac:dyDescent="0.2">
      <c r="B61" s="29">
        <v>396</v>
      </c>
      <c r="C61" s="30" t="s">
        <v>103</v>
      </c>
      <c r="E61" s="36">
        <v>20577047.690000001</v>
      </c>
      <c r="G61" s="37">
        <v>6304396.802090927</v>
      </c>
      <c r="H61" s="23"/>
      <c r="I61" s="34" t="s">
        <v>29</v>
      </c>
      <c r="K61" s="12" t="s">
        <v>66</v>
      </c>
      <c r="M61" s="33">
        <v>5</v>
      </c>
      <c r="O61" s="37">
        <f t="shared" si="4"/>
        <v>2646208</v>
      </c>
      <c r="Q61" s="35">
        <v>12.86</v>
      </c>
      <c r="R61" s="23"/>
      <c r="S61" s="34" t="s">
        <v>29</v>
      </c>
      <c r="U61" s="12" t="s">
        <v>66</v>
      </c>
      <c r="W61" s="33">
        <v>5</v>
      </c>
      <c r="Y61" s="37">
        <v>1010206</v>
      </c>
      <c r="AA61" s="35">
        <f t="shared" si="5"/>
        <v>4.91</v>
      </c>
      <c r="AC61" s="37">
        <v>-1636002</v>
      </c>
    </row>
    <row r="62" spans="1:29" s="6" customFormat="1" x14ac:dyDescent="0.2">
      <c r="Q62" s="35"/>
      <c r="AA62" s="35"/>
    </row>
    <row r="63" spans="1:29" s="6" customFormat="1" x14ac:dyDescent="0.2">
      <c r="A63" s="13" t="s">
        <v>67</v>
      </c>
      <c r="E63" s="43">
        <f>SUBTOTAL(9,E54:E61)</f>
        <v>522295690.91999996</v>
      </c>
      <c r="G63" s="44">
        <f>SUBTOTAL(9,G54:G61)</f>
        <v>127118227.49000002</v>
      </c>
      <c r="O63" s="44">
        <f>SUBTOTAL(9,O54:O61)</f>
        <v>20847967</v>
      </c>
      <c r="Q63" s="15">
        <f>+ROUND(O63/$E63*100,2)</f>
        <v>3.99</v>
      </c>
      <c r="Y63" s="44">
        <f>SUBTOTAL(9,Y54:Y61)</f>
        <v>16623426</v>
      </c>
      <c r="AA63" s="15">
        <f>+ROUND(Y63/$E63*100,2)</f>
        <v>3.18</v>
      </c>
      <c r="AC63" s="44">
        <f>SUBTOTAL(9,AC54:AC61)</f>
        <v>-4224541</v>
      </c>
    </row>
    <row r="64" spans="1:29" s="6" customFormat="1" x14ac:dyDescent="0.2">
      <c r="A64" s="13"/>
      <c r="E64" s="41"/>
      <c r="G64" s="42"/>
      <c r="O64" s="42"/>
      <c r="Q64" s="15"/>
      <c r="Y64" s="42"/>
      <c r="AA64" s="15"/>
      <c r="AC64" s="42"/>
    </row>
    <row r="65" spans="1:29" s="6" customFormat="1" x14ac:dyDescent="0.2">
      <c r="A65" s="13" t="s">
        <v>68</v>
      </c>
      <c r="E65" s="43">
        <f>SUBTOTAL(9,E15:E63)</f>
        <v>17336170034.720001</v>
      </c>
      <c r="G65" s="44">
        <f>SUBTOTAL(9,G15:G63)</f>
        <v>3139259137.0799999</v>
      </c>
      <c r="O65" s="44">
        <f>SUBTOTAL(9,O15:O63)</f>
        <v>484491724</v>
      </c>
      <c r="Q65" s="15">
        <f>+ROUND(O65/$E65*100,2)</f>
        <v>2.79</v>
      </c>
      <c r="Y65" s="44">
        <f>SUBTOTAL(9,Y15:Y63)</f>
        <v>535292156</v>
      </c>
      <c r="AA65" s="15">
        <f>+ROUND(Y65/$E65*100,2)</f>
        <v>3.09</v>
      </c>
      <c r="AC65" s="44">
        <f>SUBTOTAL(9,AC15:AC63)</f>
        <v>50800432</v>
      </c>
    </row>
    <row r="66" spans="1:29" s="6" customFormat="1" x14ac:dyDescent="0.2">
      <c r="Q66" s="12"/>
      <c r="AA66" s="12"/>
    </row>
    <row r="67" spans="1:29" s="6" customFormat="1" x14ac:dyDescent="0.2">
      <c r="Q67" s="12"/>
      <c r="AA67" s="12"/>
    </row>
    <row r="68" spans="1:29" x14ac:dyDescent="0.2">
      <c r="AC68" s="6"/>
    </row>
    <row r="69" spans="1:29" x14ac:dyDescent="0.2">
      <c r="A69" s="45" t="s">
        <v>69</v>
      </c>
      <c r="B69" s="46" t="s">
        <v>70</v>
      </c>
    </row>
    <row r="70" spans="1:29" x14ac:dyDescent="0.2">
      <c r="A70" s="45" t="s">
        <v>56</v>
      </c>
      <c r="B70" s="1" t="s">
        <v>71</v>
      </c>
    </row>
  </sheetData>
  <mergeCells count="2">
    <mergeCell ref="K8:M8"/>
    <mergeCell ref="U8:W8"/>
  </mergeCells>
  <pageMargins left="0.75" right="0.75" top="1" bottom="0.7" header="0.3" footer="0.3"/>
  <pageSetup scale="39" fitToHeight="0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4EAD043515EE408A808D1623B876BF" ma:contentTypeVersion="17" ma:contentTypeDescription="Create a new document." ma:contentTypeScope="" ma:versionID="ee1357eecb535bd679445169d0e79377">
  <xsd:schema xmlns:xsd="http://www.w3.org/2001/XMLSchema" xmlns:xs="http://www.w3.org/2001/XMLSchema" xmlns:p="http://schemas.microsoft.com/office/2006/metadata/properties" xmlns:ns2="1f9b4577-d510-4d0a-9b77-58a7ce050573" xmlns:ns3="cb0cb807-e4cb-4197-a0a9-ff4221d065c9" xmlns:ns4="fb449c68-7da9-4414-a7d8-785e223757ce" targetNamespace="http://schemas.microsoft.com/office/2006/metadata/properties" ma:root="true" ma:fieldsID="d5e45ae70f718ca9b395ba1023921dba" ns2:_="" ns3:_="" ns4:_="">
    <xsd:import namespace="1f9b4577-d510-4d0a-9b77-58a7ce050573"/>
    <xsd:import namespace="cb0cb807-e4cb-4197-a0a9-ff4221d065c9"/>
    <xsd:import namespace="fb449c68-7da9-4414-a7d8-785e223757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omment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9b4577-d510-4d0a-9b77-58a7ce0505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f6a659c-b33e-46f9-a878-2211c7a73f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Comments" ma:index="22" nillable="true" ma:displayName="Comments" ma:format="Dropdown" ma:internalName="Comments">
      <xsd:simpleType>
        <xsd:restriction base="dms:Text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4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0cb807-e4cb-4197-a0a9-ff4221d065c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449c68-7da9-4414-a7d8-785e223757c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6767940-a93d-42dc-ba06-3854c77682a6}" ma:internalName="TaxCatchAll" ma:showField="CatchAllData" ma:web="cb0cb807-e4cb-4197-a0a9-ff4221d065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9b4577-d510-4d0a-9b77-58a7ce050573">
      <Terms xmlns="http://schemas.microsoft.com/office/infopath/2007/PartnerControls"/>
    </lcf76f155ced4ddcb4097134ff3c332f>
    <TaxCatchAll xmlns="fb449c68-7da9-4414-a7d8-785e223757ce" xsi:nil="true"/>
    <Comments xmlns="1f9b4577-d510-4d0a-9b77-58a7ce050573" xsi:nil="true"/>
  </documentManagement>
</p:properties>
</file>

<file path=customXml/itemProps1.xml><?xml version="1.0" encoding="utf-8"?>
<ds:datastoreItem xmlns:ds="http://schemas.openxmlformats.org/officeDocument/2006/customXml" ds:itemID="{D2A80B43-66B6-4C77-BA02-BEFA51FE8E68}"/>
</file>

<file path=customXml/itemProps2.xml><?xml version="1.0" encoding="utf-8"?>
<ds:datastoreItem xmlns:ds="http://schemas.openxmlformats.org/officeDocument/2006/customXml" ds:itemID="{8C7D843E-2E10-4B7B-91F7-531868A41752}"/>
</file>

<file path=customXml/itemProps3.xml><?xml version="1.0" encoding="utf-8"?>
<ds:datastoreItem xmlns:ds="http://schemas.openxmlformats.org/officeDocument/2006/customXml" ds:itemID="{6CDEDF8F-7592-4548-ADB5-54F15831BA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2</vt:lpstr>
      <vt:lpstr>'Table 2'!Print_Area</vt:lpstr>
      <vt:lpstr>'Table 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 (Stubblebine), Kelsey</dc:creator>
  <cp:lastModifiedBy>Powery, Jason</cp:lastModifiedBy>
  <cp:lastPrinted>2024-04-23T12:47:53Z</cp:lastPrinted>
  <dcterms:created xsi:type="dcterms:W3CDTF">2024-04-23T12:43:37Z</dcterms:created>
  <dcterms:modified xsi:type="dcterms:W3CDTF">2024-04-23T22:50:07Z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0x0101000F4EAD043515EE408A808D1623B876BF</vt:lpwstr>
  </property>
</Properties>
</file>