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Utility\Currect Cases\FL - TECO - 2024\"/>
    </mc:Choice>
  </mc:AlternateContent>
  <xr:revisionPtr revIDLastSave="0" documentId="13_ncr:1_{881DA1DB-0CC4-436B-BD0C-0CA010D15F91}" xr6:coauthVersionLast="47" xr6:coauthVersionMax="47" xr10:uidLastSave="{00000000-0000-0000-0000-000000000000}"/>
  <bookViews>
    <workbookView xWindow="396" yWindow="1908" windowWidth="22212" windowHeight="12276" activeTab="1" xr2:uid="{39E54144-2F31-4A56-BAB8-92317518600E}"/>
  </bookViews>
  <sheets>
    <sheet name="D-1a 2025B" sheetId="1" r:id="rId1"/>
    <sheet name="D-1a 2025B (2)" sheetId="2" r:id="rId2"/>
  </sheets>
  <externalReferences>
    <externalReference r:id="rId3"/>
  </externalReferences>
  <definedNames>
    <definedName name="\E">#REF!</definedName>
    <definedName name="\J">#REF!</definedName>
    <definedName name="\J_SR">#REF!</definedName>
    <definedName name="\K">#REF!</definedName>
    <definedName name="\K_SR">#REF!</definedName>
    <definedName name="\L">#REF!</definedName>
    <definedName name="\L_SR">#REF!</definedName>
    <definedName name="\M">#REF!</definedName>
    <definedName name="\M_SR">#REF!</definedName>
    <definedName name="\N">#REF!</definedName>
    <definedName name="\N_SR">#REF!</definedName>
    <definedName name="\O">#REF!</definedName>
    <definedName name="\O_SR">#REF!</definedName>
    <definedName name="\P">#REF!</definedName>
    <definedName name="\P_SR">#REF!</definedName>
    <definedName name="\Q">#REF!</definedName>
    <definedName name="\Q_SR">#REF!</definedName>
    <definedName name="\R">#REF!</definedName>
    <definedName name="\R_SR">#REF!</definedName>
    <definedName name="\S">#REF!</definedName>
    <definedName name="\S_SR">#REF!</definedName>
    <definedName name="\T">#REF!</definedName>
    <definedName name="\T_SR">#REF!</definedName>
    <definedName name="\U">#REF!</definedName>
    <definedName name="\U_SR">#REF!</definedName>
    <definedName name="\V">#REF!</definedName>
    <definedName name="\V_SR">#REF!</definedName>
    <definedName name="\X">#REF!</definedName>
    <definedName name="\X_SR">#REF!</definedName>
    <definedName name="\Y">#REF!</definedName>
    <definedName name="\Y_SR">#REF!</definedName>
    <definedName name="\Z">#REF!</definedName>
    <definedName name="\Z_SR">#REF!</definedName>
    <definedName name="____PG13">#REF!</definedName>
    <definedName name="____PG13_SR">#REF!</definedName>
    <definedName name="____PG14">#REF!</definedName>
    <definedName name="____PG14_SR">#REF!</definedName>
    <definedName name="____PG15">#REF!</definedName>
    <definedName name="____PG15_SR">#REF!</definedName>
    <definedName name="____PG16">#REF!</definedName>
    <definedName name="__181">#REF!</definedName>
    <definedName name="__PG13">#REF!</definedName>
    <definedName name="__PG14">#REF!</definedName>
    <definedName name="__PG15">#REF!</definedName>
    <definedName name="__PG16">#REF!</definedName>
    <definedName name="__PG34">#REF!</definedName>
    <definedName name="__PG38">#REF!</definedName>
    <definedName name="_12MEACT">#REF!</definedName>
    <definedName name="_12MEBUD">#REF!</definedName>
    <definedName name="_12MONRECON">#REF!</definedName>
    <definedName name="_12MONWHL">#REF!</definedName>
    <definedName name="_181">#REF!</definedName>
    <definedName name="_1997">#REF!</definedName>
    <definedName name="_1A_1B">#REF!</definedName>
    <definedName name="_2B_15">#REF!</definedName>
    <definedName name="_2QESP_EXT">#REF!</definedName>
    <definedName name="_3A_CONSOLIDATE">#REF!</definedName>
    <definedName name="_3B_CONSOLIDATE">#REF!</definedName>
    <definedName name="_3C_10">#REF!</definedName>
    <definedName name="_3C_CONSOLIDATE">#REF!</definedName>
    <definedName name="_3D_CONSOLIDATE">#REF!</definedName>
    <definedName name="_447">#REF!</definedName>
    <definedName name="_447_2">#REF!</definedName>
    <definedName name="_4C_64">#REF!</definedName>
    <definedName name="_4Q_EXT">#REF!</definedName>
    <definedName name="_501547EXP">#REF!</definedName>
    <definedName name="_555">#REF!</definedName>
    <definedName name="_555_21_Nonrecvrbl_Purc_Pwr_Retail">#REF!</definedName>
    <definedName name="_555447">#REF!</definedName>
    <definedName name="_5C_9">#REF!</definedName>
    <definedName name="_96DEC_1">#REF!</definedName>
    <definedName name="_96DEC_2">#REF!</definedName>
    <definedName name="_96NOV">#REF!</definedName>
    <definedName name="_96NOV_2">#REF!</definedName>
    <definedName name="_96OCT_1">#REF!</definedName>
    <definedName name="_96OCT_2">#REF!</definedName>
    <definedName name="_97APR_1">#REF!</definedName>
    <definedName name="_97APR_2">#REF!</definedName>
    <definedName name="_97FEB_1">#REF!</definedName>
    <definedName name="_97FEB_2">#REF!</definedName>
    <definedName name="_97JAN_1">#REF!</definedName>
    <definedName name="_97JAN_2">#REF!</definedName>
    <definedName name="_97MAR_1">#REF!</definedName>
    <definedName name="_97MAR_2">#REF!</definedName>
    <definedName name="_97MAY_1">#REF!</definedName>
    <definedName name="_97MAY_2">#REF!</definedName>
    <definedName name="_BSA2">#REF!</definedName>
    <definedName name="_BSL2">#REF!</definedName>
    <definedName name="_BUD1">#REF!</definedName>
    <definedName name="_BUD2">#REF!</definedName>
    <definedName name="_BUD3">#REF!</definedName>
    <definedName name="_BUD4">#REF!</definedName>
    <definedName name="_BUD5">#REF!</definedName>
    <definedName name="_C44">#REF!</definedName>
    <definedName name="_CAP2">#REF!</definedName>
    <definedName name="_CFL2">#REF!</definedName>
    <definedName name="_Fill" hidden="1">#REF!</definedName>
    <definedName name="_IST2">#REF!</definedName>
    <definedName name="_je3">#REF!</definedName>
    <definedName name="_je4">#REF!</definedName>
    <definedName name="_je5">#REF!</definedName>
    <definedName name="_je6">#REF!</definedName>
    <definedName name="_Key1" hidden="1">#REF!</definedName>
    <definedName name="_NonRecov447_2">#REF!</definedName>
    <definedName name="_Order1" hidden="1">255</definedName>
    <definedName name="_PG03">#REF!</definedName>
    <definedName name="_PG04">#REF!</definedName>
    <definedName name="_PG05">#REF!</definedName>
    <definedName name="_PG1">#REF!</definedName>
    <definedName name="_PG10">#REF!</definedName>
    <definedName name="_PG13">#REF!</definedName>
    <definedName name="_PG14">#REF!</definedName>
    <definedName name="_PG15">#REF!</definedName>
    <definedName name="_PG16">#REF!</definedName>
    <definedName name="_PG2">#REF!</definedName>
    <definedName name="_PG31">#REF!</definedName>
    <definedName name="_PG38">#REF!</definedName>
    <definedName name="_Sort" hidden="1">#REF!</definedName>
    <definedName name="_TTT1">#REF!</definedName>
    <definedName name="_TTT2">#REF!</definedName>
    <definedName name="_TTT3">#REF!</definedName>
    <definedName name="a">#REF!</definedName>
    <definedName name="aaa">#REF!</definedName>
    <definedName name="ACCT_VARIANCE">#REF!</definedName>
    <definedName name="adds">#REF!</definedName>
    <definedName name="ADJTS">#REF!</definedName>
    <definedName name="AP_OTHER">#REF!</definedName>
    <definedName name="AssetRange">#REF!</definedName>
    <definedName name="ASSUMPTIONS">#REF!</definedName>
    <definedName name="B_PLAN_1">#REF!</definedName>
    <definedName name="B_PLAN_2">#REF!</definedName>
    <definedName name="B_PLAN_3">#REF!</definedName>
    <definedName name="B_PLAN_4">#REF!</definedName>
    <definedName name="BAL">#REF!</definedName>
    <definedName name="BalDat">#REF!</definedName>
    <definedName name="BalDatData">#REF!</definedName>
    <definedName name="BegMonth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BUD_COMP">#REF!</definedName>
    <definedName name="BUDGET">#REF!</definedName>
    <definedName name="BUDGET2000">#REF!</definedName>
    <definedName name="BUDGET4A">#REF!</definedName>
    <definedName name="BUDGET4B">#REF!</definedName>
    <definedName name="BUDGET4C">#REF!</definedName>
    <definedName name="C_13RETL">#REF!</definedName>
    <definedName name="C_13WHSL">#REF!</definedName>
    <definedName name="C_14RETL">#REF!</definedName>
    <definedName name="C_15RETL">#REF!</definedName>
    <definedName name="C_15WHSL">#REF!</definedName>
    <definedName name="CAPSTRUC">#REF!</definedName>
    <definedName name="CASHFLS">#REF!</definedName>
    <definedName name="CBM">#REF!</definedName>
    <definedName name="CBM_EXTEND">#REF!</definedName>
    <definedName name="CF_Forecast">#REF!</definedName>
    <definedName name="CF_Plan2">#REF!</definedName>
    <definedName name="CFPRES">#REF!</definedName>
    <definedName name="CMACT">#REF!</definedName>
    <definedName name="CMBUD">#REF!</definedName>
    <definedName name="CMTAX">#REF!</definedName>
    <definedName name="COAL">#REF!</definedName>
    <definedName name="COAL1">#REF!</definedName>
    <definedName name="COAL2">#REF!</definedName>
    <definedName name="COAL3">#REF!</definedName>
    <definedName name="COM_EQ">#REF!</definedName>
    <definedName name="CON12ME">#REF!</definedName>
    <definedName name="CON12MEWS">#REF!</definedName>
    <definedName name="CONASSET">#REF!</definedName>
    <definedName name="CONLIAB">#REF!</definedName>
    <definedName name="Cons_Assets">#REF!</definedName>
    <definedName name="Cons_Elims">#REF!</definedName>
    <definedName name="Cons_IS">#REF!</definedName>
    <definedName name="Cons_Liab">#REF!</definedName>
    <definedName name="CONSCF4A">#REF!</definedName>
    <definedName name="CONSCF4B">#REF!</definedName>
    <definedName name="Consol_Act">#REF!</definedName>
    <definedName name="Consol_Bud">#REF!</definedName>
    <definedName name="CONSOLP1">#REF!</definedName>
    <definedName name="CONSOLP2">#REF!</definedName>
    <definedName name="CONSOLP3">#REF!</definedName>
    <definedName name="CONSOLP4">#REF!</definedName>
    <definedName name="CONTENTS">#REF!</definedName>
    <definedName name="CONYTD">#REF!</definedName>
    <definedName name="COPY">#REF!</definedName>
    <definedName name="CURRENT">#REF!</definedName>
    <definedName name="CurrYear">#REF!</definedName>
    <definedName name="DAT">#REF!</definedName>
    <definedName name="DEC">#REF!</definedName>
    <definedName name="DEC_Proj">#REF!</definedName>
    <definedName name="DEFERRED">#REF!</definedName>
    <definedName name="DEFERREDCAP">#REF!</definedName>
    <definedName name="DEFERREDFUEL">#REF!</definedName>
    <definedName name="DELAINE">#REF!</definedName>
    <definedName name="DELAINE1">#REF!</definedName>
    <definedName name="deprec">#REF!</definedName>
    <definedName name="DETAIL146234">#REF!</definedName>
    <definedName name="dfdfdf">#REF!</definedName>
    <definedName name="DISC_2Q">#REF!</definedName>
    <definedName name="DISC_3Q">#REF!</definedName>
    <definedName name="DISC_4Q">#REF!</definedName>
    <definedName name="DIST">#REF!</definedName>
    <definedName name="DISTLIST">#REF!</definedName>
    <definedName name="DIT_PERM_Differences">#REF!</definedName>
    <definedName name="DocketNum">#REF!</definedName>
    <definedName name="DocKetNumber">#REF!</definedName>
    <definedName name="DOWNLOAD">#REF!</definedName>
    <definedName name="DOWNLOAD_1099">#REF!</definedName>
    <definedName name="EEGSA_Act">#REF!</definedName>
    <definedName name="EEGSA_Bud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LIM_12ME">#REF!</definedName>
    <definedName name="ELIM_BS">#REF!</definedName>
    <definedName name="ELIM_YTD">#REF!</definedName>
    <definedName name="ENERGY">#REF!</definedName>
    <definedName name="ep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MWorkbookOptions_3">"o1s4EqlE8B610JuPnYjkFU/L3HmrbcP/yRmOXPKJeuASuYH95ABG2Bo5qzh7MQfk03JwGK0NKLt9I9By1LsJPxS1jut7zu8JxEyKgi79ULV/eCqrdV+Q+RSSClKmGbbGrAXImtzYV8U24AbNU/OHzOhh4KKPLvYDwNFHgylXygMwB4VyxeYKXGlQL9TKAAUaQYmzzSpXNdlZz2mvjMBtFC5nrgNjk9TEDFha5ZkAApn7r9H0krD4WnzpCpqk"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PS">#REF!</definedName>
    <definedName name="Equity">#REF!</definedName>
    <definedName name="ESOP_GOAL">#REF!</definedName>
    <definedName name="ESOPWP">#REF!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F">#REF!</definedName>
    <definedName name="FCST">#REF!</definedName>
    <definedName name="FOR_DENISE_O.">#REF!</definedName>
    <definedName name="FORE_VS_FORE">#REF!</definedName>
    <definedName name="FRANCHISE_TAX">#REF!</definedName>
    <definedName name="FRCST_NI">#REF!</definedName>
    <definedName name="FRCST_NI_DISC">#REF!</definedName>
    <definedName name="FRCST_OP_INC">#REF!</definedName>
    <definedName name="Fuel_Separation_Factor">#REF!</definedName>
    <definedName name="FullDocketNumber">#REF!</definedName>
    <definedName name="GLDOWNLOAD">#REF!</definedName>
    <definedName name="GROSS_TAX">#REF!</definedName>
    <definedName name="HIDECOLUM">#REF!</definedName>
    <definedName name="HIDECOLUMN">#REF!</definedName>
    <definedName name="HIDECOLUMN2">#REF!</definedName>
    <definedName name="HistYear">#REF!</definedName>
    <definedName name="HP_I_Assets">#REF!</definedName>
    <definedName name="HP_I_BS">#REF!</definedName>
    <definedName name="HP_I_Elims">#REF!</definedName>
    <definedName name="HP_I_Liab">#REF!</definedName>
    <definedName name="HP_I_PL">#REF!</definedName>
    <definedName name="INOUT_TPS_NI">#REF!</definedName>
    <definedName name="INPUT_COAL">#REF!</definedName>
    <definedName name="INPUT_DISC">#REF!</definedName>
    <definedName name="input_ni_1999">#REF!</definedName>
    <definedName name="INPUT_NI_ACT">#REF!</definedName>
    <definedName name="INPUT_NI_BUD">#REF!</definedName>
    <definedName name="INPUT_TPS">#REF!</definedName>
    <definedName name="INPUT_TT">#REF!</definedName>
    <definedName name="intangibles">#REF!</definedName>
    <definedName name="INTEREST_EXPENSE">#REF!</definedName>
    <definedName name="Interest_Note">#REF!</definedName>
    <definedName name="INTEXP">#REF!</definedName>
    <definedName name="INUT_TPS_NI">#REF!</definedName>
    <definedName name="Inventory_Note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42786.5434953704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IS2_">#REF!</definedName>
    <definedName name="JE_four_Entry">#REF!</definedName>
    <definedName name="JE_four_Spreadsheet">#REF!</definedName>
    <definedName name="JE7FSRECON">#REF!</definedName>
    <definedName name="jjj" hidden="1">{"Page 1",#N/A,FALSE,"INDSDUE2";"Page 2",#N/A,FALSE,"INDSDUE2"}</definedName>
    <definedName name="Journal">#REF!</definedName>
    <definedName name="KUABILLING">#REF!</definedName>
    <definedName name="KUASUPPD">#REF!</definedName>
    <definedName name="LiabEquityRange">#REF!</definedName>
    <definedName name="LIZ">#REF!</definedName>
    <definedName name="LORICLARKDATA">#REF!</definedName>
    <definedName name="MACRO">#REF!</definedName>
    <definedName name="MACROS">#REF!</definedName>
    <definedName name="MEMO">#REF!</definedName>
    <definedName name="MONRECON">#REF!</definedName>
    <definedName name="MONWHL">#REF!</definedName>
    <definedName name="Net_Income">#REF!</definedName>
    <definedName name="ni_1999_ext">#REF!</definedName>
    <definedName name="NI_2Q">#REF!</definedName>
    <definedName name="NI_3Q">#REF!</definedName>
    <definedName name="NI_4Q">#REF!</definedName>
    <definedName name="NOI">#REF!</definedName>
    <definedName name="NONREC">#REF!</definedName>
    <definedName name="o">#REF!</definedName>
    <definedName name="O_MADDER">#REF!</definedName>
    <definedName name="ONE">#REF!</definedName>
    <definedName name="OP_INC_1998">#REF!</definedName>
    <definedName name="OP_INC_2Q">#REF!</definedName>
    <definedName name="OP_INC_3Q">#REF!</definedName>
    <definedName name="OP_INC_4Q">#REF!</definedName>
    <definedName name="OP_INC_ACTUAL">#REF!</definedName>
    <definedName name="OP_INC_BUDGET">#REF!</definedName>
    <definedName name="OTHER_CF">#REF!</definedName>
    <definedName name="OTHER_CR">#REF!</definedName>
    <definedName name="OtherCurLiab_Note">#REF!</definedName>
    <definedName name="OtherIncExp_Note">#REF!</definedName>
    <definedName name="OUC">#REF!</definedName>
    <definedName name="OUC_AMORTIZATIO">#REF!</definedName>
    <definedName name="P1_">#REF!</definedName>
    <definedName name="Page_8">#REF!</definedName>
    <definedName name="Page1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">#REF!</definedName>
    <definedName name="PAGE2A">#REF!</definedName>
    <definedName name="PAGE2B">#REF!</definedName>
    <definedName name="PAGE3">#REF!</definedName>
    <definedName name="PAGE4">#REF!</definedName>
    <definedName name="PAGE4A">#REF!</definedName>
    <definedName name="PAGE4AWS">#REF!</definedName>
    <definedName name="PAGE4B">#REF!</definedName>
    <definedName name="PAGE4C">#REF!</definedName>
    <definedName name="PAGE4D">#REF!</definedName>
    <definedName name="PAGE4E">#REF!</definedName>
    <definedName name="PAGE6">#REF!</definedName>
    <definedName name="PAGE6B">#REF!</definedName>
    <definedName name="PAGE7">#REF!</definedName>
    <definedName name="PAGE8">#REF!</definedName>
    <definedName name="PAGE9">#REF!</definedName>
    <definedName name="PagePrint">#REF!</definedName>
    <definedName name="Par_Act">#REF!</definedName>
    <definedName name="Par_Bud">#REF!</definedName>
    <definedName name="PE_C_MO">#REF!</definedName>
    <definedName name="PE_C_QTR">#REF!</definedName>
    <definedName name="PE_C_YTD">#REF!</definedName>
    <definedName name="PE_CPYIS">#REF!</definedName>
    <definedName name="PEOPLES">#REF!</definedName>
    <definedName name="PG_13_OF16">#REF!</definedName>
    <definedName name="PG_15_OF_16">#REF!</definedName>
    <definedName name="PG_16_OF_16">#REF!</definedName>
    <definedName name="PG_8_OF_16">#REF!</definedName>
    <definedName name="PG4ABUD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ine1">#REF!</definedName>
    <definedName name="PLine2">#REF!</definedName>
    <definedName name="PLine3">#REF!</definedName>
    <definedName name="PLine4">#REF!</definedName>
    <definedName name="PLNQTBS1">#REF!</definedName>
    <definedName name="PLNQTBS2">#REF!</definedName>
    <definedName name="PMTAX">#REF!</definedName>
    <definedName name="PPE">#REF!</definedName>
    <definedName name="PRESBSA1">#REF!</definedName>
    <definedName name="PRESBSA2">#REF!</definedName>
    <definedName name="PRESCAP">#REF!</definedName>
    <definedName name="PRESCFLW">#REF!</definedName>
    <definedName name="PRINT">#REF!</definedName>
    <definedName name="PRINT_2Q">#REF!</definedName>
    <definedName name="PRINT_3Q">#REF!</definedName>
    <definedName name="PRINT_4Q">#REF!</definedName>
    <definedName name="_xlnm.Print_Area" localSheetId="0">'D-1a 2025B'!$A$1:$Q$52</definedName>
    <definedName name="_xlnm.Print_Area" localSheetId="1">'D-1a 2025B (2)'!$A$1:$R$42</definedName>
    <definedName name="_xlnm.Print_Area">#REF!</definedName>
    <definedName name="Print_Area_SR">#REF!</definedName>
    <definedName name="Print_Area1">#REF!</definedName>
    <definedName name="PRINT_COMPANIES">#REF!</definedName>
    <definedName name="PRINT_INPUT">#REF!</definedName>
    <definedName name="PRINT_TECO">#REF!</definedName>
    <definedName name="printa1a_d12">#N/A</definedName>
    <definedName name="PrintRangeC1">#REF!</definedName>
    <definedName name="PriorYear">#REF!</definedName>
    <definedName name="PYBS">#REF!</definedName>
    <definedName name="PYEGYASSTS">#REF!</definedName>
    <definedName name="PYEGYLIABS">#REF!</definedName>
    <definedName name="PYISWP">#REF!</definedName>
    <definedName name="QTD">#REF!</definedName>
    <definedName name="RECON_ASSETS">#REF!</definedName>
    <definedName name="RECON_LIABILITIES">#REF!</definedName>
    <definedName name="RECON_SUMMARY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GTAX">#REF!</definedName>
    <definedName name="RETAIL_PG9_OF_16">#REF!</definedName>
    <definedName name="rev153data">#REF!</definedName>
    <definedName name="rev451data">#REF!</definedName>
    <definedName name="REVEXPRECON">#REF!</definedName>
    <definedName name="REVIEW">#REF!</definedName>
    <definedName name="ROE_COMPARISON">#REF!</definedName>
    <definedName name="s">#REF!</definedName>
    <definedName name="S1_">#REF!</definedName>
    <definedName name="S2_">#REF!</definedName>
    <definedName name="sally">#REF!</definedName>
    <definedName name="ScheduleData">#REF!</definedName>
    <definedName name="SUMMARY">#REF!</definedName>
    <definedName name="SUPRESS">#REF!</definedName>
    <definedName name="SUPRESS2">#REF!</definedName>
    <definedName name="SURV">#REF!</definedName>
    <definedName name="SURVEY">#REF!</definedName>
    <definedName name="TABLE">#REF!</definedName>
    <definedName name="TAXRATE">#REF!</definedName>
    <definedName name="TAXUP">#REF!</definedName>
    <definedName name="TAXWSHT">#REF!</definedName>
    <definedName name="TECO_TRANSPORT">#REF!</definedName>
    <definedName name="TEFIS">#REF!</definedName>
    <definedName name="TEFIS2">#REF!</definedName>
    <definedName name="TEFIS99">#REF!</definedName>
    <definedName name="TestYear">#REF!</definedName>
    <definedName name="TITLE_CELL">#REF!</definedName>
    <definedName name="TMPV_Act">#REF!</definedName>
    <definedName name="TMPV_Bud">#REF!</definedName>
    <definedName name="TOTAVG">#REF!</definedName>
    <definedName name="TPS_EXT">#REF!</definedName>
    <definedName name="TPSGO_Act">#REF!</definedName>
    <definedName name="TPSGO_Bud">#REF!</definedName>
    <definedName name="TPSNETINC">#REF!</definedName>
    <definedName name="TPSOPINC">#REF!</definedName>
    <definedName name="TRANS_SEP_Cost_Study">#REF!</definedName>
    <definedName name="TRANS_SEP_Production">#REF!</definedName>
    <definedName name="TRANS_SEP_Production_Factors">#REF!</definedName>
    <definedName name="TRANS_SEP_Transmission">#REF!</definedName>
    <definedName name="TRANS_SEP_Transmission_Factors">#REF!</definedName>
    <definedName name="TTT">#REF!</definedName>
    <definedName name="TWO">#REF!</definedName>
    <definedName name="TYL1_">#REF!</definedName>
    <definedName name="TYL2_">#REF!</definedName>
    <definedName name="TYL3_">#REF!</definedName>
    <definedName name="UPDATED">#REF!</definedName>
    <definedName name="VEHDEPWT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WHSL">#REF!</definedName>
    <definedName name="WHSL100_">#REF!</definedName>
    <definedName name="WHSLDEFERRED">#REF!</definedName>
    <definedName name="WKS_BUDCASHFLOW">#REF!</definedName>
    <definedName name="WKS_CMCASHFLOW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WORK_PROJECT_DESCRIPTION">#REF!</definedName>
    <definedName name="WORK_TOTAL">#REF!</definedName>
    <definedName name="WORK_YEAR">#REF!</definedName>
    <definedName name="wrn.Print." hidden="1">{"Page 1",#N/A,FALSE,"INDSDUE2";"Page 2",#N/A,FALSE,"INDSDUE2"}</definedName>
    <definedName name="YTD">#REF!</definedName>
    <definedName name="YTDACT">#REF!</definedName>
    <definedName name="YTDBUD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M22" i="2"/>
  <c r="K23" i="2"/>
  <c r="M23" i="2"/>
  <c r="K24" i="2"/>
  <c r="M24" i="2"/>
  <c r="K25" i="2"/>
  <c r="M25" i="2"/>
  <c r="K26" i="2"/>
  <c r="M26" i="2"/>
  <c r="K27" i="2"/>
  <c r="M27" i="2"/>
  <c r="M28" i="2"/>
  <c r="J22" i="2"/>
  <c r="J23" i="2"/>
  <c r="J24" i="2"/>
  <c r="J25" i="2"/>
  <c r="J26" i="2"/>
  <c r="J27" i="2"/>
  <c r="M17" i="2" l="1"/>
  <c r="O19" i="2"/>
  <c r="K19" i="2"/>
  <c r="J19" i="2"/>
  <c r="I19" i="2"/>
  <c r="H19" i="2"/>
  <c r="G19" i="2"/>
  <c r="F19" i="2"/>
  <c r="M18" i="2"/>
  <c r="M16" i="2"/>
  <c r="M15" i="2"/>
  <c r="M14" i="2"/>
  <c r="M13" i="2"/>
  <c r="O29" i="1"/>
  <c r="N29" i="1"/>
  <c r="L29" i="1"/>
  <c r="K29" i="1"/>
  <c r="J29" i="1"/>
  <c r="I29" i="1"/>
  <c r="H29" i="1"/>
  <c r="G29" i="1"/>
  <c r="F29" i="1"/>
  <c r="Q27" i="1"/>
  <c r="O27" i="1"/>
  <c r="M27" i="1"/>
  <c r="O25" i="1"/>
  <c r="Q25" i="1" s="1"/>
  <c r="Q29" i="1" s="1"/>
  <c r="L25" i="1"/>
  <c r="Q23" i="1"/>
  <c r="O23" i="1"/>
  <c r="M23" i="1"/>
  <c r="Q21" i="1"/>
  <c r="O21" i="1"/>
  <c r="M21" i="1"/>
  <c r="Q19" i="1"/>
  <c r="O19" i="1"/>
  <c r="L19" i="1"/>
  <c r="Q17" i="1"/>
  <c r="O17" i="1"/>
  <c r="M17" i="1"/>
  <c r="Q15" i="1"/>
  <c r="O15" i="1"/>
  <c r="M15" i="1"/>
  <c r="Q13" i="1"/>
  <c r="O13" i="1"/>
  <c r="M13" i="1"/>
  <c r="P18" i="2" l="1"/>
  <c r="K28" i="2"/>
  <c r="P17" i="2"/>
  <c r="P16" i="2"/>
  <c r="P15" i="2"/>
  <c r="P14" i="2"/>
  <c r="P13" i="2"/>
  <c r="L22" i="2" s="1"/>
  <c r="L19" i="2"/>
  <c r="R14" i="2" l="1"/>
  <c r="O23" i="2" s="1"/>
  <c r="L23" i="2"/>
  <c r="R15" i="2"/>
  <c r="O24" i="2" s="1"/>
  <c r="L24" i="2"/>
  <c r="R16" i="2"/>
  <c r="O25" i="2" s="1"/>
  <c r="L25" i="2"/>
  <c r="R17" i="2"/>
  <c r="O26" i="2" s="1"/>
  <c r="L26" i="2"/>
  <c r="R18" i="2"/>
  <c r="O27" i="2" s="1"/>
  <c r="L27" i="2"/>
  <c r="P19" i="2"/>
  <c r="L28" i="2" s="1"/>
  <c r="R13" i="2"/>
  <c r="R19" i="2" l="1"/>
  <c r="O28" i="2" s="1"/>
  <c r="O22" i="2"/>
</calcChain>
</file>

<file path=xl/sharedStrings.xml><?xml version="1.0" encoding="utf-8"?>
<sst xmlns="http://schemas.openxmlformats.org/spreadsheetml/2006/main" count="140" uniqueCount="66">
  <si>
    <t>SCHEDULE D-1a</t>
  </si>
  <si>
    <t>COST OF CAPITAL - 13-MONTH AVERAGE</t>
  </si>
  <si>
    <t>Page 1 of 3</t>
  </si>
  <si>
    <t>FLORIDA PUBLIC SERVICE COMMISSION</t>
  </si>
  <si>
    <t>EXPLANATION:</t>
  </si>
  <si>
    <t>Provide the company's 13-month average cost of capital for the test year, the prior year, and historical base year.</t>
  </si>
  <si>
    <t xml:space="preserve">       Type of data shown: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</si>
  <si>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</si>
  <si>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</si>
  <si>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</si>
  <si>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</si>
  <si>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</si>
  <si>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DOCKET No. 20240026-EI</t>
  </si>
  <si>
    <t>(Dollars in 000's)</t>
  </si>
  <si>
    <t>Witness: J. Chronister / J. Williams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</si>
  <si>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</si>
  <si>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</si>
  <si>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</si>
  <si>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</si>
  <si>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</si>
  <si>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</si>
  <si>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</si>
  <si>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</si>
  <si>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</si>
  <si>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</si>
  <si>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</si>
  <si>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</si>
  <si>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Company</t>
  </si>
  <si>
    <t xml:space="preserve">Common </t>
  </si>
  <si>
    <t>Purchased Power</t>
  </si>
  <si>
    <t>Jurisdictional</t>
  </si>
  <si>
    <t>Line</t>
  </si>
  <si>
    <t>Total</t>
  </si>
  <si>
    <t xml:space="preserve">Dividends / </t>
  </si>
  <si>
    <t xml:space="preserve">DIT Specific / </t>
  </si>
  <si>
    <t>Off-Balance</t>
  </si>
  <si>
    <t>Pro Rata</t>
  </si>
  <si>
    <t>System</t>
  </si>
  <si>
    <t>Capital</t>
  </si>
  <si>
    <t>Cost</t>
  </si>
  <si>
    <t>Weighted</t>
  </si>
  <si>
    <t>No.</t>
  </si>
  <si>
    <t>Class of Capital</t>
  </si>
  <si>
    <t>Per Books</t>
  </si>
  <si>
    <t>Other</t>
  </si>
  <si>
    <t>STD</t>
  </si>
  <si>
    <t>Prorata</t>
  </si>
  <si>
    <t>Sheet Obligation</t>
  </si>
  <si>
    <t>Adjustments</t>
  </si>
  <si>
    <t>Adjusted</t>
  </si>
  <si>
    <t>Factor</t>
  </si>
  <si>
    <t>Structure</t>
  </si>
  <si>
    <t>Ratio</t>
  </si>
  <si>
    <t>Rate</t>
  </si>
  <si>
    <t>Cost Rate</t>
  </si>
  <si>
    <t>Long Term Debt</t>
  </si>
  <si>
    <t>Short Term Debt</t>
  </si>
  <si>
    <t>Customer Deposits</t>
  </si>
  <si>
    <t>Preferred Stock</t>
  </si>
  <si>
    <t>Common Equity</t>
  </si>
  <si>
    <t>Deferred Income Taxes</t>
  </si>
  <si>
    <t>Tax Credits - Zero Cost</t>
  </si>
  <si>
    <t>Tax Credits - Weighted Cost</t>
  </si>
  <si>
    <t>Totals may be affected due to rounding.</t>
  </si>
  <si>
    <t>Supporting Schedules:</t>
  </si>
  <si>
    <t>Recap Schedules: 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</si>
</sst>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0_);_(* \(#,##0.000000\);_(* &quot;-&quot;??_);_(@_)"/>
    <numFmt numFmtId="166" formatCode="_(* #,##0_);_(* \(#,##0\);_(* &quot;-&quot;??_);_(@_)"/>
    <numFmt numFmtId="167" formatCode="0.00000%"/>
    <numFmt numFmtId="168" formatCode="0.0%"/>
  </numFmts>
  <fonts count="10" x14ac:knownFonts="1">
    <font>
      <sz val="8"/>
      <name val="Courier New"/>
      <family val="3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8"/>
      <color rgb="FF33CCCC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top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0" fontId="9" fillId="0" borderId="0"/>
  </cellStyleXfs>
  <cellXfs count="48">
    <xf numFmtId="0" fontId="0" fillId="0" borderId="0" xfId="0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inden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4" applyFont="1" applyAlignment="1">
      <alignment horizontal="left"/>
    </xf>
    <xf numFmtId="0" fontId="2" fillId="0" borderId="1" xfId="5" applyFont="1" applyBorder="1"/>
    <xf numFmtId="0" fontId="4" fillId="0" borderId="1" xfId="5" applyFon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4" fontId="2" fillId="0" borderId="0" xfId="0" quotePrefix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164" fontId="2" fillId="0" borderId="0" xfId="2" applyNumberFormat="1" applyFont="1" applyFill="1" applyAlignment="1"/>
    <xf numFmtId="164" fontId="2" fillId="0" borderId="0" xfId="2" applyNumberFormat="1" applyFont="1" applyFill="1" applyBorder="1" applyAlignment="1"/>
    <xf numFmtId="165" fontId="2" fillId="0" borderId="0" xfId="1" applyNumberFormat="1" applyFont="1" applyFill="1" applyAlignment="1"/>
    <xf numFmtId="10" fontId="2" fillId="0" borderId="0" xfId="3" applyNumberFormat="1" applyFont="1" applyFill="1" applyAlignment="1"/>
    <xf numFmtId="43" fontId="2" fillId="0" borderId="0" xfId="0" applyNumberFormat="1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10" fontId="6" fillId="0" borderId="0" xfId="3" applyNumberFormat="1" applyFont="1" applyFill="1" applyAlignment="1"/>
    <xf numFmtId="3" fontId="2" fillId="0" borderId="0" xfId="0" applyNumberFormat="1" applyFont="1" applyAlignment="1"/>
    <xf numFmtId="166" fontId="2" fillId="0" borderId="0" xfId="1" applyNumberFormat="1" applyFont="1" applyFill="1" applyBorder="1" applyAlignment="1"/>
    <xf numFmtId="43" fontId="2" fillId="0" borderId="0" xfId="2" applyNumberFormat="1" applyFont="1" applyFill="1" applyBorder="1" applyAlignment="1"/>
    <xf numFmtId="10" fontId="2" fillId="0" borderId="0" xfId="1" applyNumberFormat="1" applyFont="1" applyFill="1" applyBorder="1" applyAlignment="1"/>
    <xf numFmtId="43" fontId="2" fillId="0" borderId="0" xfId="1" applyFont="1" applyFill="1" applyAlignment="1"/>
    <xf numFmtId="166" fontId="2" fillId="0" borderId="0" xfId="1" applyNumberFormat="1" applyFont="1" applyFill="1" applyAlignment="1"/>
    <xf numFmtId="166" fontId="2" fillId="0" borderId="0" xfId="0" applyNumberFormat="1" applyFont="1" applyAlignment="1"/>
    <xf numFmtId="43" fontId="2" fillId="0" borderId="0" xfId="1" applyFont="1" applyFill="1" applyBorder="1" applyAlignment="1"/>
    <xf numFmtId="10" fontId="2" fillId="0" borderId="0" xfId="0" applyNumberFormat="1" applyFont="1" applyAlignment="1"/>
    <xf numFmtId="167" fontId="6" fillId="0" borderId="0" xfId="3" applyNumberFormat="1" applyFont="1" applyFill="1" applyAlignment="1"/>
    <xf numFmtId="164" fontId="2" fillId="0" borderId="3" xfId="2" applyNumberFormat="1" applyFont="1" applyFill="1" applyBorder="1" applyAlignment="1"/>
    <xf numFmtId="10" fontId="2" fillId="0" borderId="3" xfId="3" applyNumberFormat="1" applyFont="1" applyFill="1" applyBorder="1" applyAlignment="1"/>
    <xf numFmtId="37" fontId="6" fillId="0" borderId="0" xfId="0" applyNumberFormat="1" applyFont="1" applyAlignment="1"/>
    <xf numFmtId="164" fontId="7" fillId="0" borderId="0" xfId="0" applyNumberFormat="1" applyFont="1" applyAlignment="1"/>
    <xf numFmtId="0" fontId="6" fillId="0" borderId="0" xfId="0" applyFont="1" applyAlignment="1"/>
    <xf numFmtId="39" fontId="6" fillId="0" borderId="0" xfId="0" applyNumberFormat="1" applyFont="1" applyAlignment="1"/>
    <xf numFmtId="166" fontId="8" fillId="0" borderId="0" xfId="1" applyNumberFormat="1" applyFont="1" applyFill="1" applyBorder="1" applyAlignment="1"/>
    <xf numFmtId="0" fontId="8" fillId="0" borderId="0" xfId="0" applyFont="1" applyAlignment="1"/>
    <xf numFmtId="168" fontId="2" fillId="0" borderId="0" xfId="0" applyNumberFormat="1" applyFont="1" applyAlignment="1"/>
    <xf numFmtId="0" fontId="2" fillId="0" borderId="0" xfId="6" applyFont="1" applyAlignment="1">
      <alignment wrapText="1"/>
    </xf>
    <xf numFmtId="0" fontId="2" fillId="0" borderId="0" xfId="6" quotePrefix="1" applyFont="1" applyAlignment="1">
      <alignment horizontal="right" wrapText="1"/>
    </xf>
  </cellXfs>
  <cellStyles count="7">
    <cellStyle name="Comma" xfId="1" builtinId="3"/>
    <cellStyle name="Currency" xfId="2" builtinId="4"/>
    <cellStyle name="Normal" xfId="0" builtinId="0"/>
    <cellStyle name="Normal 2" xfId="4" xr:uid="{2832DD51-1AC4-4343-BEF9-37E2575D31E5}"/>
    <cellStyle name="Normal_MFR_2008 Actual" xfId="5" xr:uid="{1A52EAF3-49E2-4209-9F1F-73F1416C10D8}"/>
    <cellStyle name="Normal_Sheet1" xfId="6" xr:uid="{BCB4205C-5B88-41D6-AF53-6958F5B6EE0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Utility\Currect%20Cases\FL%20-%20TECO%20-%202024\D-Schedule\D-01a_2025B.xlsx" TargetMode="External"/><Relationship Id="rId1" Type="http://schemas.openxmlformats.org/officeDocument/2006/relationships/externalLinkPath" Target="D-Schedule/D-01a_2025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-1a 2025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70B2-F853-410D-8C07-F053D5441304}">
  <dimension ref="A1:S52"/>
  <sheetViews>
    <sheetView topLeftCell="A4" zoomScaleNormal="100" zoomScaleSheetLayoutView="80" workbookViewId="0">
      <selection activeCell="Q2" sqref="Q2"/>
    </sheetView>
  </sheetViews>
  <sheetFormatPr defaultColWidth="9.125" defaultRowHeight="15" customHeight="1" x14ac:dyDescent="0.2"/>
  <cols>
    <col min="1" max="1" width="4.75" style="3" customWidth="1"/>
    <col min="2" max="2" width="6.875" style="3" customWidth="1"/>
    <col min="3" max="4" width="9.625" style="3" customWidth="1"/>
    <col min="5" max="5" width="2.875" style="3" customWidth="1"/>
    <col min="6" max="14" width="14" style="3" customWidth="1"/>
    <col min="15" max="15" width="11.75" style="3" customWidth="1"/>
    <col min="16" max="17" width="14.875" style="3" customWidth="1"/>
    <col min="18" max="21" width="9.125" style="3" customWidth="1"/>
    <col min="22" max="16384" width="9.125" style="3"/>
  </cols>
  <sheetData>
    <row r="1" spans="1:19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 t="s">
        <v>1</v>
      </c>
      <c r="J1" s="1"/>
      <c r="K1" s="1"/>
      <c r="L1" s="1"/>
      <c r="M1" s="1"/>
      <c r="N1" s="1"/>
      <c r="O1" s="1"/>
      <c r="P1" s="1"/>
      <c r="Q1" s="2" t="s">
        <v>2</v>
      </c>
      <c r="S1" s="4"/>
    </row>
    <row r="2" spans="1:19" ht="15" customHeight="1" x14ac:dyDescent="0.2">
      <c r="A2" s="3" t="s">
        <v>3</v>
      </c>
      <c r="G2" s="3" t="s">
        <v>4</v>
      </c>
      <c r="H2" s="3" t="s">
        <v>5</v>
      </c>
      <c r="K2" s="5"/>
      <c r="L2" s="5"/>
      <c r="N2" s="5"/>
      <c r="O2" s="6" t="s">
        <v>6</v>
      </c>
    </row>
    <row r="3" spans="1:19" ht="15" customHeight="1" x14ac:dyDescent="0.2">
      <c r="K3" s="7"/>
      <c r="L3" s="8"/>
      <c r="N3" s="7"/>
      <c r="O3" s="7" t="s">
        <v>7</v>
      </c>
      <c r="P3" s="9" t="s">
        <v>8</v>
      </c>
    </row>
    <row r="4" spans="1:19" ht="15" customHeight="1" x14ac:dyDescent="0.2">
      <c r="A4" s="3" t="s">
        <v>9</v>
      </c>
      <c r="K4" s="7"/>
      <c r="L4" s="8"/>
      <c r="M4" s="7"/>
      <c r="N4" s="7"/>
      <c r="P4" s="9" t="s">
        <v>10</v>
      </c>
    </row>
    <row r="5" spans="1:19" ht="15" customHeight="1" x14ac:dyDescent="0.2">
      <c r="K5" s="7"/>
      <c r="L5" s="8"/>
      <c r="M5" s="7"/>
      <c r="N5" s="7"/>
      <c r="P5" s="9" t="s">
        <v>11</v>
      </c>
    </row>
    <row r="6" spans="1:19" ht="15" customHeight="1" thickBot="1" x14ac:dyDescent="0.25">
      <c r="A6" s="10" t="s">
        <v>12</v>
      </c>
      <c r="B6" s="1"/>
      <c r="C6" s="1"/>
      <c r="D6" s="1"/>
      <c r="E6" s="1"/>
      <c r="F6" s="1"/>
      <c r="G6" s="1"/>
      <c r="H6" s="1"/>
      <c r="I6" s="10" t="s">
        <v>13</v>
      </c>
      <c r="J6" s="1"/>
      <c r="K6" s="1"/>
      <c r="L6" s="1"/>
      <c r="M6" s="1"/>
      <c r="N6" s="1"/>
      <c r="O6" s="1"/>
      <c r="P6" s="11" t="s">
        <v>14</v>
      </c>
      <c r="Q6" s="1"/>
    </row>
    <row r="7" spans="1:19" ht="15" customHeight="1" x14ac:dyDescent="0.2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9" ht="15" customHeight="1" x14ac:dyDescent="0.2">
      <c r="B8" s="12"/>
      <c r="C8" s="13"/>
      <c r="D8" s="13"/>
      <c r="E8" s="13"/>
      <c r="F8" s="13" t="s">
        <v>15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</row>
    <row r="9" spans="1:19" ht="15" customHeight="1" x14ac:dyDescent="0.2">
      <c r="B9" s="12"/>
      <c r="C9" s="12"/>
      <c r="D9" s="12"/>
      <c r="E9" s="12"/>
      <c r="F9" s="12" t="s">
        <v>27</v>
      </c>
      <c r="G9" s="12" t="s">
        <v>28</v>
      </c>
      <c r="H9" s="12"/>
      <c r="I9" s="12"/>
      <c r="J9" s="12" t="s">
        <v>29</v>
      </c>
      <c r="K9" s="13"/>
      <c r="L9" s="12"/>
      <c r="M9" s="13"/>
      <c r="N9" s="12" t="s">
        <v>30</v>
      </c>
      <c r="O9" s="12"/>
      <c r="P9" s="12"/>
      <c r="Q9" s="12"/>
    </row>
    <row r="10" spans="1:19" ht="15" customHeight="1" x14ac:dyDescent="0.2">
      <c r="A10" s="12" t="s">
        <v>31</v>
      </c>
      <c r="B10" s="12"/>
      <c r="C10" s="12"/>
      <c r="D10" s="12"/>
      <c r="E10" s="12"/>
      <c r="F10" s="12" t="s">
        <v>32</v>
      </c>
      <c r="G10" s="12" t="s">
        <v>33</v>
      </c>
      <c r="H10" s="12" t="s">
        <v>34</v>
      </c>
      <c r="I10" s="12" t="s">
        <v>34</v>
      </c>
      <c r="J10" s="12" t="s">
        <v>35</v>
      </c>
      <c r="K10" s="12" t="s">
        <v>36</v>
      </c>
      <c r="L10" s="12" t="s">
        <v>37</v>
      </c>
      <c r="M10" s="12" t="s">
        <v>30</v>
      </c>
      <c r="N10" s="14" t="s">
        <v>38</v>
      </c>
      <c r="O10" s="12"/>
      <c r="P10" s="13" t="s">
        <v>39</v>
      </c>
      <c r="Q10" s="13" t="s">
        <v>40</v>
      </c>
    </row>
    <row r="11" spans="1:19" ht="15" customHeight="1" thickBot="1" x14ac:dyDescent="0.25">
      <c r="A11" s="15" t="s">
        <v>41</v>
      </c>
      <c r="B11" s="15"/>
      <c r="C11" s="15" t="s">
        <v>42</v>
      </c>
      <c r="D11" s="15"/>
      <c r="E11" s="15"/>
      <c r="F11" s="15" t="s">
        <v>43</v>
      </c>
      <c r="G11" s="15" t="s">
        <v>44</v>
      </c>
      <c r="H11" s="15" t="s">
        <v>45</v>
      </c>
      <c r="I11" s="15" t="s">
        <v>46</v>
      </c>
      <c r="J11" s="15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7" t="s">
        <v>52</v>
      </c>
      <c r="P11" s="18" t="s">
        <v>53</v>
      </c>
      <c r="Q11" s="18" t="s">
        <v>54</v>
      </c>
    </row>
    <row r="12" spans="1:19" ht="15" customHeight="1" x14ac:dyDescent="0.2">
      <c r="A12" s="12">
        <v>1</v>
      </c>
    </row>
    <row r="13" spans="1:19" ht="15" customHeight="1" x14ac:dyDescent="0.2">
      <c r="A13" s="12">
        <v>2</v>
      </c>
      <c r="B13" s="19" t="s">
        <v>55</v>
      </c>
      <c r="C13" s="19"/>
      <c r="D13" s="19"/>
      <c r="E13" s="19"/>
      <c r="F13" s="20">
        <v>4312224.0959600005</v>
      </c>
      <c r="G13" s="20">
        <v>0</v>
      </c>
      <c r="H13" s="20">
        <v>0</v>
      </c>
      <c r="I13" s="20">
        <v>0</v>
      </c>
      <c r="J13" s="20">
        <v>0</v>
      </c>
      <c r="K13" s="20">
        <v>-771871.03474688902</v>
      </c>
      <c r="L13" s="20">
        <v>3557446.2293174653</v>
      </c>
      <c r="M13" s="21">
        <f>N13/L13</f>
        <v>0.99406512013863813</v>
      </c>
      <c r="N13" s="19">
        <v>3536333.2133332114</v>
      </c>
      <c r="O13" s="22">
        <f>(+N13/N$29)</f>
        <v>0.36091844794989647</v>
      </c>
      <c r="P13" s="22">
        <v>4.53E-2</v>
      </c>
      <c r="Q13" s="22">
        <f>ROUND(P13*O13,4)</f>
        <v>1.6299999999999999E-2</v>
      </c>
    </row>
    <row r="14" spans="1:19" ht="15" customHeight="1" x14ac:dyDescent="0.2">
      <c r="A14" s="12">
        <v>3</v>
      </c>
      <c r="G14" s="23"/>
      <c r="I14" s="24"/>
      <c r="M14" s="25"/>
      <c r="O14" s="26"/>
      <c r="Q14" s="22"/>
    </row>
    <row r="15" spans="1:19" ht="15" customHeight="1" x14ac:dyDescent="0.2">
      <c r="A15" s="12">
        <v>4</v>
      </c>
      <c r="B15" s="19" t="s">
        <v>56</v>
      </c>
      <c r="C15" s="19"/>
      <c r="E15" s="19"/>
      <c r="F15" s="27">
        <v>466612.0788529772</v>
      </c>
      <c r="G15" s="23">
        <v>0</v>
      </c>
      <c r="H15" s="28">
        <v>-7378.918858218708</v>
      </c>
      <c r="I15" s="28">
        <v>0</v>
      </c>
      <c r="J15" s="29">
        <v>0</v>
      </c>
      <c r="K15" s="28">
        <v>-82200.916860357393</v>
      </c>
      <c r="L15" s="28">
        <v>378852.59138815675</v>
      </c>
      <c r="M15" s="21">
        <f>N15/L15</f>
        <v>0.99412008696392407</v>
      </c>
      <c r="N15" s="28">
        <v>376624.97109730239</v>
      </c>
      <c r="O15" s="22">
        <f>(+N15/N$29)</f>
        <v>3.8438374391617292E-2</v>
      </c>
      <c r="P15" s="30">
        <v>3.9E-2</v>
      </c>
      <c r="Q15" s="22">
        <f>ROUND(P15*O15,4)</f>
        <v>1.5E-3</v>
      </c>
    </row>
    <row r="16" spans="1:19" ht="15" customHeight="1" x14ac:dyDescent="0.2">
      <c r="A16" s="12">
        <v>5</v>
      </c>
      <c r="G16" s="31"/>
      <c r="H16" s="32"/>
      <c r="I16" s="32"/>
      <c r="J16" s="23"/>
      <c r="M16" s="25"/>
      <c r="O16" s="26"/>
      <c r="Q16" s="22"/>
    </row>
    <row r="17" spans="1:17" ht="15" customHeight="1" x14ac:dyDescent="0.2">
      <c r="A17" s="12">
        <v>6</v>
      </c>
      <c r="B17" s="19" t="s">
        <v>57</v>
      </c>
      <c r="C17" s="19"/>
      <c r="E17" s="19"/>
      <c r="F17" s="27">
        <v>121542.49339208644</v>
      </c>
      <c r="G17" s="23">
        <v>0</v>
      </c>
      <c r="H17" s="23">
        <v>0</v>
      </c>
      <c r="I17" s="33">
        <v>0</v>
      </c>
      <c r="J17" s="23">
        <v>0</v>
      </c>
      <c r="K17" s="28">
        <v>-21755.624951903446</v>
      </c>
      <c r="L17" s="28">
        <v>99786.868440182996</v>
      </c>
      <c r="M17" s="21">
        <f>N17/L17</f>
        <v>0.99406798860343326</v>
      </c>
      <c r="N17" s="28">
        <v>99194.931599368123</v>
      </c>
      <c r="O17" s="22">
        <f>(+N17/N$29)</f>
        <v>1.0123842578622613E-2</v>
      </c>
      <c r="P17" s="30">
        <v>2.41E-2</v>
      </c>
      <c r="Q17" s="22">
        <f>ROUND(P17*O17,4)</f>
        <v>2.0000000000000001E-4</v>
      </c>
    </row>
    <row r="18" spans="1:17" ht="15" customHeight="1" x14ac:dyDescent="0.2">
      <c r="A18" s="12">
        <v>7</v>
      </c>
      <c r="G18" s="31"/>
      <c r="H18" s="32"/>
      <c r="I18" s="32"/>
      <c r="J18" s="31"/>
      <c r="M18" s="25"/>
      <c r="O18" s="26"/>
      <c r="Q18" s="22"/>
    </row>
    <row r="19" spans="1:17" ht="15" customHeight="1" x14ac:dyDescent="0.2">
      <c r="A19" s="12">
        <v>8</v>
      </c>
      <c r="B19" s="19" t="s">
        <v>58</v>
      </c>
      <c r="C19" s="19"/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8">
        <f>SUM(F19:K19)</f>
        <v>0</v>
      </c>
      <c r="M19" s="21"/>
      <c r="N19" s="28">
        <v>0</v>
      </c>
      <c r="O19" s="22">
        <f>(+N19/N$29)</f>
        <v>0</v>
      </c>
      <c r="P19" s="34">
        <v>0</v>
      </c>
      <c r="Q19" s="22">
        <f>ROUND(P19*O19,4)</f>
        <v>0</v>
      </c>
    </row>
    <row r="20" spans="1:17" ht="15" customHeight="1" x14ac:dyDescent="0.2">
      <c r="A20" s="12">
        <v>9</v>
      </c>
      <c r="G20" s="31"/>
      <c r="H20" s="32"/>
      <c r="I20" s="32"/>
      <c r="J20" s="31"/>
      <c r="M20" s="25"/>
      <c r="O20" s="35"/>
      <c r="Q20" s="22"/>
    </row>
    <row r="21" spans="1:17" ht="15" customHeight="1" x14ac:dyDescent="0.2">
      <c r="A21" s="12">
        <v>10</v>
      </c>
      <c r="B21" s="19" t="s">
        <v>59</v>
      </c>
      <c r="C21" s="19"/>
      <c r="E21" s="19"/>
      <c r="F21" s="27">
        <v>5651356.4713645494</v>
      </c>
      <c r="G21" s="23">
        <v>0</v>
      </c>
      <c r="H21" s="28">
        <v>0</v>
      </c>
      <c r="I21" s="28">
        <v>0</v>
      </c>
      <c r="J21" s="23">
        <v>0</v>
      </c>
      <c r="K21" s="28">
        <v>-1011570.426352013</v>
      </c>
      <c r="L21" s="28">
        <v>4620872.5286544273</v>
      </c>
      <c r="M21" s="21">
        <f>N21/L21</f>
        <v>0.99407041046977063</v>
      </c>
      <c r="N21" s="28">
        <v>4593472.6512879934</v>
      </c>
      <c r="O21" s="22">
        <f>(+N21/N$29)+0.0001</f>
        <v>0.46891018274873347</v>
      </c>
      <c r="P21" s="30">
        <v>0.115</v>
      </c>
      <c r="Q21" s="22">
        <f>ROUND(P21*O21,4)</f>
        <v>5.3900000000000003E-2</v>
      </c>
    </row>
    <row r="22" spans="1:17" ht="15" customHeight="1" x14ac:dyDescent="0.2">
      <c r="A22" s="12">
        <v>11</v>
      </c>
      <c r="G22" s="31"/>
      <c r="H22" s="32"/>
      <c r="I22" s="32"/>
      <c r="J22" s="31"/>
      <c r="M22" s="25"/>
      <c r="O22" s="26"/>
      <c r="Q22" s="22"/>
    </row>
    <row r="23" spans="1:17" ht="15" customHeight="1" x14ac:dyDescent="0.2">
      <c r="A23" s="12">
        <v>12</v>
      </c>
      <c r="B23" s="19" t="s">
        <v>60</v>
      </c>
      <c r="C23" s="19"/>
      <c r="E23" s="19"/>
      <c r="F23" s="27">
        <v>1217432.850561538</v>
      </c>
      <c r="G23" s="23">
        <v>0</v>
      </c>
      <c r="H23" s="28">
        <v>-2529.1255643721543</v>
      </c>
      <c r="I23" s="28">
        <v>-13080.554980223391</v>
      </c>
      <c r="J23" s="23">
        <v>0</v>
      </c>
      <c r="K23" s="28">
        <v>-215121.58764959706</v>
      </c>
      <c r="L23" s="28">
        <v>986701.58236734546</v>
      </c>
      <c r="M23" s="21">
        <f>N23/L23</f>
        <v>0.99407511923455516</v>
      </c>
      <c r="N23" s="28">
        <v>980855.49314074323</v>
      </c>
      <c r="O23" s="22">
        <f>(+N23/N$29)</f>
        <v>0.10010618934684956</v>
      </c>
      <c r="P23" s="34">
        <v>0</v>
      </c>
      <c r="Q23" s="22">
        <f>ROUND(P23*O23,4)</f>
        <v>0</v>
      </c>
    </row>
    <row r="24" spans="1:17" ht="15" customHeight="1" x14ac:dyDescent="0.2">
      <c r="A24" s="12">
        <v>13</v>
      </c>
      <c r="G24" s="31"/>
      <c r="H24" s="32"/>
      <c r="I24" s="32"/>
      <c r="J24" s="31"/>
      <c r="M24" s="25"/>
      <c r="O24" s="26"/>
      <c r="Q24" s="22"/>
    </row>
    <row r="25" spans="1:17" ht="15" customHeight="1" x14ac:dyDescent="0.2">
      <c r="A25" s="12">
        <v>14</v>
      </c>
      <c r="B25" s="19" t="s">
        <v>61</v>
      </c>
      <c r="C25" s="19"/>
      <c r="F25" s="23">
        <v>0</v>
      </c>
      <c r="G25" s="23">
        <v>0</v>
      </c>
      <c r="H25" s="32">
        <v>0</v>
      </c>
      <c r="I25" s="32">
        <v>0</v>
      </c>
      <c r="J25" s="23">
        <v>0</v>
      </c>
      <c r="K25" s="23">
        <v>0</v>
      </c>
      <c r="L25" s="28">
        <f>SUM(F25:K25)</f>
        <v>0</v>
      </c>
      <c r="M25" s="21"/>
      <c r="N25" s="28">
        <v>0</v>
      </c>
      <c r="O25" s="22">
        <f>(+N25/N$29)</f>
        <v>0</v>
      </c>
      <c r="P25" s="34">
        <v>0</v>
      </c>
      <c r="Q25" s="22">
        <f>ROUND(P25*O25,4)</f>
        <v>0</v>
      </c>
    </row>
    <row r="26" spans="1:17" ht="15" customHeight="1" x14ac:dyDescent="0.2">
      <c r="A26" s="12">
        <v>15</v>
      </c>
      <c r="G26" s="31"/>
      <c r="H26" s="32"/>
      <c r="I26" s="32"/>
      <c r="J26" s="31"/>
      <c r="M26" s="25"/>
      <c r="O26" s="22"/>
      <c r="Q26" s="22"/>
    </row>
    <row r="27" spans="1:17" ht="15" customHeight="1" x14ac:dyDescent="0.2">
      <c r="A27" s="12">
        <v>16</v>
      </c>
      <c r="B27" s="19" t="s">
        <v>62</v>
      </c>
      <c r="C27" s="19"/>
      <c r="E27" s="19"/>
      <c r="F27" s="27">
        <v>259351.14960153846</v>
      </c>
      <c r="G27" s="23">
        <v>0</v>
      </c>
      <c r="H27" s="28">
        <v>4.7190200000000004</v>
      </c>
      <c r="I27" s="28">
        <v>0</v>
      </c>
      <c r="J27" s="23">
        <v>0</v>
      </c>
      <c r="K27" s="28">
        <v>-46423.673312371844</v>
      </c>
      <c r="L27" s="28">
        <v>212932.19530916662</v>
      </c>
      <c r="M27" s="21">
        <f>N27/L27</f>
        <v>0.99406798860343315</v>
      </c>
      <c r="N27" s="28">
        <v>211669.07909989665</v>
      </c>
      <c r="O27" s="22">
        <f>(+N27/N$29)</f>
        <v>2.1602962984280355E-2</v>
      </c>
      <c r="P27" s="30">
        <v>8.2599999999999993E-2</v>
      </c>
      <c r="Q27" s="22">
        <f>ROUND(P27*O27,4)</f>
        <v>1.8E-3</v>
      </c>
    </row>
    <row r="28" spans="1:17" ht="15" customHeight="1" x14ac:dyDescent="0.2">
      <c r="A28" s="12">
        <v>17</v>
      </c>
      <c r="G28" s="32"/>
      <c r="O28" s="36"/>
    </row>
    <row r="29" spans="1:17" ht="15" customHeight="1" thickBot="1" x14ac:dyDescent="0.25">
      <c r="A29" s="12">
        <v>18</v>
      </c>
      <c r="B29" s="19"/>
      <c r="C29" s="19"/>
      <c r="F29" s="37">
        <f t="shared" ref="F29:L29" si="0">SUM(F13:F27)</f>
        <v>12028519.139732691</v>
      </c>
      <c r="G29" s="37">
        <f t="shared" si="0"/>
        <v>0</v>
      </c>
      <c r="H29" s="37">
        <f t="shared" si="0"/>
        <v>-9903.3254025908609</v>
      </c>
      <c r="I29" s="37">
        <f t="shared" si="0"/>
        <v>-13080.554980223391</v>
      </c>
      <c r="J29" s="37">
        <f t="shared" si="0"/>
        <v>0</v>
      </c>
      <c r="K29" s="37">
        <f t="shared" si="0"/>
        <v>-2148943.2638731319</v>
      </c>
      <c r="L29" s="37">
        <f t="shared" si="0"/>
        <v>9856591.9954767432</v>
      </c>
      <c r="M29" s="20"/>
      <c r="N29" s="37">
        <f>SUM(N13:N27)</f>
        <v>9798150.3395585176</v>
      </c>
      <c r="O29" s="38">
        <f>SUM(O13:O27)-0.0001</f>
        <v>0.99999999999999978</v>
      </c>
      <c r="P29" s="28"/>
      <c r="Q29" s="38">
        <f>SUM(Q13:Q27)</f>
        <v>7.3700000000000002E-2</v>
      </c>
    </row>
    <row r="30" spans="1:17" ht="15" customHeight="1" thickTop="1" x14ac:dyDescent="0.2">
      <c r="A30" s="12">
        <v>19</v>
      </c>
      <c r="B30" s="19"/>
      <c r="C30" s="19"/>
      <c r="F30" s="39"/>
      <c r="G30" s="39"/>
      <c r="H30" s="39"/>
      <c r="I30" s="40"/>
      <c r="J30" s="39"/>
      <c r="K30" s="39"/>
      <c r="L30" s="39"/>
      <c r="M30" s="39"/>
      <c r="N30" s="39"/>
      <c r="O30" s="41"/>
      <c r="P30" s="41"/>
      <c r="Q30" s="42"/>
    </row>
    <row r="31" spans="1:17" ht="15" customHeight="1" x14ac:dyDescent="0.2">
      <c r="A31" s="12">
        <v>20</v>
      </c>
      <c r="F31" s="32"/>
      <c r="N31" s="24"/>
      <c r="O31" s="35"/>
      <c r="P31" s="43"/>
      <c r="Q31" s="28"/>
    </row>
    <row r="32" spans="1:17" ht="15" customHeight="1" x14ac:dyDescent="0.2">
      <c r="A32" s="12">
        <v>21</v>
      </c>
      <c r="F32" s="32"/>
      <c r="G32" s="32"/>
      <c r="H32" s="32"/>
      <c r="I32" s="32"/>
      <c r="N32" s="33"/>
      <c r="P32" s="43"/>
      <c r="Q32" s="28"/>
    </row>
    <row r="33" spans="1:17" ht="15" customHeight="1" x14ac:dyDescent="0.2">
      <c r="A33" s="12">
        <v>22</v>
      </c>
      <c r="F33" s="32"/>
      <c r="G33" s="32"/>
      <c r="H33" s="32"/>
      <c r="I33" s="32"/>
      <c r="N33" s="24"/>
      <c r="P33" s="43"/>
      <c r="Q33" s="28"/>
    </row>
    <row r="34" spans="1:17" ht="15" customHeight="1" x14ac:dyDescent="0.2">
      <c r="A34" s="12">
        <v>23</v>
      </c>
      <c r="B34" s="44"/>
      <c r="F34" s="32"/>
      <c r="G34" s="32"/>
      <c r="H34" s="32"/>
      <c r="I34" s="32"/>
      <c r="J34" s="45"/>
      <c r="K34" s="45"/>
      <c r="L34" s="45"/>
      <c r="N34" s="33"/>
      <c r="O34" s="28"/>
      <c r="P34" s="28"/>
      <c r="Q34" s="28"/>
    </row>
    <row r="35" spans="1:17" ht="15" customHeight="1" x14ac:dyDescent="0.2">
      <c r="A35" s="12">
        <v>24</v>
      </c>
      <c r="B35" s="44"/>
      <c r="C35" s="19"/>
      <c r="F35" s="32"/>
      <c r="G35" s="32"/>
      <c r="H35" s="32"/>
      <c r="I35" s="32"/>
      <c r="J35" s="45"/>
      <c r="K35" s="32"/>
      <c r="L35" s="45"/>
      <c r="M35" s="28"/>
      <c r="N35" s="28"/>
      <c r="O35" s="28"/>
      <c r="P35" s="28"/>
      <c r="Q35" s="28"/>
    </row>
    <row r="36" spans="1:17" ht="15" customHeight="1" x14ac:dyDescent="0.2">
      <c r="A36" s="12">
        <v>25</v>
      </c>
      <c r="B36" s="46"/>
      <c r="C36" s="19"/>
      <c r="F36" s="32"/>
      <c r="G36" s="32"/>
      <c r="H36" s="32"/>
      <c r="I36" s="32"/>
      <c r="J36" s="32"/>
      <c r="K36" s="28"/>
      <c r="L36" s="32"/>
      <c r="M36" s="28"/>
      <c r="N36" s="28"/>
      <c r="O36" s="28"/>
      <c r="P36" s="28"/>
      <c r="Q36" s="28"/>
    </row>
    <row r="37" spans="1:17" ht="15" customHeight="1" x14ac:dyDescent="0.2">
      <c r="A37" s="12">
        <v>26</v>
      </c>
      <c r="B37" s="46"/>
      <c r="C37" s="19"/>
      <c r="F37" s="32"/>
      <c r="G37" s="32"/>
      <c r="H37" s="32"/>
      <c r="I37" s="32"/>
      <c r="J37" s="32"/>
      <c r="K37" s="28"/>
      <c r="L37" s="32"/>
      <c r="M37" s="28"/>
      <c r="N37" s="28"/>
      <c r="O37" s="28"/>
      <c r="P37" s="28"/>
      <c r="Q37" s="28"/>
    </row>
    <row r="38" spans="1:17" ht="15" customHeight="1" x14ac:dyDescent="0.2">
      <c r="A38" s="12">
        <v>27</v>
      </c>
      <c r="B38" s="46"/>
      <c r="C38" s="19"/>
      <c r="F38" s="28"/>
      <c r="G38" s="28"/>
      <c r="H38" s="28"/>
      <c r="I38" s="28"/>
      <c r="J38" s="32"/>
      <c r="K38" s="28"/>
      <c r="L38" s="32"/>
      <c r="M38" s="28"/>
      <c r="N38" s="28"/>
      <c r="O38" s="28"/>
      <c r="P38" s="28"/>
      <c r="Q38" s="28"/>
    </row>
    <row r="39" spans="1:17" ht="15" customHeight="1" x14ac:dyDescent="0.2">
      <c r="A39" s="12">
        <v>28</v>
      </c>
      <c r="B39" s="46"/>
      <c r="C39" s="19"/>
      <c r="F39" s="28"/>
      <c r="G39" s="28"/>
      <c r="H39" s="28"/>
      <c r="I39" s="28"/>
      <c r="J39" s="32"/>
      <c r="K39" s="28"/>
      <c r="L39" s="32"/>
      <c r="M39" s="28"/>
      <c r="N39" s="28"/>
      <c r="O39" s="28"/>
      <c r="P39" s="28"/>
      <c r="Q39" s="28"/>
    </row>
    <row r="40" spans="1:17" ht="15" customHeight="1" x14ac:dyDescent="0.2">
      <c r="A40" s="12">
        <v>29</v>
      </c>
      <c r="B40" s="46"/>
      <c r="C40" s="19"/>
      <c r="F40" s="28"/>
      <c r="G40" s="28"/>
      <c r="H40" s="28"/>
      <c r="I40" s="28"/>
      <c r="J40" s="32"/>
      <c r="K40" s="28"/>
      <c r="L40" s="32"/>
      <c r="M40" s="28"/>
      <c r="N40" s="28"/>
      <c r="O40" s="28"/>
      <c r="P40" s="28"/>
      <c r="Q40" s="28"/>
    </row>
    <row r="41" spans="1:17" ht="15" customHeight="1" x14ac:dyDescent="0.2">
      <c r="A41" s="12">
        <v>30</v>
      </c>
      <c r="B41" s="46"/>
      <c r="C41" s="19"/>
      <c r="F41" s="28"/>
      <c r="G41" s="28"/>
      <c r="H41" s="28"/>
      <c r="I41" s="28"/>
      <c r="J41" s="32"/>
      <c r="K41" s="28"/>
      <c r="L41" s="32"/>
      <c r="M41" s="28"/>
      <c r="N41" s="28"/>
      <c r="O41" s="28"/>
      <c r="P41" s="28"/>
      <c r="Q41" s="28"/>
    </row>
    <row r="42" spans="1:17" ht="15" customHeight="1" x14ac:dyDescent="0.2">
      <c r="A42" s="12">
        <v>31</v>
      </c>
      <c r="B42" s="47"/>
      <c r="C42" s="19"/>
      <c r="F42" s="28"/>
      <c r="G42" s="28"/>
      <c r="H42" s="28"/>
      <c r="I42" s="28"/>
      <c r="J42" s="32"/>
      <c r="K42" s="28"/>
      <c r="L42" s="32"/>
      <c r="M42" s="28"/>
      <c r="N42" s="28"/>
      <c r="O42" s="28"/>
      <c r="P42" s="28"/>
      <c r="Q42" s="28"/>
    </row>
    <row r="43" spans="1:17" ht="15" customHeight="1" x14ac:dyDescent="0.2">
      <c r="A43" s="12">
        <v>32</v>
      </c>
      <c r="B43" s="46"/>
      <c r="C43" s="19"/>
      <c r="F43" s="28"/>
      <c r="G43" s="28"/>
      <c r="H43" s="28"/>
      <c r="I43" s="28"/>
      <c r="J43" s="32"/>
      <c r="K43" s="28"/>
      <c r="L43" s="32"/>
      <c r="M43" s="28"/>
      <c r="N43" s="28"/>
      <c r="O43" s="28"/>
      <c r="P43" s="28"/>
      <c r="Q43" s="28"/>
    </row>
    <row r="44" spans="1:17" ht="15" customHeight="1" x14ac:dyDescent="0.2">
      <c r="A44" s="12">
        <v>33</v>
      </c>
      <c r="B44" s="46"/>
      <c r="C44" s="19"/>
      <c r="F44" s="28"/>
      <c r="G44" s="28"/>
      <c r="H44" s="28"/>
      <c r="I44" s="28"/>
      <c r="J44" s="32"/>
      <c r="K44" s="28"/>
      <c r="L44" s="32"/>
      <c r="M44" s="28"/>
      <c r="N44" s="28"/>
      <c r="O44" s="28"/>
      <c r="P44" s="28"/>
      <c r="Q44" s="28"/>
    </row>
    <row r="45" spans="1:17" ht="15" customHeight="1" x14ac:dyDescent="0.2">
      <c r="A45" s="12">
        <v>34</v>
      </c>
      <c r="B45" s="46"/>
      <c r="C45" s="19"/>
      <c r="F45" s="28"/>
      <c r="G45" s="28"/>
      <c r="H45" s="28"/>
      <c r="I45" s="28"/>
      <c r="J45" s="32"/>
      <c r="K45" s="28"/>
      <c r="L45" s="32"/>
      <c r="M45" s="28"/>
      <c r="N45" s="28"/>
      <c r="O45" s="28"/>
      <c r="P45" s="28"/>
      <c r="Q45" s="28"/>
    </row>
    <row r="46" spans="1:17" ht="15" customHeight="1" x14ac:dyDescent="0.2">
      <c r="A46" s="12">
        <v>35</v>
      </c>
      <c r="B46" s="46"/>
      <c r="C46" s="19"/>
      <c r="F46" s="28"/>
      <c r="G46" s="28"/>
      <c r="H46" s="28"/>
      <c r="I46" s="28"/>
      <c r="J46" s="32"/>
      <c r="K46" s="28"/>
      <c r="L46" s="32"/>
      <c r="M46" s="28"/>
      <c r="N46" s="28"/>
      <c r="O46" s="28"/>
      <c r="P46" s="28"/>
      <c r="Q46" s="28"/>
    </row>
    <row r="47" spans="1:17" ht="15" customHeight="1" x14ac:dyDescent="0.2">
      <c r="A47" s="12">
        <v>36</v>
      </c>
      <c r="B47" s="46"/>
      <c r="C47" s="19"/>
      <c r="F47" s="28"/>
      <c r="G47" s="28"/>
      <c r="H47" s="28"/>
      <c r="I47" s="28"/>
      <c r="J47" s="32"/>
      <c r="K47" s="28"/>
      <c r="L47" s="32"/>
      <c r="M47" s="28"/>
      <c r="N47" s="28"/>
      <c r="O47" s="28"/>
      <c r="P47" s="28"/>
      <c r="Q47" s="28"/>
    </row>
    <row r="48" spans="1:17" ht="15" customHeight="1" x14ac:dyDescent="0.2">
      <c r="A48" s="12">
        <v>37</v>
      </c>
      <c r="B48" s="46"/>
      <c r="C48" s="19"/>
      <c r="F48" s="28"/>
      <c r="G48" s="28"/>
      <c r="H48" s="28"/>
      <c r="I48" s="28"/>
      <c r="J48" s="32"/>
      <c r="K48" s="28"/>
      <c r="L48" s="32"/>
      <c r="M48" s="28"/>
      <c r="N48" s="28"/>
      <c r="O48" s="28"/>
      <c r="P48" s="28"/>
      <c r="Q48" s="28"/>
    </row>
    <row r="49" spans="1:17" ht="15" customHeight="1" x14ac:dyDescent="0.2">
      <c r="A49" s="12">
        <v>38</v>
      </c>
      <c r="B49" s="46"/>
      <c r="C49" s="1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5" customHeight="1" x14ac:dyDescent="0.2">
      <c r="A50" s="12">
        <v>39</v>
      </c>
      <c r="B50" s="46"/>
      <c r="C50" s="1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5" customHeight="1" thickBot="1" x14ac:dyDescent="0.25">
      <c r="A51" s="15">
        <v>40</v>
      </c>
      <c r="B51" s="10" t="s">
        <v>63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" customHeight="1" x14ac:dyDescent="0.2">
      <c r="A52" s="3" t="s">
        <v>64</v>
      </c>
      <c r="P52" s="3" t="s">
        <v>65</v>
      </c>
    </row>
  </sheetData>
  <pageMargins left="1" right="0" top="1" bottom="0" header="0" footer="0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1254-C003-43D1-BB84-170337B5EB61}">
  <dimension ref="A1:T42"/>
  <sheetViews>
    <sheetView tabSelected="1" topLeftCell="D4" zoomScaleNormal="100" zoomScaleSheetLayoutView="80" workbookViewId="0">
      <selection activeCell="N13" sqref="N13:R19"/>
    </sheetView>
  </sheetViews>
  <sheetFormatPr defaultColWidth="9.125" defaultRowHeight="15" customHeight="1" x14ac:dyDescent="0.2"/>
  <cols>
    <col min="1" max="1" width="4.75" style="3" customWidth="1"/>
    <col min="2" max="2" width="6.875" style="3" customWidth="1"/>
    <col min="3" max="4" width="9.625" style="3" customWidth="1"/>
    <col min="5" max="5" width="2.875" style="3" customWidth="1"/>
    <col min="6" max="9" width="14" style="3" customWidth="1"/>
    <col min="10" max="10" width="22" style="3" customWidth="1"/>
    <col min="11" max="13" width="14" style="3" customWidth="1"/>
    <col min="14" max="14" width="17.25" style="3" customWidth="1"/>
    <col min="15" max="15" width="14" style="3" customWidth="1"/>
    <col min="16" max="16" width="11.75" style="3" customWidth="1"/>
    <col min="17" max="18" width="14.875" style="3" customWidth="1"/>
    <col min="19" max="22" width="9.125" style="3" customWidth="1"/>
    <col min="23" max="16384" width="9.125" style="3"/>
  </cols>
  <sheetData>
    <row r="1" spans="1:20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 t="s">
        <v>1</v>
      </c>
      <c r="J1" s="1"/>
      <c r="K1" s="1"/>
      <c r="L1" s="1"/>
      <c r="M1" s="1"/>
      <c r="N1" s="1"/>
      <c r="O1" s="1"/>
      <c r="P1" s="1"/>
      <c r="Q1" s="1"/>
      <c r="R1" s="2" t="s">
        <v>2</v>
      </c>
      <c r="T1" s="4"/>
    </row>
    <row r="2" spans="1:20" ht="15" customHeight="1" x14ac:dyDescent="0.2">
      <c r="A2" s="3" t="s">
        <v>3</v>
      </c>
      <c r="G2" s="3" t="s">
        <v>4</v>
      </c>
      <c r="H2" s="3" t="s">
        <v>5</v>
      </c>
      <c r="K2" s="5"/>
      <c r="L2" s="5"/>
      <c r="O2" s="5"/>
      <c r="P2" s="6" t="s">
        <v>6</v>
      </c>
    </row>
    <row r="3" spans="1:20" ht="15" customHeight="1" x14ac:dyDescent="0.2">
      <c r="K3" s="7"/>
      <c r="L3" s="8"/>
      <c r="O3" s="7"/>
      <c r="P3" s="7" t="s">
        <v>7</v>
      </c>
      <c r="Q3" s="9" t="s">
        <v>8</v>
      </c>
    </row>
    <row r="4" spans="1:20" ht="15" customHeight="1" x14ac:dyDescent="0.2">
      <c r="A4" s="3" t="s">
        <v>9</v>
      </c>
      <c r="K4" s="7"/>
      <c r="L4" s="8"/>
      <c r="M4" s="7"/>
      <c r="N4" s="7"/>
      <c r="O4" s="7"/>
      <c r="Q4" s="9" t="s">
        <v>10</v>
      </c>
    </row>
    <row r="5" spans="1:20" ht="15" customHeight="1" x14ac:dyDescent="0.2">
      <c r="K5" s="7"/>
      <c r="L5" s="8"/>
      <c r="M5" s="7"/>
      <c r="N5" s="7"/>
      <c r="O5" s="7"/>
      <c r="Q5" s="9" t="s">
        <v>11</v>
      </c>
    </row>
    <row r="6" spans="1:20" ht="15" customHeight="1" thickBot="1" x14ac:dyDescent="0.25">
      <c r="A6" s="10" t="s">
        <v>12</v>
      </c>
      <c r="B6" s="1"/>
      <c r="C6" s="1"/>
      <c r="D6" s="1"/>
      <c r="E6" s="1"/>
      <c r="F6" s="1"/>
      <c r="G6" s="1"/>
      <c r="H6" s="1"/>
      <c r="I6" s="10" t="s">
        <v>13</v>
      </c>
      <c r="J6" s="1"/>
      <c r="K6" s="1"/>
      <c r="L6" s="1"/>
      <c r="M6" s="1"/>
      <c r="N6" s="1"/>
      <c r="O6" s="1"/>
      <c r="P6" s="1"/>
      <c r="Q6" s="11" t="s">
        <v>14</v>
      </c>
      <c r="R6" s="1"/>
    </row>
    <row r="7" spans="1:20" ht="15" customHeight="1" x14ac:dyDescent="0.2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20" ht="15" customHeight="1" x14ac:dyDescent="0.2">
      <c r="B8" s="12"/>
      <c r="C8" s="13"/>
      <c r="D8" s="13"/>
      <c r="E8" s="13"/>
      <c r="F8" s="13" t="s">
        <v>15</v>
      </c>
      <c r="G8" s="13" t="s">
        <v>16</v>
      </c>
      <c r="H8" s="13" t="s">
        <v>17</v>
      </c>
      <c r="I8" s="13" t="s">
        <v>18</v>
      </c>
      <c r="J8" s="13" t="s">
        <v>19</v>
      </c>
      <c r="K8" s="13" t="s">
        <v>20</v>
      </c>
      <c r="L8" s="13" t="s">
        <v>21</v>
      </c>
      <c r="M8" s="13" t="s">
        <v>22</v>
      </c>
      <c r="N8" s="13"/>
      <c r="O8" s="13" t="s">
        <v>23</v>
      </c>
      <c r="P8" s="13" t="s">
        <v>24</v>
      </c>
      <c r="Q8" s="13" t="s">
        <v>25</v>
      </c>
      <c r="R8" s="13" t="s">
        <v>26</v>
      </c>
    </row>
    <row r="9" spans="1:20" ht="15" customHeight="1" x14ac:dyDescent="0.2">
      <c r="B9" s="12"/>
      <c r="C9" s="12"/>
      <c r="D9" s="12"/>
      <c r="E9" s="12"/>
      <c r="F9" s="12" t="s">
        <v>27</v>
      </c>
      <c r="G9" s="12" t="s">
        <v>28</v>
      </c>
      <c r="H9" s="12"/>
      <c r="I9" s="12"/>
      <c r="J9" s="12" t="s">
        <v>29</v>
      </c>
      <c r="K9" s="13"/>
      <c r="L9" s="12"/>
      <c r="M9" s="13"/>
      <c r="N9" s="13"/>
      <c r="O9" s="12" t="s">
        <v>30</v>
      </c>
      <c r="P9" s="12"/>
      <c r="Q9" s="12"/>
      <c r="R9" s="12"/>
    </row>
    <row r="10" spans="1:20" ht="15" customHeight="1" x14ac:dyDescent="0.2">
      <c r="A10" s="12" t="s">
        <v>31</v>
      </c>
      <c r="B10" s="12"/>
      <c r="C10" s="12"/>
      <c r="D10" s="12"/>
      <c r="E10" s="12"/>
      <c r="F10" s="12" t="s">
        <v>32</v>
      </c>
      <c r="G10" s="12" t="s">
        <v>33</v>
      </c>
      <c r="H10" s="12" t="s">
        <v>34</v>
      </c>
      <c r="I10" s="12" t="s">
        <v>34</v>
      </c>
      <c r="J10" s="12" t="s">
        <v>35</v>
      </c>
      <c r="K10" s="12" t="s">
        <v>36</v>
      </c>
      <c r="L10" s="12" t="s">
        <v>37</v>
      </c>
      <c r="M10" s="12" t="s">
        <v>30</v>
      </c>
      <c r="N10" s="12"/>
      <c r="O10" s="14" t="s">
        <v>38</v>
      </c>
      <c r="P10" s="12"/>
      <c r="Q10" s="13" t="s">
        <v>39</v>
      </c>
      <c r="R10" s="13" t="s">
        <v>40</v>
      </c>
    </row>
    <row r="11" spans="1:20" ht="15" customHeight="1" thickBot="1" x14ac:dyDescent="0.25">
      <c r="A11" s="15" t="s">
        <v>41</v>
      </c>
      <c r="B11" s="15"/>
      <c r="C11" s="15" t="s">
        <v>42</v>
      </c>
      <c r="D11" s="15"/>
      <c r="E11" s="15"/>
      <c r="F11" s="15" t="s">
        <v>43</v>
      </c>
      <c r="G11" s="15" t="s">
        <v>44</v>
      </c>
      <c r="H11" s="15" t="s">
        <v>45</v>
      </c>
      <c r="I11" s="15" t="s">
        <v>46</v>
      </c>
      <c r="J11" s="15" t="s">
        <v>47</v>
      </c>
      <c r="K11" s="16" t="s">
        <v>48</v>
      </c>
      <c r="L11" s="16" t="s">
        <v>49</v>
      </c>
      <c r="M11" s="16" t="s">
        <v>50</v>
      </c>
      <c r="N11" s="16"/>
      <c r="O11" s="16" t="s">
        <v>51</v>
      </c>
      <c r="P11" s="17" t="s">
        <v>52</v>
      </c>
      <c r="Q11" s="18" t="s">
        <v>53</v>
      </c>
      <c r="R11" s="18" t="s">
        <v>54</v>
      </c>
    </row>
    <row r="12" spans="1:20" ht="15" customHeight="1" x14ac:dyDescent="0.2">
      <c r="A12" s="12">
        <v>1</v>
      </c>
    </row>
    <row r="13" spans="1:20" ht="15" customHeight="1" x14ac:dyDescent="0.2">
      <c r="A13" s="12">
        <v>2</v>
      </c>
      <c r="B13" s="19" t="s">
        <v>55</v>
      </c>
      <c r="C13" s="19"/>
      <c r="D13" s="19"/>
      <c r="E13" s="19"/>
      <c r="F13" s="20">
        <v>4312224.0959600005</v>
      </c>
      <c r="G13" s="20">
        <v>0</v>
      </c>
      <c r="H13" s="20">
        <v>0</v>
      </c>
      <c r="I13" s="20">
        <v>0</v>
      </c>
      <c r="J13" s="20">
        <v>0</v>
      </c>
      <c r="K13" s="20">
        <v>-771871.03474688902</v>
      </c>
      <c r="L13" s="20">
        <v>3557446.2293174653</v>
      </c>
      <c r="M13" s="21">
        <f>O13/L13</f>
        <v>0.99406512013863813</v>
      </c>
      <c r="N13" s="24" t="s">
        <v>55</v>
      </c>
      <c r="O13" s="19">
        <v>3536333.2133332114</v>
      </c>
      <c r="P13" s="22">
        <f>(+O13/O$19)</f>
        <v>0.36091844794989647</v>
      </c>
      <c r="Q13" s="22">
        <v>4.53E-2</v>
      </c>
      <c r="R13" s="22">
        <f>ROUND(Q13*P13,4)</f>
        <v>1.6299999999999999E-2</v>
      </c>
    </row>
    <row r="14" spans="1:20" ht="15" customHeight="1" x14ac:dyDescent="0.2">
      <c r="A14" s="12">
        <v>4</v>
      </c>
      <c r="B14" s="19" t="s">
        <v>56</v>
      </c>
      <c r="C14" s="19"/>
      <c r="E14" s="19"/>
      <c r="F14" s="27">
        <v>466612.0788529772</v>
      </c>
      <c r="G14" s="23">
        <v>0</v>
      </c>
      <c r="H14" s="28">
        <v>-7378.918858218708</v>
      </c>
      <c r="I14" s="28">
        <v>0</v>
      </c>
      <c r="J14" s="29">
        <v>0</v>
      </c>
      <c r="K14" s="28">
        <v>-82200.916860357393</v>
      </c>
      <c r="L14" s="28">
        <v>378852.59138815675</v>
      </c>
      <c r="M14" s="21">
        <f>O14/L14</f>
        <v>0.99412008696392407</v>
      </c>
      <c r="N14" s="24" t="s">
        <v>56</v>
      </c>
      <c r="O14" s="28">
        <v>376624.97109730239</v>
      </c>
      <c r="P14" s="22">
        <f>(+O14/O$19)</f>
        <v>3.8438374391617292E-2</v>
      </c>
      <c r="Q14" s="30">
        <v>3.9E-2</v>
      </c>
      <c r="R14" s="22">
        <f>ROUND(Q14*P14,4)</f>
        <v>1.5E-3</v>
      </c>
    </row>
    <row r="15" spans="1:20" ht="15" customHeight="1" x14ac:dyDescent="0.2">
      <c r="A15" s="12">
        <v>6</v>
      </c>
      <c r="B15" s="19" t="s">
        <v>57</v>
      </c>
      <c r="C15" s="19"/>
      <c r="E15" s="19"/>
      <c r="F15" s="27">
        <v>121542.49339208644</v>
      </c>
      <c r="G15" s="23">
        <v>0</v>
      </c>
      <c r="H15" s="23">
        <v>0</v>
      </c>
      <c r="I15" s="33">
        <v>0</v>
      </c>
      <c r="J15" s="23">
        <v>0</v>
      </c>
      <c r="K15" s="28">
        <v>-21755.624951903446</v>
      </c>
      <c r="L15" s="28">
        <v>99786.868440182996</v>
      </c>
      <c r="M15" s="21">
        <f>O15/L15</f>
        <v>0.99406798860343326</v>
      </c>
      <c r="N15" s="45" t="s">
        <v>57</v>
      </c>
      <c r="O15" s="28">
        <v>99194.931599368123</v>
      </c>
      <c r="P15" s="22">
        <f>(+O15/O$19)</f>
        <v>1.0123842578622613E-2</v>
      </c>
      <c r="Q15" s="30">
        <v>2.41E-2</v>
      </c>
      <c r="R15" s="22">
        <f>ROUND(Q15*P15,4)</f>
        <v>2.0000000000000001E-4</v>
      </c>
    </row>
    <row r="16" spans="1:20" ht="15" customHeight="1" x14ac:dyDescent="0.2">
      <c r="A16" s="12">
        <v>10</v>
      </c>
      <c r="B16" s="19" t="s">
        <v>59</v>
      </c>
      <c r="C16" s="19"/>
      <c r="E16" s="19"/>
      <c r="F16" s="27">
        <v>5651356.4713645494</v>
      </c>
      <c r="G16" s="23">
        <v>0</v>
      </c>
      <c r="H16" s="28">
        <v>0</v>
      </c>
      <c r="I16" s="28">
        <v>0</v>
      </c>
      <c r="J16" s="23">
        <v>0</v>
      </c>
      <c r="K16" s="28">
        <v>-1011570.426352013</v>
      </c>
      <c r="L16" s="28">
        <v>4620872.5286544273</v>
      </c>
      <c r="M16" s="21">
        <f>O16/L16</f>
        <v>0.99407041046977063</v>
      </c>
      <c r="N16" s="45" t="s">
        <v>59</v>
      </c>
      <c r="O16" s="28">
        <v>4593472.6512879934</v>
      </c>
      <c r="P16" s="22">
        <f>(+O16/O$19)+0.0001</f>
        <v>0.46891018274873347</v>
      </c>
      <c r="Q16" s="30">
        <v>0.115</v>
      </c>
      <c r="R16" s="22">
        <f>ROUND(Q16*P16,4)</f>
        <v>5.3900000000000003E-2</v>
      </c>
    </row>
    <row r="17" spans="1:18" ht="15" customHeight="1" x14ac:dyDescent="0.2">
      <c r="A17" s="12">
        <v>12</v>
      </c>
      <c r="B17" s="19" t="s">
        <v>60</v>
      </c>
      <c r="C17" s="19"/>
      <c r="E17" s="19"/>
      <c r="F17" s="27">
        <v>1217432.850561538</v>
      </c>
      <c r="G17" s="23">
        <v>0</v>
      </c>
      <c r="H17" s="28">
        <v>-2529.1255643721543</v>
      </c>
      <c r="I17" s="28">
        <v>-13080.554980223391</v>
      </c>
      <c r="J17" s="23">
        <v>0</v>
      </c>
      <c r="K17" s="28">
        <v>-215121.58764959706</v>
      </c>
      <c r="L17" s="28">
        <v>986701.58236734546</v>
      </c>
      <c r="M17" s="21">
        <f>O17/L17</f>
        <v>0.99407511923455516</v>
      </c>
      <c r="N17" s="32" t="s">
        <v>60</v>
      </c>
      <c r="O17" s="28">
        <v>980855.49314074323</v>
      </c>
      <c r="P17" s="22">
        <f>(+O17/O$19)</f>
        <v>0.10010618934684956</v>
      </c>
      <c r="Q17" s="34">
        <v>0</v>
      </c>
      <c r="R17" s="22">
        <f>ROUND(Q17*P17,4)</f>
        <v>0</v>
      </c>
    </row>
    <row r="18" spans="1:18" ht="15" customHeight="1" x14ac:dyDescent="0.2">
      <c r="A18" s="12">
        <v>16</v>
      </c>
      <c r="B18" s="19" t="s">
        <v>62</v>
      </c>
      <c r="C18" s="19"/>
      <c r="E18" s="19"/>
      <c r="F18" s="27">
        <v>259351.14960153846</v>
      </c>
      <c r="G18" s="23">
        <v>0</v>
      </c>
      <c r="H18" s="28">
        <v>4.7190200000000004</v>
      </c>
      <c r="I18" s="28">
        <v>0</v>
      </c>
      <c r="J18" s="23">
        <v>0</v>
      </c>
      <c r="K18" s="28">
        <v>-46423.673312371844</v>
      </c>
      <c r="L18" s="28">
        <v>212932.19530916662</v>
      </c>
      <c r="M18" s="21">
        <f>O18/L18</f>
        <v>0.99406798860343315</v>
      </c>
      <c r="N18" s="32" t="s">
        <v>62</v>
      </c>
      <c r="O18" s="28">
        <v>211669.07909989665</v>
      </c>
      <c r="P18" s="22">
        <f>(+O18/O$19)</f>
        <v>2.1602962984280355E-2</v>
      </c>
      <c r="Q18" s="30">
        <v>8.2599999999999993E-2</v>
      </c>
      <c r="R18" s="22">
        <f>ROUND(Q18*P18,4)</f>
        <v>1.8E-3</v>
      </c>
    </row>
    <row r="19" spans="1:18" ht="15" customHeight="1" thickBot="1" x14ac:dyDescent="0.25">
      <c r="A19" s="12">
        <v>18</v>
      </c>
      <c r="B19" s="19"/>
      <c r="C19" s="19"/>
      <c r="F19" s="37">
        <f>SUM(F13:F18)</f>
        <v>12028519.139732691</v>
      </c>
      <c r="G19" s="37">
        <f>SUM(G13:G18)</f>
        <v>0</v>
      </c>
      <c r="H19" s="37">
        <f>SUM(H13:H18)</f>
        <v>-9903.3254025908609</v>
      </c>
      <c r="I19" s="37">
        <f>SUM(I13:I18)</f>
        <v>-13080.554980223391</v>
      </c>
      <c r="J19" s="37">
        <f>SUM(J13:J18)</f>
        <v>0</v>
      </c>
      <c r="K19" s="37">
        <f>SUM(K13:K18)</f>
        <v>-2148943.2638731319</v>
      </c>
      <c r="L19" s="37">
        <f>SUM(L13:L18)</f>
        <v>9856591.9954767432</v>
      </c>
      <c r="M19" s="20"/>
      <c r="N19" s="20"/>
      <c r="O19" s="37">
        <f>SUM(O13:O18)</f>
        <v>9798150.3395585176</v>
      </c>
      <c r="P19" s="38">
        <f>SUM(P13:P18)-0.0001</f>
        <v>0.99999999999999978</v>
      </c>
      <c r="Q19" s="28"/>
      <c r="R19" s="38">
        <f>SUM(R13:R18)</f>
        <v>7.3700000000000002E-2</v>
      </c>
    </row>
    <row r="20" spans="1:18" ht="15" customHeight="1" thickTop="1" x14ac:dyDescent="0.2">
      <c r="A20" s="12">
        <v>19</v>
      </c>
      <c r="B20" s="19"/>
      <c r="C20" s="19"/>
      <c r="F20" s="39"/>
      <c r="G20" s="39"/>
      <c r="H20" s="39"/>
      <c r="I20" s="40"/>
      <c r="J20" s="39"/>
      <c r="K20" s="39"/>
      <c r="L20" s="39"/>
      <c r="M20" s="39"/>
      <c r="N20" s="39"/>
      <c r="O20" s="39"/>
      <c r="P20" s="41"/>
      <c r="Q20" s="41"/>
      <c r="R20" s="42"/>
    </row>
    <row r="21" spans="1:18" ht="15" customHeight="1" x14ac:dyDescent="0.2">
      <c r="A21" s="12">
        <v>20</v>
      </c>
      <c r="F21" s="32"/>
      <c r="O21" s="24"/>
      <c r="P21" s="35"/>
      <c r="Q21" s="43"/>
      <c r="R21" s="28"/>
    </row>
    <row r="22" spans="1:18" ht="15" customHeight="1" x14ac:dyDescent="0.2">
      <c r="A22" s="12">
        <v>21</v>
      </c>
      <c r="F22" s="32"/>
      <c r="G22" s="32"/>
      <c r="H22" s="32"/>
      <c r="I22" s="32"/>
      <c r="J22" s="24" t="str">
        <f t="shared" ref="J22:J27" si="0">B13</f>
        <v>Long Term Debt</v>
      </c>
      <c r="K22" s="24">
        <f>O13</f>
        <v>3536333.2133332114</v>
      </c>
      <c r="L22" s="24">
        <f>P13</f>
        <v>0.36091844794989647</v>
      </c>
      <c r="M22" s="24">
        <f>Q13</f>
        <v>4.53E-2</v>
      </c>
      <c r="N22" s="24"/>
      <c r="O22" s="33">
        <f t="shared" ref="O22:O28" si="1">R13</f>
        <v>1.6299999999999999E-2</v>
      </c>
      <c r="Q22" s="43"/>
      <c r="R22" s="28"/>
    </row>
    <row r="23" spans="1:18" ht="15" customHeight="1" x14ac:dyDescent="0.2">
      <c r="A23" s="12">
        <v>22</v>
      </c>
      <c r="F23" s="32"/>
      <c r="G23" s="32"/>
      <c r="H23" s="32"/>
      <c r="I23" s="32"/>
      <c r="J23" s="24" t="str">
        <f t="shared" si="0"/>
        <v>Short Term Debt</v>
      </c>
      <c r="K23" s="24">
        <f>O14</f>
        <v>376624.97109730239</v>
      </c>
      <c r="L23" s="24">
        <f>P14</f>
        <v>3.8438374391617292E-2</v>
      </c>
      <c r="M23" s="24">
        <f>Q14</f>
        <v>3.9E-2</v>
      </c>
      <c r="N23" s="24"/>
      <c r="O23" s="24">
        <f t="shared" si="1"/>
        <v>1.5E-3</v>
      </c>
      <c r="Q23" s="43"/>
      <c r="R23" s="28"/>
    </row>
    <row r="24" spans="1:18" ht="15" customHeight="1" x14ac:dyDescent="0.2">
      <c r="A24" s="12">
        <v>23</v>
      </c>
      <c r="B24" s="44"/>
      <c r="F24" s="32"/>
      <c r="G24" s="32"/>
      <c r="H24" s="32"/>
      <c r="I24" s="32"/>
      <c r="J24" s="45" t="str">
        <f t="shared" si="0"/>
        <v>Customer Deposits</v>
      </c>
      <c r="K24" s="45">
        <f>O15</f>
        <v>99194.931599368123</v>
      </c>
      <c r="L24" s="45">
        <f>P15</f>
        <v>1.0123842578622613E-2</v>
      </c>
      <c r="M24" s="24">
        <f>Q15</f>
        <v>2.41E-2</v>
      </c>
      <c r="N24" s="24"/>
      <c r="O24" s="33">
        <f t="shared" si="1"/>
        <v>2.0000000000000001E-4</v>
      </c>
      <c r="P24" s="28"/>
      <c r="Q24" s="28"/>
      <c r="R24" s="28"/>
    </row>
    <row r="25" spans="1:18" ht="15" customHeight="1" x14ac:dyDescent="0.2">
      <c r="A25" s="12">
        <v>24</v>
      </c>
      <c r="B25" s="44"/>
      <c r="C25" s="19"/>
      <c r="F25" s="32"/>
      <c r="G25" s="32"/>
      <c r="H25" s="32"/>
      <c r="I25" s="32"/>
      <c r="J25" s="45" t="str">
        <f t="shared" si="0"/>
        <v>Common Equity</v>
      </c>
      <c r="K25" s="32">
        <f>O16</f>
        <v>4593472.6512879934</v>
      </c>
      <c r="L25" s="45">
        <f>P16</f>
        <v>0.46891018274873347</v>
      </c>
      <c r="M25" s="28">
        <f>Q16</f>
        <v>0.115</v>
      </c>
      <c r="N25" s="28"/>
      <c r="O25" s="28">
        <f t="shared" si="1"/>
        <v>5.3900000000000003E-2</v>
      </c>
      <c r="P25" s="28"/>
      <c r="Q25" s="28"/>
      <c r="R25" s="28"/>
    </row>
    <row r="26" spans="1:18" ht="15" customHeight="1" x14ac:dyDescent="0.2">
      <c r="A26" s="12">
        <v>25</v>
      </c>
      <c r="B26" s="46"/>
      <c r="C26" s="19"/>
      <c r="F26" s="32"/>
      <c r="G26" s="32"/>
      <c r="H26" s="32"/>
      <c r="I26" s="32"/>
      <c r="J26" s="32" t="str">
        <f t="shared" si="0"/>
        <v>Deferred Income Taxes</v>
      </c>
      <c r="K26" s="28">
        <f>O17</f>
        <v>980855.49314074323</v>
      </c>
      <c r="L26" s="32">
        <f>P17</f>
        <v>0.10010618934684956</v>
      </c>
      <c r="M26" s="28">
        <f>Q17</f>
        <v>0</v>
      </c>
      <c r="N26" s="28"/>
      <c r="O26" s="28">
        <f t="shared" si="1"/>
        <v>0</v>
      </c>
      <c r="P26" s="28"/>
      <c r="Q26" s="28"/>
      <c r="R26" s="28"/>
    </row>
    <row r="27" spans="1:18" ht="15" customHeight="1" x14ac:dyDescent="0.2">
      <c r="A27" s="12">
        <v>26</v>
      </c>
      <c r="B27" s="46"/>
      <c r="C27" s="19"/>
      <c r="F27" s="32"/>
      <c r="G27" s="32"/>
      <c r="H27" s="32"/>
      <c r="I27" s="32"/>
      <c r="J27" s="32" t="str">
        <f t="shared" si="0"/>
        <v>Tax Credits - Weighted Cost</v>
      </c>
      <c r="K27" s="28">
        <f>O18</f>
        <v>211669.07909989665</v>
      </c>
      <c r="L27" s="32">
        <f>P18</f>
        <v>2.1602962984280355E-2</v>
      </c>
      <c r="M27" s="28">
        <f>Q18</f>
        <v>8.2599999999999993E-2</v>
      </c>
      <c r="N27" s="28"/>
      <c r="O27" s="28">
        <f t="shared" si="1"/>
        <v>1.8E-3</v>
      </c>
      <c r="P27" s="28"/>
      <c r="Q27" s="28"/>
      <c r="R27" s="28"/>
    </row>
    <row r="28" spans="1:18" ht="15" customHeight="1" x14ac:dyDescent="0.2">
      <c r="A28" s="12">
        <v>27</v>
      </c>
      <c r="B28" s="46"/>
      <c r="C28" s="19"/>
      <c r="F28" s="28"/>
      <c r="G28" s="28"/>
      <c r="H28" s="28"/>
      <c r="I28" s="28"/>
      <c r="J28" s="32"/>
      <c r="K28" s="28">
        <f>O19</f>
        <v>9798150.3395585176</v>
      </c>
      <c r="L28" s="32">
        <f>P19</f>
        <v>0.99999999999999978</v>
      </c>
      <c r="M28" s="28">
        <f>Q19</f>
        <v>0</v>
      </c>
      <c r="N28" s="28"/>
      <c r="O28" s="28">
        <f t="shared" si="1"/>
        <v>7.3700000000000002E-2</v>
      </c>
      <c r="P28" s="28"/>
      <c r="Q28" s="28"/>
      <c r="R28" s="28"/>
    </row>
    <row r="29" spans="1:18" ht="15" customHeight="1" x14ac:dyDescent="0.2">
      <c r="A29" s="12">
        <v>28</v>
      </c>
      <c r="B29" s="46"/>
      <c r="C29" s="19"/>
      <c r="F29" s="28"/>
      <c r="G29" s="28"/>
      <c r="H29" s="28"/>
      <c r="I29" s="28"/>
      <c r="J29" s="32"/>
      <c r="K29" s="28"/>
      <c r="L29" s="32"/>
      <c r="M29" s="28"/>
      <c r="N29" s="28"/>
      <c r="O29" s="28"/>
      <c r="P29" s="28"/>
      <c r="Q29" s="28"/>
      <c r="R29" s="28"/>
    </row>
    <row r="30" spans="1:18" ht="15" customHeight="1" x14ac:dyDescent="0.2">
      <c r="A30" s="12">
        <v>29</v>
      </c>
      <c r="B30" s="46"/>
      <c r="C30" s="19"/>
      <c r="F30" s="28"/>
      <c r="G30" s="28"/>
      <c r="H30" s="28"/>
      <c r="I30" s="28"/>
      <c r="J30" s="32"/>
      <c r="K30" s="28"/>
      <c r="L30" s="32"/>
      <c r="M30" s="28"/>
      <c r="N30" s="28"/>
      <c r="O30" s="28"/>
      <c r="P30" s="28"/>
      <c r="Q30" s="28"/>
      <c r="R30" s="28"/>
    </row>
    <row r="31" spans="1:18" ht="15" customHeight="1" x14ac:dyDescent="0.2">
      <c r="A31" s="12">
        <v>30</v>
      </c>
      <c r="B31" s="46"/>
      <c r="C31" s="19"/>
      <c r="F31" s="28"/>
      <c r="G31" s="28"/>
      <c r="H31" s="28"/>
      <c r="I31" s="28"/>
      <c r="J31" s="32"/>
      <c r="K31" s="28"/>
      <c r="L31" s="32"/>
      <c r="M31" s="28"/>
      <c r="N31" s="28"/>
      <c r="O31" s="28"/>
      <c r="P31" s="28"/>
      <c r="Q31" s="28"/>
      <c r="R31" s="28"/>
    </row>
    <row r="32" spans="1:18" ht="15" customHeight="1" x14ac:dyDescent="0.2">
      <c r="A32" s="12">
        <v>31</v>
      </c>
      <c r="B32" s="47"/>
      <c r="C32" s="19"/>
      <c r="F32" s="28"/>
      <c r="G32" s="28"/>
      <c r="H32" s="28"/>
      <c r="I32" s="28"/>
      <c r="J32" s="32"/>
      <c r="K32" s="28"/>
      <c r="L32" s="32"/>
      <c r="M32" s="28"/>
      <c r="N32" s="28"/>
      <c r="O32" s="28"/>
      <c r="P32" s="28"/>
      <c r="Q32" s="28"/>
      <c r="R32" s="28"/>
    </row>
    <row r="33" spans="1:18" ht="15" customHeight="1" x14ac:dyDescent="0.2">
      <c r="A33" s="12">
        <v>32</v>
      </c>
      <c r="B33" s="46"/>
      <c r="C33" s="19"/>
      <c r="F33" s="28"/>
      <c r="G33" s="28"/>
      <c r="H33" s="28"/>
      <c r="I33" s="28"/>
      <c r="J33" s="32"/>
      <c r="K33" s="28"/>
      <c r="L33" s="32"/>
      <c r="M33" s="28"/>
      <c r="N33" s="28"/>
      <c r="O33" s="28"/>
      <c r="P33" s="28"/>
      <c r="Q33" s="28"/>
      <c r="R33" s="28"/>
    </row>
    <row r="34" spans="1:18" ht="15" customHeight="1" x14ac:dyDescent="0.2">
      <c r="A34" s="12">
        <v>33</v>
      </c>
      <c r="B34" s="46"/>
      <c r="C34" s="19"/>
      <c r="F34" s="28"/>
      <c r="G34" s="28"/>
      <c r="H34" s="28"/>
      <c r="I34" s="28"/>
      <c r="J34" s="32"/>
      <c r="K34" s="28"/>
      <c r="L34" s="32"/>
      <c r="M34" s="28"/>
      <c r="N34" s="28"/>
      <c r="O34" s="28"/>
      <c r="P34" s="28"/>
      <c r="Q34" s="28"/>
      <c r="R34" s="28"/>
    </row>
    <row r="35" spans="1:18" ht="15" customHeight="1" x14ac:dyDescent="0.2">
      <c r="A35" s="12">
        <v>34</v>
      </c>
      <c r="B35" s="46"/>
      <c r="C35" s="19"/>
      <c r="F35" s="28"/>
      <c r="G35" s="28"/>
      <c r="H35" s="28"/>
      <c r="I35" s="28"/>
      <c r="J35" s="32"/>
      <c r="K35" s="28"/>
      <c r="L35" s="32"/>
      <c r="M35" s="28"/>
      <c r="N35" s="28"/>
      <c r="O35" s="28"/>
      <c r="P35" s="28"/>
      <c r="Q35" s="28"/>
      <c r="R35" s="28"/>
    </row>
    <row r="36" spans="1:18" ht="15" customHeight="1" x14ac:dyDescent="0.2">
      <c r="A36" s="12">
        <v>35</v>
      </c>
      <c r="B36" s="46"/>
      <c r="C36" s="19"/>
      <c r="F36" s="28"/>
      <c r="G36" s="28"/>
      <c r="H36" s="28"/>
      <c r="I36" s="28"/>
      <c r="J36" s="32"/>
      <c r="K36" s="28"/>
      <c r="L36" s="32"/>
      <c r="M36" s="28"/>
      <c r="N36" s="28"/>
      <c r="O36" s="28"/>
      <c r="P36" s="28"/>
      <c r="Q36" s="28"/>
      <c r="R36" s="28"/>
    </row>
    <row r="37" spans="1:18" ht="15" customHeight="1" x14ac:dyDescent="0.2">
      <c r="A37" s="12">
        <v>36</v>
      </c>
      <c r="B37" s="46"/>
      <c r="C37" s="19"/>
      <c r="F37" s="28"/>
      <c r="G37" s="28"/>
      <c r="H37" s="28"/>
      <c r="I37" s="28"/>
      <c r="J37" s="32"/>
      <c r="K37" s="28"/>
      <c r="L37" s="32"/>
      <c r="M37" s="28"/>
      <c r="N37" s="28"/>
      <c r="O37" s="28"/>
      <c r="P37" s="28"/>
      <c r="Q37" s="28"/>
      <c r="R37" s="28"/>
    </row>
    <row r="38" spans="1:18" ht="15" customHeight="1" x14ac:dyDescent="0.2">
      <c r="A38" s="12">
        <v>37</v>
      </c>
      <c r="B38" s="46"/>
      <c r="C38" s="19"/>
      <c r="F38" s="28"/>
      <c r="G38" s="28"/>
      <c r="H38" s="28"/>
      <c r="I38" s="28"/>
      <c r="J38" s="32"/>
      <c r="K38" s="28"/>
      <c r="L38" s="32"/>
      <c r="M38" s="28"/>
      <c r="N38" s="28"/>
      <c r="O38" s="28"/>
      <c r="P38" s="28"/>
      <c r="Q38" s="28"/>
      <c r="R38" s="28"/>
    </row>
    <row r="39" spans="1:18" ht="15" customHeight="1" x14ac:dyDescent="0.2">
      <c r="A39" s="12">
        <v>38</v>
      </c>
      <c r="B39" s="46"/>
      <c r="C39" s="19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ht="15" customHeight="1" x14ac:dyDescent="0.2">
      <c r="A40" s="12">
        <v>39</v>
      </c>
      <c r="B40" s="46"/>
      <c r="C40" s="1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18" ht="15" customHeight="1" thickBot="1" x14ac:dyDescent="0.25">
      <c r="A41" s="15">
        <v>40</v>
      </c>
      <c r="B41" s="10" t="s">
        <v>63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" customHeight="1" x14ac:dyDescent="0.2">
      <c r="A42" s="3" t="s">
        <v>64</v>
      </c>
      <c r="Q42" s="3" t="s">
        <v>65</v>
      </c>
    </row>
  </sheetData>
  <pageMargins left="1" right="0" top="1" bottom="0" header="0" footer="0"/>
  <pageSetup scale="70" orientation="landscape" r:id="rId1"/>
  <headerFooter alignWithMargins="0"/>
  <ignoredErrors>
    <ignoredError sqref="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D-1a 2025B</vt:lpstr>
      <vt:lpstr>D-1a 2025B (2)</vt:lpstr>
      <vt:lpstr>'D-1a 2025B'!Print_Area</vt:lpstr>
      <vt:lpstr>'D-1a 2025B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Woolridge, J. Randall</dc:creator>
  <cp:lastModifiedBy>Woolridge, J. Randall</cp:lastModifiedBy>
  <dcterms:created xsi:type="dcterms:W3CDTF">2024-05-16T15:21:56Z</dcterms:created>
  <dcterms:modified xsi:type="dcterms:W3CDTF">2024-05-16T16:01:12Z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{456F1E33-3FA3-406B-8C80-DE98C0E56166}</vt:lpwstr>
  </property>
</Properties>
</file>